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598"/>
  </bookViews>
  <sheets>
    <sheet name="Прил 1" sheetId="1" r:id="rId1"/>
    <sheet name="Прил 2" sheetId="3" r:id="rId2"/>
  </sheets>
  <definedNames>
    <definedName name="_xlnm._FilterDatabase" localSheetId="0" hidden="1">'Прил 1'!$A$9:$AS$84</definedName>
    <definedName name="_xlnm._FilterDatabase" localSheetId="1" hidden="1">'Прил 2'!$A$6:$N$27</definedName>
    <definedName name="_xlnm.Print_Area" localSheetId="0">'Прил 1'!$E$1:$Y$84</definedName>
  </definedNames>
  <calcPr calcId="162913"/>
</workbook>
</file>

<file path=xl/calcChain.xml><?xml version="1.0" encoding="utf-8"?>
<calcChain xmlns="http://schemas.openxmlformats.org/spreadsheetml/2006/main">
  <c r="J7" i="3" l="1"/>
  <c r="K7" i="3"/>
  <c r="L7" i="3"/>
  <c r="H8" i="3"/>
  <c r="I9" i="3"/>
  <c r="R24" i="1" l="1"/>
  <c r="S24" i="1"/>
  <c r="T24" i="1"/>
  <c r="U24" i="1"/>
  <c r="R22" i="1"/>
  <c r="S22" i="1"/>
  <c r="T22" i="1"/>
  <c r="U22" i="1"/>
  <c r="R19" i="1"/>
  <c r="S19" i="1"/>
  <c r="T19" i="1"/>
  <c r="U19" i="1"/>
  <c r="R16" i="1"/>
  <c r="S16" i="1"/>
  <c r="T16" i="1"/>
  <c r="U16" i="1"/>
  <c r="V16" i="1"/>
  <c r="R14" i="1"/>
  <c r="S14" i="1"/>
  <c r="T14" i="1"/>
  <c r="U14" i="1"/>
  <c r="V14" i="1"/>
  <c r="R12" i="1"/>
  <c r="S12" i="1"/>
  <c r="T12" i="1"/>
  <c r="U12" i="1"/>
  <c r="V12" i="1"/>
  <c r="U10" i="1" l="1"/>
  <c r="R10" i="1"/>
  <c r="T10" i="1"/>
  <c r="S10" i="1"/>
  <c r="W73" i="1" l="1"/>
  <c r="W81" i="1" l="1"/>
  <c r="W80" i="1"/>
  <c r="W77" i="1"/>
  <c r="W67" i="1"/>
  <c r="W66" i="1"/>
  <c r="W63" i="1"/>
  <c r="W60" i="1"/>
  <c r="W59" i="1"/>
  <c r="W57" i="1"/>
  <c r="W56" i="1"/>
  <c r="W54" i="1"/>
  <c r="W52" i="1"/>
  <c r="W46" i="1"/>
  <c r="W45" i="1"/>
  <c r="W44" i="1"/>
  <c r="W41" i="1"/>
  <c r="W40" i="1"/>
  <c r="W39" i="1"/>
  <c r="W37" i="1"/>
  <c r="W36" i="1"/>
  <c r="W35" i="1"/>
  <c r="W34" i="1"/>
  <c r="W33" i="1"/>
  <c r="W30" i="1"/>
  <c r="W28" i="1"/>
  <c r="W26" i="1"/>
  <c r="W23" i="1"/>
  <c r="W21" i="1"/>
  <c r="W20" i="1"/>
  <c r="W17" i="1"/>
  <c r="W15" i="1"/>
  <c r="W13" i="1"/>
  <c r="R55" i="1"/>
  <c r="R50" i="1" s="1"/>
  <c r="S55" i="1"/>
  <c r="S50" i="1" s="1"/>
  <c r="T55" i="1"/>
  <c r="T50" i="1" s="1"/>
  <c r="U55" i="1"/>
  <c r="U50" i="1" s="1"/>
  <c r="Q55" i="1"/>
  <c r="Q50" i="1" s="1"/>
  <c r="Q14" i="1"/>
  <c r="Q16" i="1"/>
  <c r="Q19" i="1"/>
  <c r="Q22" i="1"/>
  <c r="Q24" i="1"/>
  <c r="V10" i="1" l="1"/>
  <c r="M12" i="1"/>
  <c r="N12" i="1"/>
  <c r="O12" i="1"/>
  <c r="L12" i="1"/>
  <c r="Q11" i="1"/>
  <c r="W11" i="1" s="1"/>
  <c r="Q12" i="1" l="1"/>
  <c r="Q10" i="1" s="1"/>
  <c r="M9" i="3" s="1"/>
  <c r="P62" i="1"/>
  <c r="N9" i="3" l="1"/>
  <c r="R47" i="1" l="1"/>
  <c r="R43" i="1" s="1"/>
  <c r="S47" i="1"/>
  <c r="S43" i="1" s="1"/>
  <c r="T47" i="1"/>
  <c r="T43" i="1" s="1"/>
  <c r="U47" i="1"/>
  <c r="U43" i="1" s="1"/>
  <c r="Q47" i="1"/>
  <c r="Q43" i="1" s="1"/>
  <c r="R82" i="1"/>
  <c r="R79" i="1" s="1"/>
  <c r="S82" i="1"/>
  <c r="S79" i="1" s="1"/>
  <c r="T82" i="1"/>
  <c r="T79" i="1" s="1"/>
  <c r="U82" i="1"/>
  <c r="U79" i="1" s="1"/>
  <c r="Q82" i="1"/>
  <c r="Q79" i="1" s="1"/>
  <c r="R68" i="1"/>
  <c r="R65" i="1" s="1"/>
  <c r="S68" i="1"/>
  <c r="S65" i="1" s="1"/>
  <c r="T68" i="1"/>
  <c r="T65" i="1" s="1"/>
  <c r="U68" i="1"/>
  <c r="U65" i="1" s="1"/>
  <c r="Q68" i="1"/>
  <c r="Q65" i="1" s="1"/>
  <c r="R42" i="1"/>
  <c r="S42" i="1"/>
  <c r="T42" i="1"/>
  <c r="U42" i="1"/>
  <c r="V42" i="1"/>
  <c r="Q42" i="1"/>
  <c r="R38" i="1"/>
  <c r="S38" i="1"/>
  <c r="T38" i="1"/>
  <c r="U38" i="1"/>
  <c r="V38" i="1"/>
  <c r="Q38" i="1"/>
  <c r="Q32" i="1" l="1"/>
  <c r="S32" i="1"/>
  <c r="T32" i="1"/>
  <c r="R32" i="1"/>
  <c r="U32" i="1"/>
  <c r="V76" i="1" l="1"/>
  <c r="V71" i="1" s="1"/>
  <c r="Q78" i="1"/>
  <c r="Q76" i="1" s="1"/>
  <c r="Q71" i="1" s="1"/>
  <c r="R78" i="1"/>
  <c r="R76" i="1" s="1"/>
  <c r="R71" i="1" s="1"/>
  <c r="S78" i="1"/>
  <c r="S76" i="1" s="1"/>
  <c r="S71" i="1" s="1"/>
  <c r="T78" i="1"/>
  <c r="T76" i="1" s="1"/>
  <c r="T71" i="1" s="1"/>
  <c r="U78" i="1"/>
  <c r="U76" i="1" s="1"/>
  <c r="U71" i="1" s="1"/>
  <c r="R64" i="1"/>
  <c r="R62" i="1" s="1"/>
  <c r="R49" i="1" s="1"/>
  <c r="S64" i="1"/>
  <c r="S62" i="1" s="1"/>
  <c r="S49" i="1" s="1"/>
  <c r="T64" i="1"/>
  <c r="T62" i="1" s="1"/>
  <c r="T49" i="1" s="1"/>
  <c r="U64" i="1"/>
  <c r="U62" i="1" s="1"/>
  <c r="U49" i="1" s="1"/>
  <c r="V64" i="1"/>
  <c r="V62" i="1" s="1"/>
  <c r="V49" i="1" s="1"/>
  <c r="Q64" i="1"/>
  <c r="Q62" i="1" s="1"/>
  <c r="Q49" i="1" s="1"/>
  <c r="M64" i="1"/>
  <c r="N64" i="1"/>
  <c r="O64" i="1"/>
  <c r="O62" i="1" s="1"/>
  <c r="L64" i="1"/>
  <c r="U29" i="1"/>
  <c r="U27" i="1"/>
  <c r="M25" i="1"/>
  <c r="N25" i="1"/>
  <c r="L25" i="1"/>
  <c r="V31" i="1"/>
  <c r="U31" i="1"/>
  <c r="T31" i="1"/>
  <c r="R31" i="1"/>
  <c r="Q31" i="1"/>
  <c r="O31" i="1"/>
  <c r="S30" i="1"/>
  <c r="S31" i="1" s="1"/>
  <c r="V29" i="1"/>
  <c r="T29" i="1"/>
  <c r="R29" i="1"/>
  <c r="Q29" i="1"/>
  <c r="O29" i="1"/>
  <c r="S28" i="1"/>
  <c r="S29" i="1" s="1"/>
  <c r="V27" i="1"/>
  <c r="T27" i="1"/>
  <c r="R27" i="1"/>
  <c r="Q27" i="1"/>
  <c r="O27" i="1"/>
  <c r="S26" i="1"/>
  <c r="S27" i="1" s="1"/>
  <c r="T25" i="1" l="1"/>
  <c r="T9" i="1" s="1"/>
  <c r="S25" i="1"/>
  <c r="S9" i="1" s="1"/>
  <c r="U25" i="1"/>
  <c r="U9" i="1" s="1"/>
  <c r="R25" i="1"/>
  <c r="R9" i="1" s="1"/>
  <c r="O25" i="1"/>
  <c r="V25" i="1"/>
  <c r="Q25" i="1"/>
  <c r="Q9" i="1" s="1"/>
  <c r="M62" i="1" l="1"/>
  <c r="N62" i="1"/>
  <c r="L62" i="1"/>
  <c r="I27" i="3" l="1"/>
  <c r="I26" i="3"/>
  <c r="I25" i="3"/>
  <c r="I23" i="3"/>
  <c r="I22" i="3"/>
  <c r="I21" i="3"/>
  <c r="I19" i="3"/>
  <c r="I18" i="3"/>
  <c r="I17" i="3"/>
  <c r="I15" i="3"/>
  <c r="I14" i="3"/>
  <c r="I13" i="3"/>
  <c r="I11" i="3"/>
  <c r="I10" i="3"/>
  <c r="I8" i="3" s="1"/>
  <c r="M26" i="3" l="1"/>
  <c r="N26" i="3" s="1"/>
  <c r="M25" i="3"/>
  <c r="N25" i="3" s="1"/>
  <c r="D26" i="3"/>
  <c r="D25" i="3"/>
  <c r="C26" i="3"/>
  <c r="C25" i="3"/>
  <c r="H24" i="3"/>
  <c r="I24" i="3"/>
  <c r="M22" i="3"/>
  <c r="D22" i="3"/>
  <c r="C22" i="3"/>
  <c r="D14" i="3" l="1"/>
  <c r="C14" i="3"/>
  <c r="N22" i="3" l="1"/>
  <c r="H20" i="3"/>
  <c r="H16" i="3"/>
  <c r="H12" i="3"/>
  <c r="G7" i="3"/>
  <c r="F7" i="3"/>
  <c r="E7" i="3"/>
  <c r="H7" i="3" l="1"/>
  <c r="I20" i="3"/>
  <c r="I16" i="3"/>
  <c r="I12" i="3"/>
  <c r="O82" i="1"/>
  <c r="O79" i="1" s="1"/>
  <c r="N82" i="1"/>
  <c r="N79" i="1" s="1"/>
  <c r="M82" i="1"/>
  <c r="M79" i="1" s="1"/>
  <c r="L82" i="1"/>
  <c r="L79" i="1" s="1"/>
  <c r="O78" i="1"/>
  <c r="O76" i="1" s="1"/>
  <c r="N78" i="1"/>
  <c r="N76" i="1" s="1"/>
  <c r="M78" i="1"/>
  <c r="M76" i="1" s="1"/>
  <c r="L78" i="1"/>
  <c r="L76" i="1" s="1"/>
  <c r="W74" i="1"/>
  <c r="D23" i="3"/>
  <c r="N75" i="1"/>
  <c r="N72" i="1" s="1"/>
  <c r="M75" i="1"/>
  <c r="M72" i="1" s="1"/>
  <c r="I7" i="3" l="1"/>
  <c r="M23" i="3"/>
  <c r="N23" i="3" s="1"/>
  <c r="O75" i="1"/>
  <c r="O72" i="1" s="1"/>
  <c r="C23" i="3"/>
  <c r="L75" i="1"/>
  <c r="L72" i="1" s="1"/>
  <c r="C15" i="3"/>
  <c r="M15" i="3"/>
  <c r="N15" i="3" s="1"/>
  <c r="D15" i="3"/>
  <c r="D11" i="3" l="1"/>
  <c r="D27" i="3"/>
  <c r="D24" i="3" s="1"/>
  <c r="C27" i="3"/>
  <c r="C24" i="3" s="1"/>
  <c r="C19" i="3" l="1"/>
  <c r="D19" i="3"/>
  <c r="C11" i="3"/>
  <c r="O68" i="1" l="1"/>
  <c r="O65" i="1" s="1"/>
  <c r="N68" i="1"/>
  <c r="N65" i="1" s="1"/>
  <c r="M68" i="1"/>
  <c r="M65" i="1" s="1"/>
  <c r="L68" i="1"/>
  <c r="L65" i="1" s="1"/>
  <c r="C18" i="3" l="1"/>
  <c r="M18" i="3"/>
  <c r="N18" i="3" s="1"/>
  <c r="D18" i="3"/>
  <c r="M14" i="3"/>
  <c r="N14" i="3" s="1"/>
  <c r="O61" i="1" l="1"/>
  <c r="N61" i="1"/>
  <c r="M61" i="1"/>
  <c r="L61" i="1"/>
  <c r="O58" i="1"/>
  <c r="N58" i="1"/>
  <c r="M58" i="1"/>
  <c r="L58" i="1"/>
  <c r="O55" i="1"/>
  <c r="N55" i="1"/>
  <c r="M55" i="1"/>
  <c r="L55" i="1"/>
  <c r="O53" i="1"/>
  <c r="N53" i="1"/>
  <c r="M53" i="1"/>
  <c r="L53" i="1"/>
  <c r="W51" i="1"/>
  <c r="L50" i="1" l="1"/>
  <c r="L49" i="1" s="1"/>
  <c r="N50" i="1"/>
  <c r="N49" i="1" s="1"/>
  <c r="O50" i="1"/>
  <c r="O49" i="1" s="1"/>
  <c r="M50" i="1"/>
  <c r="M49" i="1" s="1"/>
  <c r="D10" i="3" l="1"/>
  <c r="M10" i="3"/>
  <c r="C10" i="3"/>
  <c r="N10" i="3" l="1"/>
  <c r="E45" i="1"/>
  <c r="E44" i="1"/>
  <c r="E35" i="1"/>
  <c r="E36" i="1"/>
  <c r="E33" i="1"/>
  <c r="E17" i="1"/>
  <c r="O42" i="1" l="1"/>
  <c r="N42" i="1"/>
  <c r="M42" i="1"/>
  <c r="L42" i="1"/>
  <c r="O38" i="1"/>
  <c r="O32" i="1" s="1"/>
  <c r="N38" i="1"/>
  <c r="M38" i="1"/>
  <c r="M32" i="1" s="1"/>
  <c r="L38" i="1"/>
  <c r="L32" i="1" s="1"/>
  <c r="N32" i="1" l="1"/>
  <c r="D17" i="3"/>
  <c r="D16" i="3" s="1"/>
  <c r="M17" i="3"/>
  <c r="C17" i="3"/>
  <c r="C16" i="3" s="1"/>
  <c r="N17" i="3" l="1"/>
  <c r="M21" i="3" l="1"/>
  <c r="O47" i="1"/>
  <c r="O43" i="1" s="1"/>
  <c r="D21" i="3" s="1"/>
  <c r="D20" i="3" s="1"/>
  <c r="N47" i="1"/>
  <c r="N43" i="1" s="1"/>
  <c r="M47" i="1"/>
  <c r="M43" i="1" s="1"/>
  <c r="L47" i="1"/>
  <c r="L43" i="1" s="1"/>
  <c r="C21" i="3" s="1"/>
  <c r="C20" i="3" s="1"/>
  <c r="N21" i="3" l="1"/>
  <c r="N20" i="3" s="1"/>
  <c r="M20" i="3"/>
  <c r="D13" i="3"/>
  <c r="D12" i="3" s="1"/>
  <c r="C13" i="3"/>
  <c r="C12" i="3" s="1"/>
  <c r="M13" i="3" l="1"/>
  <c r="O24" i="1"/>
  <c r="N24" i="1"/>
  <c r="M24" i="1"/>
  <c r="L24" i="1"/>
  <c r="O22" i="1"/>
  <c r="N22" i="1"/>
  <c r="M22" i="1"/>
  <c r="L22" i="1"/>
  <c r="O19" i="1"/>
  <c r="N19" i="1"/>
  <c r="M19" i="1"/>
  <c r="L19" i="1"/>
  <c r="W18" i="1"/>
  <c r="O16" i="1"/>
  <c r="N16" i="1"/>
  <c r="M16" i="1"/>
  <c r="L16" i="1"/>
  <c r="O14" i="1"/>
  <c r="N14" i="1"/>
  <c r="M14" i="1"/>
  <c r="L14" i="1"/>
  <c r="N10" i="1" l="1"/>
  <c r="N9" i="1" s="1"/>
  <c r="O10" i="1"/>
  <c r="O9" i="1" s="1"/>
  <c r="L10" i="1"/>
  <c r="L9" i="1" s="1"/>
  <c r="M10" i="1"/>
  <c r="M9" i="1" s="1"/>
  <c r="N13" i="3"/>
  <c r="N12" i="3" s="1"/>
  <c r="M12" i="3"/>
  <c r="C9" i="3" l="1"/>
  <c r="D9" i="3"/>
  <c r="D8" i="3" l="1"/>
  <c r="D7" i="3" s="1"/>
  <c r="C8" i="3"/>
  <c r="C7" i="3" s="1"/>
  <c r="M27" i="3" l="1"/>
  <c r="N27" i="3" s="1"/>
  <c r="N24" i="3" s="1"/>
  <c r="M19" i="3"/>
  <c r="N19" i="3" s="1"/>
  <c r="N16" i="3" s="1"/>
  <c r="M24" i="3" l="1"/>
  <c r="M16" i="3"/>
  <c r="L71" i="1"/>
  <c r="O71" i="1"/>
  <c r="M71" i="1"/>
  <c r="N71" i="1"/>
  <c r="M11" i="3" l="1"/>
  <c r="M8" i="3" s="1"/>
  <c r="M7" i="3" s="1"/>
  <c r="N11" i="3" l="1"/>
  <c r="N8" i="3" s="1"/>
  <c r="N7" i="3" s="1"/>
</calcChain>
</file>

<file path=xl/sharedStrings.xml><?xml version="1.0" encoding="utf-8"?>
<sst xmlns="http://schemas.openxmlformats.org/spreadsheetml/2006/main" count="785" uniqueCount="174">
  <si>
    <t>№ п/п</t>
  </si>
  <si>
    <t>Адрес МКД</t>
  </si>
  <si>
    <t>Количество этажей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</si>
  <si>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</si>
  <si>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</si>
  <si>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</si>
  <si>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</si>
  <si>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</si>
  <si>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всего:</t>
  </si>
  <si>
    <t>в том числе:</t>
  </si>
  <si>
    <t xml:space="preserve">за счет средств краевого бюджета </t>
  </si>
  <si>
    <t>за счет средств местного бюджета</t>
  </si>
  <si>
    <t>за счет средств собственников помещений в МКД</t>
  </si>
  <si>
    <t>иные источники</t>
  </si>
  <si>
    <t>кв.м</t>
  </si>
  <si>
    <t>чел.</t>
  </si>
  <si>
    <t>руб.</t>
  </si>
  <si>
    <t>руб./кв.м</t>
  </si>
  <si>
    <t>Х</t>
  </si>
  <si>
    <t>ед.</t>
  </si>
  <si>
    <t>кв.м.</t>
  </si>
  <si>
    <t>Планируемый год проведения капитального ремонта</t>
  </si>
  <si>
    <t>Общая площадь МКД, всего</t>
  </si>
  <si>
    <t>Количество МКД</t>
  </si>
  <si>
    <t>Код многоквартирного дома</t>
  </si>
  <si>
    <t>Способ формирования фонда капитального ремонта (РО - счет регионального оператора, СС- специальный счет)</t>
  </si>
  <si>
    <t>Cтоимость работ</t>
  </si>
  <si>
    <t>Год постройки</t>
  </si>
  <si>
    <t>стоимость услуг и (или) работ по капитальному ремонту</t>
  </si>
  <si>
    <t>Вид работ по капитальному ремонту общего имущества многоквартирного дома</t>
  </si>
  <si>
    <t xml:space="preserve">Год завершения последнего капитального ремонта </t>
  </si>
  <si>
    <t>Итого по многоквартирному дому:</t>
  </si>
  <si>
    <t>Общая площадь крыши</t>
  </si>
  <si>
    <t>2020 год</t>
  </si>
  <si>
    <t>разработка ПСД ВДИС водоотведения</t>
  </si>
  <si>
    <t>2021 год</t>
  </si>
  <si>
    <t>2022 год</t>
  </si>
  <si>
    <t>РО</t>
  </si>
  <si>
    <t>ремонт крыши</t>
  </si>
  <si>
    <t>7</t>
  </si>
  <si>
    <t>разработка ПСД ВДИС теплоснабжения</t>
  </si>
  <si>
    <t>разработка ПСД ремонта крыши</t>
  </si>
  <si>
    <t>29.22</t>
  </si>
  <si>
    <t xml:space="preserve">Итого по городскому поселению "поселок Оссора" </t>
  </si>
  <si>
    <t xml:space="preserve">Итого по сельскому поселению "село Ивашка" </t>
  </si>
  <si>
    <t xml:space="preserve">Итого по сельскому поселению "село Тымлат" </t>
  </si>
  <si>
    <t>6.1</t>
  </si>
  <si>
    <t>6.1.1</t>
  </si>
  <si>
    <t>6.1.2</t>
  </si>
  <si>
    <t>6.1.3</t>
  </si>
  <si>
    <t>6.1.4</t>
  </si>
  <si>
    <t>6.1.5</t>
  </si>
  <si>
    <t>6.2</t>
  </si>
  <si>
    <t>6.2.1</t>
  </si>
  <si>
    <t>6.2.2</t>
  </si>
  <si>
    <t>6.3</t>
  </si>
  <si>
    <t>6.3.1</t>
  </si>
  <si>
    <t>28.22</t>
  </si>
  <si>
    <t xml:space="preserve">Итого по сельскому поселению "село Карага" </t>
  </si>
  <si>
    <t>6.3.2</t>
  </si>
  <si>
    <t>6.4</t>
  </si>
  <si>
    <t>6.4.1</t>
  </si>
  <si>
    <t>п. Оссора, ул. Строительная, д. 61</t>
  </si>
  <si>
    <t>п. Оссора, ул. Строительная, д. 69</t>
  </si>
  <si>
    <t>п. Оссора, ул. Центральная, д. 24</t>
  </si>
  <si>
    <t>Итого по сельскому поселению "село Карага"</t>
  </si>
  <si>
    <t>п. Оссора, ул. Лукашевского, д. 5</t>
  </si>
  <si>
    <t>с. Ивашка, ул. Левченко, д. 31</t>
  </si>
  <si>
    <t>ремонт фундамента</t>
  </si>
  <si>
    <t>с. Карага, ул. Лукашевского, д. 19</t>
  </si>
  <si>
    <t>I квартал</t>
  </si>
  <si>
    <t>II квартал</t>
  </si>
  <si>
    <t>III квартал</t>
  </si>
  <si>
    <t>IV квартал</t>
  </si>
  <si>
    <t>Карагинский муниципальный район</t>
  </si>
  <si>
    <t>Городское поселение "посёлок Оссора"</t>
  </si>
  <si>
    <t>Сельское поселение "село Ивашка"</t>
  </si>
  <si>
    <t>Сельское поселение "село Карага"</t>
  </si>
  <si>
    <t>Сельское поселение "село Тымлат"</t>
  </si>
  <si>
    <t>п. Оссора, ул. Лукашевского, д. 82</t>
  </si>
  <si>
    <t>п. Оссора, ул. Лукашевского, д. 84</t>
  </si>
  <si>
    <t>п. Оссора, ул. Лукашевского, д. 90</t>
  </si>
  <si>
    <t>п. Оссора, ул. Лукашевского, д. 98</t>
  </si>
  <si>
    <t>п. Оссора, ул. Строительная, д. 71</t>
  </si>
  <si>
    <t>с. Ивашка, ул. Речная, д. 24</t>
  </si>
  <si>
    <t>с. Тымлат, ул. Комарова, д. 19</t>
  </si>
  <si>
    <t>п. Оссора, ул. Лукашевского, д. 3</t>
  </si>
  <si>
    <t>6.5</t>
  </si>
  <si>
    <t>Сельское поселение село Ильпырское</t>
  </si>
  <si>
    <t>Итого по сельскому поселению "село Ильпырское"</t>
  </si>
  <si>
    <t>Количество жителей, зарегистрированныХ в МКД на  дату утверждения краткосрочного плана</t>
  </si>
  <si>
    <t>за счет средств Фонда содействия реформированию жилищно-коммунального Хозяйства</t>
  </si>
  <si>
    <t>с. Карага, ул. Обухова, д. 30</t>
  </si>
  <si>
    <t>с. Ивашка, ул. Юрьева, д. 7</t>
  </si>
  <si>
    <t>6.2.3</t>
  </si>
  <si>
    <t>Код МКД</t>
  </si>
  <si>
    <t>Код конструктивного элемента (системы)</t>
  </si>
  <si>
    <t>Код работы (услуги)</t>
  </si>
  <si>
    <t>Вид работы (услуги) по капитальному ремонту в соответствии с законом субъекта Российской Федерации</t>
  </si>
  <si>
    <t>Государственная экспертиза проектной документации</t>
  </si>
  <si>
    <t>4100832</t>
  </si>
  <si>
    <t>4100838</t>
  </si>
  <si>
    <t>4100835</t>
  </si>
  <si>
    <t>4100837</t>
  </si>
  <si>
    <t>4100860</t>
  </si>
  <si>
    <t>4100903</t>
  </si>
  <si>
    <t>4100909</t>
  </si>
  <si>
    <t>4100898</t>
  </si>
  <si>
    <t>4100877</t>
  </si>
  <si>
    <t>4100882</t>
  </si>
  <si>
    <t>4100884</t>
  </si>
  <si>
    <t>4100811</t>
  </si>
  <si>
    <t>4100857</t>
  </si>
  <si>
    <t>4100859</t>
  </si>
  <si>
    <t>4100873</t>
  </si>
  <si>
    <t>4100813</t>
  </si>
  <si>
    <t>410083210</t>
  </si>
  <si>
    <t>410083810</t>
  </si>
  <si>
    <t>410083510</t>
  </si>
  <si>
    <t>41008358</t>
  </si>
  <si>
    <t>410083710</t>
  </si>
  <si>
    <t>41008378</t>
  </si>
  <si>
    <t>410086010</t>
  </si>
  <si>
    <t>41009034</t>
  </si>
  <si>
    <t>41009094</t>
  </si>
  <si>
    <t>410089811</t>
  </si>
  <si>
    <t>410087751</t>
  </si>
  <si>
    <t>41008774</t>
  </si>
  <si>
    <t>41008776</t>
  </si>
  <si>
    <t>41008772</t>
  </si>
  <si>
    <t>41008822</t>
  </si>
  <si>
    <t>41008842</t>
  </si>
  <si>
    <t>410088410</t>
  </si>
  <si>
    <t>41008118</t>
  </si>
  <si>
    <t>410081110</t>
  </si>
  <si>
    <t>410085710</t>
  </si>
  <si>
    <t>410085910</t>
  </si>
  <si>
    <t>41008598</t>
  </si>
  <si>
    <t>410087310</t>
  </si>
  <si>
    <t>41008738</t>
  </si>
  <si>
    <t>410081310</t>
  </si>
  <si>
    <t>41008138</t>
  </si>
  <si>
    <t>ремонт ВДИС электроснабжения</t>
  </si>
  <si>
    <t>ремонт ВДИС холодного водоснабжения</t>
  </si>
  <si>
    <t>разработка ПСД ВДИС электроснабжения</t>
  </si>
  <si>
    <t>ремонт ВДИС водоотведения</t>
  </si>
  <si>
    <t>218,80</t>
  </si>
  <si>
    <t>ремонт фасада</t>
  </si>
  <si>
    <t>6.1.6</t>
  </si>
  <si>
    <t>п.Оссора, ул. Лукашевского, д. 11</t>
  </si>
  <si>
    <t>разработка ПСД ремонта фасада</t>
  </si>
  <si>
    <t>ремонт ВДИС теплоснабжения</t>
  </si>
  <si>
    <t>разработка ПСД ВДИС холодного водоснабжения</t>
  </si>
  <si>
    <t>разработка проектной документации инженерной системы водоотведения</t>
  </si>
  <si>
    <t>разработка проектной документации инженерной системы электроснабжения</t>
  </si>
  <si>
    <t>разработка проектной документации фасада</t>
  </si>
  <si>
    <t>разработка проектной документации крыши</t>
  </si>
  <si>
    <t>разработка проектной документации инженерной системы теплоснабжения</t>
  </si>
  <si>
    <t>разработка проектной документации инженерной системы холодного водоснабжения</t>
  </si>
  <si>
    <t>разработка проектной документации фундамента</t>
  </si>
  <si>
    <t>ремонт инженерной системы водоотведения</t>
  </si>
  <si>
    <t>ремонт инженерной системы электроснабжения</t>
  </si>
  <si>
    <t>ремонт инженерной системы холодного водоснабжения</t>
  </si>
  <si>
    <t>ремонт инженерной системы теплоснабжения</t>
  </si>
  <si>
    <t>разработка ПСД ремонта фундамента</t>
  </si>
  <si>
    <t xml:space="preserve">Приложение 2
к Приказу  Министерства ЖКХ
и энергетики Камчатского края 
от  20.08.2019 № 592  </t>
  </si>
  <si>
    <t xml:space="preserve">"Приложение 1
к Приказу  Министерства ЖКХ
и энергетики Камчатского края 
от 20.08.2019 № 592 </t>
  </si>
  <si>
    <t>в том числе, общая площадь жилых (нежилых) помещений:</t>
  </si>
  <si>
    <t>Приложение 
к Приказу  Министерства ЖКХ
и энергетики Камчатского края 
от  10.08.2020 № 696</t>
  </si>
  <si>
    <r>
      <t xml:space="preserve">2. Планируемые показатели выполнения краткосрочного плана реализации региональной программы капитального ремонта общего имущества многоквартирных домов в Карагинском районе на 2014-2043 годы по Камчатскому краю на 2020 - 2022 годы
</t>
    </r>
    <r>
      <rPr>
        <i/>
        <sz val="13"/>
        <color theme="1"/>
        <rFont val="Times New Roman"/>
        <family val="1"/>
        <charset val="204"/>
      </rPr>
      <t xml:space="preserve"> </t>
    </r>
  </si>
  <si>
    <t xml:space="preserve">1. Перечень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 
в Карагинском районе на 2014-2043 годы по Камчатскому краю на 2020 - 2022 годы                                     </t>
  </si>
  <si>
    <t>Итого по Карагинскому муниципальному району 2021 год</t>
  </si>
  <si>
    <t>Итого по Карагинскому муниципальному району 2022 год</t>
  </si>
  <si>
    <r>
      <rPr>
        <b/>
        <sz val="10"/>
        <color rgb="FFFF0000"/>
        <rFont val="Times New Roman"/>
        <family val="1"/>
        <charset val="204"/>
      </rPr>
      <t>Итого по Карагинскому муниципальному району 2020 год</t>
    </r>
    <r>
      <rPr>
        <b/>
        <sz val="1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</si>
</sst>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</font>
    <font>
      <i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74">
    <xf numFmtId="0" fontId="0" fillId="0" borderId="0" xfId="0"/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2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0" fontId="8" fillId="0" borderId="2" xfId="0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/>
    </xf>
    <xf numFmtId="0" fontId="9" fillId="0" borderId="1" xfId="0" applyFont="1" applyFill="1" applyBorder="1" applyAlignment="1">
      <alignment horizontal="center" vertical="top"/>
    </xf>
    <xf numFmtId="0" fontId="11" fillId="0" borderId="14" xfId="0" applyNumberFormat="1" applyFont="1" applyFill="1" applyBorder="1" applyAlignment="1">
      <alignment vertical="top" wrapText="1"/>
    </xf>
    <xf numFmtId="0" fontId="12" fillId="0" borderId="2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horizontal="center" vertical="top"/>
    </xf>
    <xf numFmtId="4" fontId="9" fillId="0" borderId="0" xfId="0" applyNumberFormat="1" applyFont="1" applyFill="1" applyAlignment="1">
      <alignment vertical="top"/>
    </xf>
    <xf numFmtId="4" fontId="9" fillId="0" borderId="0" xfId="0" applyNumberFormat="1" applyFont="1" applyFill="1" applyAlignment="1">
      <alignment horizontal="center" vertical="top" wrapText="1"/>
    </xf>
    <xf numFmtId="4" fontId="9" fillId="0" borderId="0" xfId="0" applyNumberFormat="1" applyFont="1" applyFill="1" applyAlignment="1">
      <alignment horizontal="center" vertical="top"/>
    </xf>
    <xf numFmtId="49" fontId="9" fillId="0" borderId="16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 vertical="top"/>
    </xf>
    <xf numFmtId="4" fontId="9" fillId="0" borderId="1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/>
    </xf>
    <xf numFmtId="4" fontId="9" fillId="0" borderId="3" xfId="0" applyNumberFormat="1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top"/>
    </xf>
    <xf numFmtId="4" fontId="4" fillId="0" borderId="2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4" fontId="4" fillId="0" borderId="20" xfId="0" applyNumberFormat="1" applyFont="1" applyFill="1" applyBorder="1" applyAlignment="1">
      <alignment horizontal="center" vertical="top" wrapText="1"/>
    </xf>
    <xf numFmtId="4" fontId="9" fillId="0" borderId="0" xfId="0" applyNumberFormat="1" applyFont="1" applyFill="1" applyBorder="1" applyAlignment="1">
      <alignment vertical="top"/>
    </xf>
    <xf numFmtId="0" fontId="4" fillId="0" borderId="20" xfId="0" applyFont="1" applyFill="1" applyBorder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49" fontId="9" fillId="0" borderId="25" xfId="0" applyNumberFormat="1" applyFont="1" applyFill="1" applyBorder="1" applyAlignment="1">
      <alignment horizontal="left" vertical="top"/>
    </xf>
    <xf numFmtId="0" fontId="9" fillId="0" borderId="25" xfId="0" applyNumberFormat="1" applyFont="1" applyFill="1" applyBorder="1" applyAlignment="1">
      <alignment horizontal="left" vertical="top"/>
    </xf>
    <xf numFmtId="0" fontId="9" fillId="0" borderId="25" xfId="0" applyFont="1" applyFill="1" applyBorder="1" applyAlignment="1">
      <alignment horizontal="left" vertical="top"/>
    </xf>
    <xf numFmtId="0" fontId="12" fillId="0" borderId="2" xfId="0" applyNumberFormat="1" applyFont="1" applyFill="1" applyBorder="1" applyAlignment="1">
      <alignment horizontal="left" vertical="top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 wrapText="1"/>
    </xf>
    <xf numFmtId="14" fontId="9" fillId="0" borderId="19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24" xfId="0" applyNumberFormat="1" applyFont="1" applyFill="1" applyBorder="1" applyAlignment="1">
      <alignment vertical="top" wrapText="1"/>
    </xf>
    <xf numFmtId="3" fontId="9" fillId="0" borderId="0" xfId="0" applyNumberFormat="1" applyFont="1" applyFill="1" applyAlignment="1">
      <alignment horizontal="center" vertical="top"/>
    </xf>
    <xf numFmtId="3" fontId="9" fillId="0" borderId="2" xfId="0" applyNumberFormat="1" applyFont="1" applyFill="1" applyBorder="1" applyAlignment="1">
      <alignment horizontal="center" vertical="top" wrapText="1"/>
    </xf>
    <xf numFmtId="3" fontId="9" fillId="0" borderId="1" xfId="0" applyNumberFormat="1" applyFont="1" applyFill="1" applyBorder="1" applyAlignment="1">
      <alignment horizontal="center" vertical="top" wrapText="1" shrinkToFit="1"/>
    </xf>
    <xf numFmtId="3" fontId="4" fillId="0" borderId="14" xfId="0" applyNumberFormat="1" applyFont="1" applyFill="1" applyBorder="1" applyAlignment="1">
      <alignment horizontal="center" vertical="top" wrapText="1"/>
    </xf>
    <xf numFmtId="3" fontId="4" fillId="0" borderId="14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 vertical="top" wrapText="1"/>
    </xf>
    <xf numFmtId="3" fontId="9" fillId="0" borderId="3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center" vertical="top" wrapText="1"/>
    </xf>
    <xf numFmtId="3" fontId="4" fillId="0" borderId="20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/>
    </xf>
    <xf numFmtId="14" fontId="9" fillId="0" borderId="9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 wrapText="1"/>
    </xf>
    <xf numFmtId="4" fontId="9" fillId="0" borderId="4" xfId="0" applyNumberFormat="1" applyFont="1" applyFill="1" applyBorder="1" applyAlignment="1">
      <alignment horizontal="center" vertical="top" wrapText="1"/>
    </xf>
    <xf numFmtId="0" fontId="9" fillId="0" borderId="4" xfId="0" applyNumberFormat="1" applyFont="1" applyFill="1" applyBorder="1" applyAlignment="1">
      <alignment horizontal="center" vertical="top" wrapText="1"/>
    </xf>
    <xf numFmtId="3" fontId="9" fillId="0" borderId="4" xfId="0" applyNumberFormat="1" applyFont="1" applyFill="1" applyBorder="1" applyAlignment="1">
      <alignment horizontal="center" vertical="top" wrapText="1"/>
    </xf>
    <xf numFmtId="4" fontId="9" fillId="0" borderId="4" xfId="0" applyNumberFormat="1" applyFont="1" applyFill="1" applyBorder="1" applyAlignment="1">
      <alignment horizontal="center" vertical="center" wrapText="1"/>
    </xf>
    <xf numFmtId="14" fontId="9" fillId="0" borderId="12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9" fillId="0" borderId="2" xfId="0" applyNumberFormat="1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horizontal="center" vertical="top" wrapText="1"/>
    </xf>
    <xf numFmtId="0" fontId="16" fillId="0" borderId="24" xfId="0" applyFont="1" applyFill="1" applyBorder="1" applyAlignment="1">
      <alignment horizontal="left" vertical="top"/>
    </xf>
    <xf numFmtId="49" fontId="9" fillId="0" borderId="8" xfId="0" applyNumberFormat="1" applyFont="1" applyFill="1" applyBorder="1" applyAlignment="1">
      <alignment horizontal="center" vertical="top" wrapText="1"/>
    </xf>
    <xf numFmtId="0" fontId="11" fillId="0" borderId="20" xfId="0" applyNumberFormat="1" applyFont="1" applyFill="1" applyBorder="1" applyAlignment="1">
      <alignment vertical="top" wrapText="1"/>
    </xf>
    <xf numFmtId="4" fontId="4" fillId="0" borderId="20" xfId="0" applyNumberFormat="1" applyFont="1" applyFill="1" applyBorder="1" applyAlignment="1">
      <alignment horizontal="center" vertical="top"/>
    </xf>
    <xf numFmtId="3" fontId="4" fillId="0" borderId="20" xfId="0" applyNumberFormat="1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left" vertical="top"/>
    </xf>
    <xf numFmtId="0" fontId="7" fillId="0" borderId="3" xfId="0" applyNumberFormat="1" applyFont="1" applyFill="1" applyBorder="1" applyAlignment="1">
      <alignment vertical="top" wrapText="1"/>
    </xf>
    <xf numFmtId="14" fontId="9" fillId="0" borderId="7" xfId="0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/>
    </xf>
    <xf numFmtId="0" fontId="7" fillId="0" borderId="4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/>
    </xf>
    <xf numFmtId="14" fontId="9" fillId="0" borderId="7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top"/>
    </xf>
    <xf numFmtId="3" fontId="9" fillId="0" borderId="2" xfId="0" applyNumberFormat="1" applyFont="1" applyFill="1" applyBorder="1" applyAlignment="1">
      <alignment horizontal="center" vertical="center" wrapText="1" shrinkToFit="1"/>
    </xf>
    <xf numFmtId="49" fontId="9" fillId="0" borderId="31" xfId="0" applyNumberFormat="1" applyFont="1" applyFill="1" applyBorder="1" applyAlignment="1">
      <alignment horizontal="center" vertical="top" wrapText="1"/>
    </xf>
    <xf numFmtId="3" fontId="9" fillId="0" borderId="0" xfId="0" applyNumberFormat="1" applyFont="1" applyFill="1" applyAlignment="1">
      <alignment horizontal="center" vertical="center" wrapText="1" shrinkToFit="1"/>
    </xf>
    <xf numFmtId="3" fontId="4" fillId="0" borderId="14" xfId="0" applyNumberFormat="1" applyFont="1" applyFill="1" applyBorder="1" applyAlignment="1">
      <alignment horizontal="center" vertical="center" wrapText="1" shrinkToFit="1"/>
    </xf>
    <xf numFmtId="49" fontId="7" fillId="0" borderId="2" xfId="0" applyNumberFormat="1" applyFont="1" applyFill="1" applyBorder="1" applyAlignment="1">
      <alignment horizontal="center" vertical="center" wrapText="1" shrinkToFit="1"/>
    </xf>
    <xf numFmtId="3" fontId="10" fillId="0" borderId="2" xfId="0" applyNumberFormat="1" applyFont="1" applyFill="1" applyBorder="1" applyAlignment="1">
      <alignment horizontal="center" vertical="center" wrapText="1" shrinkToFit="1"/>
    </xf>
    <xf numFmtId="0" fontId="11" fillId="0" borderId="1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 shrinkToFit="1"/>
    </xf>
    <xf numFmtId="49" fontId="7" fillId="0" borderId="3" xfId="0" applyNumberFormat="1" applyFont="1" applyFill="1" applyBorder="1" applyAlignment="1">
      <alignment horizontal="center" vertical="center" wrapText="1" shrinkToFit="1"/>
    </xf>
    <xf numFmtId="49" fontId="7" fillId="0" borderId="6" xfId="0" applyNumberFormat="1" applyFont="1" applyFill="1" applyBorder="1" applyAlignment="1">
      <alignment horizontal="center" vertical="center" wrapText="1" shrinkToFit="1"/>
    </xf>
    <xf numFmtId="3" fontId="4" fillId="0" borderId="20" xfId="0" applyNumberFormat="1" applyFont="1" applyFill="1" applyBorder="1" applyAlignment="1">
      <alignment horizontal="center" vertical="center" wrapText="1" shrinkToFit="1"/>
    </xf>
    <xf numFmtId="3" fontId="10" fillId="0" borderId="3" xfId="0" applyNumberFormat="1" applyFont="1" applyFill="1" applyBorder="1" applyAlignment="1">
      <alignment horizontal="center" vertical="center" wrapText="1" shrinkToFit="1"/>
    </xf>
    <xf numFmtId="3" fontId="7" fillId="0" borderId="1" xfId="0" applyNumberFormat="1" applyFont="1" applyFill="1" applyBorder="1" applyAlignment="1">
      <alignment horizontal="center" vertical="center" wrapText="1" shrinkToFit="1"/>
    </xf>
    <xf numFmtId="3" fontId="4" fillId="0" borderId="2" xfId="0" applyNumberFormat="1" applyFont="1" applyFill="1" applyBorder="1" applyAlignment="1">
      <alignment horizontal="center" vertical="center" wrapText="1" shrinkToFit="1"/>
    </xf>
    <xf numFmtId="49" fontId="9" fillId="0" borderId="28" xfId="0" applyNumberFormat="1" applyFont="1" applyFill="1" applyBorder="1" applyAlignment="1">
      <alignment horizontal="center" vertical="top" wrapText="1"/>
    </xf>
    <xf numFmtId="49" fontId="9" fillId="0" borderId="16" xfId="0" applyNumberFormat="1" applyFont="1" applyFill="1" applyBorder="1" applyAlignment="1">
      <alignment horizontal="center" vertical="top" wrapText="1"/>
    </xf>
    <xf numFmtId="49" fontId="11" fillId="0" borderId="13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Alignment="1">
      <alignment horizontal="center"/>
    </xf>
    <xf numFmtId="4" fontId="9" fillId="0" borderId="2" xfId="0" applyNumberFormat="1" applyFont="1" applyFill="1" applyBorder="1" applyAlignment="1">
      <alignment horizontal="center" textRotation="90" wrapText="1"/>
    </xf>
    <xf numFmtId="4" fontId="9" fillId="0" borderId="2" xfId="0" applyNumberFormat="1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 wrapText="1"/>
    </xf>
    <xf numFmtId="4" fontId="9" fillId="0" borderId="4" xfId="0" applyNumberFormat="1" applyFont="1" applyFill="1" applyBorder="1" applyAlignment="1">
      <alignment horizontal="center" wrapText="1"/>
    </xf>
    <xf numFmtId="4" fontId="9" fillId="0" borderId="3" xfId="0" applyNumberFormat="1" applyFont="1" applyFill="1" applyBorder="1" applyAlignment="1">
      <alignment horizontal="center" wrapText="1"/>
    </xf>
    <xf numFmtId="4" fontId="4" fillId="0" borderId="14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 horizontal="center" wrapText="1"/>
    </xf>
    <xf numFmtId="4" fontId="9" fillId="0" borderId="6" xfId="0" applyNumberFormat="1" applyFont="1" applyFill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center" wrapText="1"/>
    </xf>
    <xf numFmtId="4" fontId="4" fillId="0" borderId="20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 wrapText="1"/>
    </xf>
    <xf numFmtId="49" fontId="12" fillId="0" borderId="27" xfId="0" applyNumberFormat="1" applyFont="1" applyFill="1" applyBorder="1" applyAlignment="1">
      <alignment horizontal="center" vertical="top" wrapText="1"/>
    </xf>
    <xf numFmtId="49" fontId="12" fillId="0" borderId="16" xfId="0" applyNumberFormat="1" applyFont="1" applyFill="1" applyBorder="1" applyAlignment="1">
      <alignment horizontal="center" vertical="top" wrapText="1"/>
    </xf>
    <xf numFmtId="49" fontId="12" fillId="0" borderId="28" xfId="0" applyNumberFormat="1" applyFont="1" applyFill="1" applyBorder="1" applyAlignment="1">
      <alignment horizontal="center" vertical="top" wrapText="1"/>
    </xf>
    <xf numFmtId="49" fontId="11" fillId="0" borderId="29" xfId="0" applyNumberFormat="1" applyFont="1" applyFill="1" applyBorder="1" applyAlignment="1">
      <alignment horizontal="center" vertical="top" wrapText="1"/>
    </xf>
    <xf numFmtId="49" fontId="4" fillId="0" borderId="27" xfId="0" applyNumberFormat="1" applyFont="1" applyFill="1" applyBorder="1" applyAlignment="1">
      <alignment horizontal="center" vertical="top" wrapText="1"/>
    </xf>
    <xf numFmtId="49" fontId="9" fillId="0" borderId="29" xfId="0" applyNumberFormat="1" applyFont="1" applyFill="1" applyBorder="1" applyAlignment="1">
      <alignment horizontal="center" vertical="top" wrapText="1"/>
    </xf>
    <xf numFmtId="0" fontId="12" fillId="0" borderId="27" xfId="0" applyNumberFormat="1" applyFont="1" applyFill="1" applyBorder="1" applyAlignment="1">
      <alignment vertical="top" wrapText="1"/>
    </xf>
    <xf numFmtId="49" fontId="12" fillId="0" borderId="27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center" vertical="center" wrapText="1" shrinkToFit="1"/>
    </xf>
    <xf numFmtId="3" fontId="7" fillId="0" borderId="2" xfId="0" applyNumberFormat="1" applyFont="1" applyFill="1" applyBorder="1" applyAlignment="1">
      <alignment horizontal="center" vertical="center" wrapText="1" shrinkToFit="1"/>
    </xf>
    <xf numFmtId="0" fontId="9" fillId="0" borderId="26" xfId="0" applyFont="1" applyFill="1" applyBorder="1" applyAlignment="1">
      <alignment horizontal="left" vertical="top"/>
    </xf>
    <xf numFmtId="14" fontId="4" fillId="0" borderId="9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4" fontId="4" fillId="0" borderId="17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11" fillId="0" borderId="31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 shrinkToFit="1"/>
    </xf>
    <xf numFmtId="14" fontId="9" fillId="0" borderId="9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11" fillId="0" borderId="14" xfId="0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top" wrapText="1"/>
    </xf>
    <xf numFmtId="49" fontId="9" fillId="0" borderId="27" xfId="0" applyNumberFormat="1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4" fontId="9" fillId="0" borderId="2" xfId="0" applyNumberFormat="1" applyFont="1" applyFill="1" applyBorder="1" applyAlignment="1">
      <alignment horizontal="center" vertical="center" textRotation="90" wrapText="1"/>
    </xf>
    <xf numFmtId="4" fontId="9" fillId="0" borderId="2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Alignment="1">
      <alignment horizontal="left" vertical="top" wrapText="1"/>
    </xf>
    <xf numFmtId="4" fontId="15" fillId="0" borderId="0" xfId="0" applyNumberFormat="1" applyFont="1" applyFill="1" applyAlignment="1">
      <alignment horizontal="left" vertical="top"/>
    </xf>
    <xf numFmtId="3" fontId="9" fillId="0" borderId="6" xfId="0" applyNumberFormat="1" applyFont="1" applyFill="1" applyBorder="1" applyAlignment="1">
      <alignment horizontal="center" vertical="center" textRotation="90" wrapText="1"/>
    </xf>
    <xf numFmtId="3" fontId="9" fillId="0" borderId="2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center" textRotation="90" wrapText="1"/>
    </xf>
    <xf numFmtId="4" fontId="9" fillId="0" borderId="4" xfId="0" applyNumberFormat="1" applyFont="1" applyFill="1" applyBorder="1" applyAlignment="1">
      <alignment horizontal="center" vertical="center" textRotation="90" wrapText="1"/>
    </xf>
    <xf numFmtId="3" fontId="9" fillId="0" borderId="5" xfId="0" applyNumberFormat="1" applyFont="1" applyFill="1" applyBorder="1" applyAlignment="1">
      <alignment horizontal="center" vertical="center" textRotation="90" wrapText="1" shrinkToFit="1"/>
    </xf>
    <xf numFmtId="3" fontId="9" fillId="0" borderId="3" xfId="0" applyNumberFormat="1" applyFont="1" applyFill="1" applyBorder="1" applyAlignment="1">
      <alignment horizontal="center" vertical="center" textRotation="90" wrapText="1" shrinkToFit="1"/>
    </xf>
    <xf numFmtId="3" fontId="9" fillId="0" borderId="4" xfId="0" applyNumberFormat="1" applyFont="1" applyFill="1" applyBorder="1" applyAlignment="1">
      <alignment horizontal="center" vertical="center" textRotation="90" wrapText="1" shrinkToFit="1"/>
    </xf>
    <xf numFmtId="4" fontId="9" fillId="0" borderId="5" xfId="0" applyNumberFormat="1" applyFont="1" applyFill="1" applyBorder="1" applyAlignment="1">
      <alignment horizontal="center" vertical="center" textRotation="90" wrapText="1"/>
    </xf>
    <xf numFmtId="4" fontId="9" fillId="0" borderId="3" xfId="0" applyNumberFormat="1" applyFont="1" applyFill="1" applyBorder="1" applyAlignment="1">
      <alignment horizontal="center" vertical="center" textRotation="90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textRotation="90" wrapText="1"/>
    </xf>
    <xf numFmtId="0" fontId="9" fillId="0" borderId="9" xfId="0" applyFont="1" applyFill="1" applyBorder="1" applyAlignment="1">
      <alignment horizontal="center" vertical="center" textRotation="90" wrapText="1"/>
    </xf>
    <xf numFmtId="4" fontId="9" fillId="0" borderId="6" xfId="0" applyNumberFormat="1" applyFont="1" applyFill="1" applyBorder="1" applyAlignment="1">
      <alignment horizontal="center" vertical="center" textRotation="90" wrapText="1"/>
    </xf>
    <xf numFmtId="4" fontId="9" fillId="0" borderId="2" xfId="0" applyNumberFormat="1" applyFont="1" applyFill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 wrapText="1"/>
    </xf>
    <xf numFmtId="4" fontId="9" fillId="0" borderId="21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top" wrapText="1"/>
    </xf>
    <xf numFmtId="49" fontId="9" fillId="0" borderId="27" xfId="0" applyNumberFormat="1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center" textRotation="90"/>
    </xf>
    <xf numFmtId="0" fontId="9" fillId="0" borderId="2" xfId="0" applyFont="1" applyFill="1" applyBorder="1" applyAlignment="1">
      <alignment horizontal="center" vertical="center" textRotation="90"/>
    </xf>
    <xf numFmtId="49" fontId="9" fillId="0" borderId="2" xfId="0" applyNumberFormat="1" applyFont="1" applyFill="1" applyBorder="1" applyAlignment="1">
      <alignment horizontal="left" vertical="top" wrapText="1"/>
    </xf>
    <xf numFmtId="0" fontId="9" fillId="0" borderId="2" xfId="0" applyNumberFormat="1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15" fillId="0" borderId="0" xfId="0" applyFont="1" applyFill="1" applyAlignment="1">
      <alignment horizontal="left" vertical="top" wrapText="1" indent="35"/>
    </xf>
    <xf numFmtId="0" fontId="2" fillId="0" borderId="0" xfId="0" applyFont="1" applyFill="1" applyAlignment="1">
      <alignment horizontal="left" vertical="top" indent="35"/>
    </xf>
    <xf numFmtId="0" fontId="13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17" fillId="0" borderId="14" xfId="0" applyNumberFormat="1" applyFont="1" applyFill="1" applyBorder="1" applyAlignment="1">
      <alignment vertical="top" wrapText="1"/>
    </xf>
  </cellXfs>
  <cellStyles count="22">
    <cellStyle name="Обычный" xfId="0" builtinId="0"/>
    <cellStyle name="Обычный 11" xfId="6"/>
    <cellStyle name="Обычный 12" xfId="14"/>
    <cellStyle name="Обычный 13" xfId="15"/>
    <cellStyle name="Обычный 14" xfId="17"/>
    <cellStyle name="Обычный 16" xfId="2"/>
    <cellStyle name="Обычный 18" xfId="3"/>
    <cellStyle name="Обычный 2" xfId="1"/>
    <cellStyle name="Обычный 22" xfId="4"/>
    <cellStyle name="Обычный 23" xfId="9"/>
    <cellStyle name="Обычный 24" xfId="10"/>
    <cellStyle name="Обычный 25" xfId="11"/>
    <cellStyle name="Обычный 29" xfId="13"/>
    <cellStyle name="Обычный 3" xfId="12"/>
    <cellStyle name="Обычный 30" xfId="7"/>
    <cellStyle name="Обычный 31" xfId="8"/>
    <cellStyle name="Обычный 32" xfId="20"/>
    <cellStyle name="Обычный 33" xfId="21"/>
    <cellStyle name="Обычный 34" xfId="18"/>
    <cellStyle name="Обычный 35" xfId="19"/>
    <cellStyle name="Обычный 7" xfId="16"/>
    <cellStyle name="Обычный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6"/>
  <sheetViews>
    <sheetView tabSelected="1" topLeftCell="F14" zoomScale="83" zoomScaleNormal="83" zoomScaleSheetLayoutView="80" workbookViewId="0">
      <selection activeCell="H68" sqref="H68"/>
    </sheetView>
  </sheetViews>
  <sheetFormatPr defaultRowHeight="12.75" x14ac:dyDescent="0.2"/>
  <cols>
    <col min="1" max="1" width="9" style="48" hidden="1" customWidth="1"/>
    <col min="2" max="2" width="10.5703125" style="49" hidden="1" customWidth="1"/>
    <col min="3" max="3" width="7.85546875" style="50" hidden="1" customWidth="1"/>
    <col min="4" max="4" width="62.28515625" style="50" hidden="1" customWidth="1"/>
    <col min="5" max="5" width="8.7109375" style="28" customWidth="1"/>
    <col min="6" max="6" width="54.7109375" style="21" customWidth="1"/>
    <col min="7" max="7" width="9" style="21" customWidth="1"/>
    <col min="8" max="9" width="6.5703125" style="21" customWidth="1"/>
    <col min="10" max="10" width="7.5703125" style="21" customWidth="1"/>
    <col min="11" max="11" width="4.140625" style="21" customWidth="1"/>
    <col min="12" max="12" width="14.7109375" style="29" customWidth="1"/>
    <col min="13" max="13" width="13.85546875" style="29" customWidth="1"/>
    <col min="14" max="14" width="11" style="29" customWidth="1"/>
    <col min="15" max="15" width="11.85546875" style="72" customWidth="1"/>
    <col min="16" max="16" width="39.42578125" style="122" customWidth="1"/>
    <col min="17" max="17" width="20.140625" style="30" customWidth="1"/>
    <col min="18" max="18" width="9.7109375" style="137" customWidth="1"/>
    <col min="19" max="19" width="17" style="31" customWidth="1"/>
    <col min="20" max="20" width="15.5703125" style="31" customWidth="1"/>
    <col min="21" max="21" width="17.28515625" style="31" customWidth="1"/>
    <col min="22" max="22" width="15" style="31" customWidth="1"/>
    <col min="23" max="23" width="13" style="69" customWidth="1"/>
    <col min="24" max="24" width="11.85546875" style="69" customWidth="1"/>
    <col min="25" max="25" width="11.7109375" style="70" customWidth="1"/>
    <col min="26" max="26" width="9.140625" style="21"/>
    <col min="27" max="27" width="14.42578125" style="29" bestFit="1" customWidth="1"/>
    <col min="28" max="28" width="9.28515625" style="29" bestFit="1" customWidth="1"/>
    <col min="29" max="29" width="14.42578125" style="29" bestFit="1" customWidth="1"/>
    <col min="30" max="30" width="11.85546875" style="29" bestFit="1" customWidth="1"/>
    <col min="31" max="31" width="14.42578125" style="29" bestFit="1" customWidth="1"/>
    <col min="32" max="234" width="9.140625" style="21"/>
    <col min="235" max="235" width="6.140625" style="21" bestFit="1" customWidth="1"/>
    <col min="236" max="236" width="36.140625" style="21" customWidth="1"/>
    <col min="237" max="238" width="6.5703125" style="21" customWidth="1"/>
    <col min="239" max="239" width="20.85546875" style="21" bestFit="1" customWidth="1"/>
    <col min="240" max="241" width="4" style="21" bestFit="1" customWidth="1"/>
    <col min="242" max="245" width="8.7109375" style="21" customWidth="1"/>
    <col min="246" max="246" width="13" style="21" customWidth="1"/>
    <col min="247" max="250" width="13.140625" style="21" customWidth="1"/>
    <col min="251" max="251" width="5" style="21" bestFit="1" customWidth="1"/>
    <col min="252" max="253" width="9.85546875" style="21" customWidth="1"/>
    <col min="254" max="254" width="11.28515625" style="21" customWidth="1"/>
    <col min="255" max="490" width="9.140625" style="21"/>
    <col min="491" max="491" width="6.140625" style="21" bestFit="1" customWidth="1"/>
    <col min="492" max="492" width="36.140625" style="21" customWidth="1"/>
    <col min="493" max="494" width="6.5703125" style="21" customWidth="1"/>
    <col min="495" max="495" width="20.85546875" style="21" bestFit="1" customWidth="1"/>
    <col min="496" max="497" width="4" style="21" bestFit="1" customWidth="1"/>
    <col min="498" max="501" width="8.7109375" style="21" customWidth="1"/>
    <col min="502" max="502" width="13" style="21" customWidth="1"/>
    <col min="503" max="506" width="13.140625" style="21" customWidth="1"/>
    <col min="507" max="507" width="5" style="21" bestFit="1" customWidth="1"/>
    <col min="508" max="509" width="9.85546875" style="21" customWidth="1"/>
    <col min="510" max="510" width="11.28515625" style="21" customWidth="1"/>
    <col min="511" max="746" width="9.140625" style="21"/>
    <col min="747" max="747" width="6.140625" style="21" bestFit="1" customWidth="1"/>
    <col min="748" max="748" width="36.140625" style="21" customWidth="1"/>
    <col min="749" max="750" width="6.5703125" style="21" customWidth="1"/>
    <col min="751" max="751" width="20.85546875" style="21" bestFit="1" customWidth="1"/>
    <col min="752" max="753" width="4" style="21" bestFit="1" customWidth="1"/>
    <col min="754" max="757" width="8.7109375" style="21" customWidth="1"/>
    <col min="758" max="758" width="13" style="21" customWidth="1"/>
    <col min="759" max="762" width="13.140625" style="21" customWidth="1"/>
    <col min="763" max="763" width="5" style="21" bestFit="1" customWidth="1"/>
    <col min="764" max="765" width="9.85546875" style="21" customWidth="1"/>
    <col min="766" max="766" width="11.28515625" style="21" customWidth="1"/>
    <col min="767" max="1002" width="9.140625" style="21"/>
    <col min="1003" max="1003" width="6.140625" style="21" bestFit="1" customWidth="1"/>
    <col min="1004" max="1004" width="36.140625" style="21" customWidth="1"/>
    <col min="1005" max="1006" width="6.5703125" style="21" customWidth="1"/>
    <col min="1007" max="1007" width="20.85546875" style="21" bestFit="1" customWidth="1"/>
    <col min="1008" max="1009" width="4" style="21" bestFit="1" customWidth="1"/>
    <col min="1010" max="1013" width="8.7109375" style="21" customWidth="1"/>
    <col min="1014" max="1014" width="13" style="21" customWidth="1"/>
    <col min="1015" max="1018" width="13.140625" style="21" customWidth="1"/>
    <col min="1019" max="1019" width="5" style="21" bestFit="1" customWidth="1"/>
    <col min="1020" max="1021" width="9.85546875" style="21" customWidth="1"/>
    <col min="1022" max="1022" width="11.28515625" style="21" customWidth="1"/>
    <col min="1023" max="1258" width="9.140625" style="21"/>
    <col min="1259" max="1259" width="6.140625" style="21" bestFit="1" customWidth="1"/>
    <col min="1260" max="1260" width="36.140625" style="21" customWidth="1"/>
    <col min="1261" max="1262" width="6.5703125" style="21" customWidth="1"/>
    <col min="1263" max="1263" width="20.85546875" style="21" bestFit="1" customWidth="1"/>
    <col min="1264" max="1265" width="4" style="21" bestFit="1" customWidth="1"/>
    <col min="1266" max="1269" width="8.7109375" style="21" customWidth="1"/>
    <col min="1270" max="1270" width="13" style="21" customWidth="1"/>
    <col min="1271" max="1274" width="13.140625" style="21" customWidth="1"/>
    <col min="1275" max="1275" width="5" style="21" bestFit="1" customWidth="1"/>
    <col min="1276" max="1277" width="9.85546875" style="21" customWidth="1"/>
    <col min="1278" max="1278" width="11.28515625" style="21" customWidth="1"/>
    <col min="1279" max="1514" width="9.140625" style="21"/>
    <col min="1515" max="1515" width="6.140625" style="21" bestFit="1" customWidth="1"/>
    <col min="1516" max="1516" width="36.140625" style="21" customWidth="1"/>
    <col min="1517" max="1518" width="6.5703125" style="21" customWidth="1"/>
    <col min="1519" max="1519" width="20.85546875" style="21" bestFit="1" customWidth="1"/>
    <col min="1520" max="1521" width="4" style="21" bestFit="1" customWidth="1"/>
    <col min="1522" max="1525" width="8.7109375" style="21" customWidth="1"/>
    <col min="1526" max="1526" width="13" style="21" customWidth="1"/>
    <col min="1527" max="1530" width="13.140625" style="21" customWidth="1"/>
    <col min="1531" max="1531" width="5" style="21" bestFit="1" customWidth="1"/>
    <col min="1532" max="1533" width="9.85546875" style="21" customWidth="1"/>
    <col min="1534" max="1534" width="11.28515625" style="21" customWidth="1"/>
    <col min="1535" max="1770" width="9.140625" style="21"/>
    <col min="1771" max="1771" width="6.140625" style="21" bestFit="1" customWidth="1"/>
    <col min="1772" max="1772" width="36.140625" style="21" customWidth="1"/>
    <col min="1773" max="1774" width="6.5703125" style="21" customWidth="1"/>
    <col min="1775" max="1775" width="20.85546875" style="21" bestFit="1" customWidth="1"/>
    <col min="1776" max="1777" width="4" style="21" bestFit="1" customWidth="1"/>
    <col min="1778" max="1781" width="8.7109375" style="21" customWidth="1"/>
    <col min="1782" max="1782" width="13" style="21" customWidth="1"/>
    <col min="1783" max="1786" width="13.140625" style="21" customWidth="1"/>
    <col min="1787" max="1787" width="5" style="21" bestFit="1" customWidth="1"/>
    <col min="1788" max="1789" width="9.85546875" style="21" customWidth="1"/>
    <col min="1790" max="1790" width="11.28515625" style="21" customWidth="1"/>
    <col min="1791" max="2026" width="9.140625" style="21"/>
    <col min="2027" max="2027" width="6.140625" style="21" bestFit="1" customWidth="1"/>
    <col min="2028" max="2028" width="36.140625" style="21" customWidth="1"/>
    <col min="2029" max="2030" width="6.5703125" style="21" customWidth="1"/>
    <col min="2031" max="2031" width="20.85546875" style="21" bestFit="1" customWidth="1"/>
    <col min="2032" max="2033" width="4" style="21" bestFit="1" customWidth="1"/>
    <col min="2034" max="2037" width="8.7109375" style="21" customWidth="1"/>
    <col min="2038" max="2038" width="13" style="21" customWidth="1"/>
    <col min="2039" max="2042" width="13.140625" style="21" customWidth="1"/>
    <col min="2043" max="2043" width="5" style="21" bestFit="1" customWidth="1"/>
    <col min="2044" max="2045" width="9.85546875" style="21" customWidth="1"/>
    <col min="2046" max="2046" width="11.28515625" style="21" customWidth="1"/>
    <col min="2047" max="2282" width="9.140625" style="21"/>
    <col min="2283" max="2283" width="6.140625" style="21" bestFit="1" customWidth="1"/>
    <col min="2284" max="2284" width="36.140625" style="21" customWidth="1"/>
    <col min="2285" max="2286" width="6.5703125" style="21" customWidth="1"/>
    <col min="2287" max="2287" width="20.85546875" style="21" bestFit="1" customWidth="1"/>
    <col min="2288" max="2289" width="4" style="21" bestFit="1" customWidth="1"/>
    <col min="2290" max="2293" width="8.7109375" style="21" customWidth="1"/>
    <col min="2294" max="2294" width="13" style="21" customWidth="1"/>
    <col min="2295" max="2298" width="13.140625" style="21" customWidth="1"/>
    <col min="2299" max="2299" width="5" style="21" bestFit="1" customWidth="1"/>
    <col min="2300" max="2301" width="9.85546875" style="21" customWidth="1"/>
    <col min="2302" max="2302" width="11.28515625" style="21" customWidth="1"/>
    <col min="2303" max="2538" width="9.140625" style="21"/>
    <col min="2539" max="2539" width="6.140625" style="21" bestFit="1" customWidth="1"/>
    <col min="2540" max="2540" width="36.140625" style="21" customWidth="1"/>
    <col min="2541" max="2542" width="6.5703125" style="21" customWidth="1"/>
    <col min="2543" max="2543" width="20.85546875" style="21" bestFit="1" customWidth="1"/>
    <col min="2544" max="2545" width="4" style="21" bestFit="1" customWidth="1"/>
    <col min="2546" max="2549" width="8.7109375" style="21" customWidth="1"/>
    <col min="2550" max="2550" width="13" style="21" customWidth="1"/>
    <col min="2551" max="2554" width="13.140625" style="21" customWidth="1"/>
    <col min="2555" max="2555" width="5" style="21" bestFit="1" customWidth="1"/>
    <col min="2556" max="2557" width="9.85546875" style="21" customWidth="1"/>
    <col min="2558" max="2558" width="11.28515625" style="21" customWidth="1"/>
    <col min="2559" max="2794" width="9.140625" style="21"/>
    <col min="2795" max="2795" width="6.140625" style="21" bestFit="1" customWidth="1"/>
    <col min="2796" max="2796" width="36.140625" style="21" customWidth="1"/>
    <col min="2797" max="2798" width="6.5703125" style="21" customWidth="1"/>
    <col min="2799" max="2799" width="20.85546875" style="21" bestFit="1" customWidth="1"/>
    <col min="2800" max="2801" width="4" style="21" bestFit="1" customWidth="1"/>
    <col min="2802" max="2805" width="8.7109375" style="21" customWidth="1"/>
    <col min="2806" max="2806" width="13" style="21" customWidth="1"/>
    <col min="2807" max="2810" width="13.140625" style="21" customWidth="1"/>
    <col min="2811" max="2811" width="5" style="21" bestFit="1" customWidth="1"/>
    <col min="2812" max="2813" width="9.85546875" style="21" customWidth="1"/>
    <col min="2814" max="2814" width="11.28515625" style="21" customWidth="1"/>
    <col min="2815" max="3050" width="9.140625" style="21"/>
    <col min="3051" max="3051" width="6.140625" style="21" bestFit="1" customWidth="1"/>
    <col min="3052" max="3052" width="36.140625" style="21" customWidth="1"/>
    <col min="3053" max="3054" width="6.5703125" style="21" customWidth="1"/>
    <col min="3055" max="3055" width="20.85546875" style="21" bestFit="1" customWidth="1"/>
    <col min="3056" max="3057" width="4" style="21" bestFit="1" customWidth="1"/>
    <col min="3058" max="3061" width="8.7109375" style="21" customWidth="1"/>
    <col min="3062" max="3062" width="13" style="21" customWidth="1"/>
    <col min="3063" max="3066" width="13.140625" style="21" customWidth="1"/>
    <col min="3067" max="3067" width="5" style="21" bestFit="1" customWidth="1"/>
    <col min="3068" max="3069" width="9.85546875" style="21" customWidth="1"/>
    <col min="3070" max="3070" width="11.28515625" style="21" customWidth="1"/>
    <col min="3071" max="3306" width="9.140625" style="21"/>
    <col min="3307" max="3307" width="6.140625" style="21" bestFit="1" customWidth="1"/>
    <col min="3308" max="3308" width="36.140625" style="21" customWidth="1"/>
    <col min="3309" max="3310" width="6.5703125" style="21" customWidth="1"/>
    <col min="3311" max="3311" width="20.85546875" style="21" bestFit="1" customWidth="1"/>
    <col min="3312" max="3313" width="4" style="21" bestFit="1" customWidth="1"/>
    <col min="3314" max="3317" width="8.7109375" style="21" customWidth="1"/>
    <col min="3318" max="3318" width="13" style="21" customWidth="1"/>
    <col min="3319" max="3322" width="13.140625" style="21" customWidth="1"/>
    <col min="3323" max="3323" width="5" style="21" bestFit="1" customWidth="1"/>
    <col min="3324" max="3325" width="9.85546875" style="21" customWidth="1"/>
    <col min="3326" max="3326" width="11.28515625" style="21" customWidth="1"/>
    <col min="3327" max="3562" width="9.140625" style="21"/>
    <col min="3563" max="3563" width="6.140625" style="21" bestFit="1" customWidth="1"/>
    <col min="3564" max="3564" width="36.140625" style="21" customWidth="1"/>
    <col min="3565" max="3566" width="6.5703125" style="21" customWidth="1"/>
    <col min="3567" max="3567" width="20.85546875" style="21" bestFit="1" customWidth="1"/>
    <col min="3568" max="3569" width="4" style="21" bestFit="1" customWidth="1"/>
    <col min="3570" max="3573" width="8.7109375" style="21" customWidth="1"/>
    <col min="3574" max="3574" width="13" style="21" customWidth="1"/>
    <col min="3575" max="3578" width="13.140625" style="21" customWidth="1"/>
    <col min="3579" max="3579" width="5" style="21" bestFit="1" customWidth="1"/>
    <col min="3580" max="3581" width="9.85546875" style="21" customWidth="1"/>
    <col min="3582" max="3582" width="11.28515625" style="21" customWidth="1"/>
    <col min="3583" max="3818" width="9.140625" style="21"/>
    <col min="3819" max="3819" width="6.140625" style="21" bestFit="1" customWidth="1"/>
    <col min="3820" max="3820" width="36.140625" style="21" customWidth="1"/>
    <col min="3821" max="3822" width="6.5703125" style="21" customWidth="1"/>
    <col min="3823" max="3823" width="20.85546875" style="21" bestFit="1" customWidth="1"/>
    <col min="3824" max="3825" width="4" style="21" bestFit="1" customWidth="1"/>
    <col min="3826" max="3829" width="8.7109375" style="21" customWidth="1"/>
    <col min="3830" max="3830" width="13" style="21" customWidth="1"/>
    <col min="3831" max="3834" width="13.140625" style="21" customWidth="1"/>
    <col min="3835" max="3835" width="5" style="21" bestFit="1" customWidth="1"/>
    <col min="3836" max="3837" width="9.85546875" style="21" customWidth="1"/>
    <col min="3838" max="3838" width="11.28515625" style="21" customWidth="1"/>
    <col min="3839" max="4074" width="9.140625" style="21"/>
    <col min="4075" max="4075" width="6.140625" style="21" bestFit="1" customWidth="1"/>
    <col min="4076" max="4076" width="36.140625" style="21" customWidth="1"/>
    <col min="4077" max="4078" width="6.5703125" style="21" customWidth="1"/>
    <col min="4079" max="4079" width="20.85546875" style="21" bestFit="1" customWidth="1"/>
    <col min="4080" max="4081" width="4" style="21" bestFit="1" customWidth="1"/>
    <col min="4082" max="4085" width="8.7109375" style="21" customWidth="1"/>
    <col min="4086" max="4086" width="13" style="21" customWidth="1"/>
    <col min="4087" max="4090" width="13.140625" style="21" customWidth="1"/>
    <col min="4091" max="4091" width="5" style="21" bestFit="1" customWidth="1"/>
    <col min="4092" max="4093" width="9.85546875" style="21" customWidth="1"/>
    <col min="4094" max="4094" width="11.28515625" style="21" customWidth="1"/>
    <col min="4095" max="4330" width="9.140625" style="21"/>
    <col min="4331" max="4331" width="6.140625" style="21" bestFit="1" customWidth="1"/>
    <col min="4332" max="4332" width="36.140625" style="21" customWidth="1"/>
    <col min="4333" max="4334" width="6.5703125" style="21" customWidth="1"/>
    <col min="4335" max="4335" width="20.85546875" style="21" bestFit="1" customWidth="1"/>
    <col min="4336" max="4337" width="4" style="21" bestFit="1" customWidth="1"/>
    <col min="4338" max="4341" width="8.7109375" style="21" customWidth="1"/>
    <col min="4342" max="4342" width="13" style="21" customWidth="1"/>
    <col min="4343" max="4346" width="13.140625" style="21" customWidth="1"/>
    <col min="4347" max="4347" width="5" style="21" bestFit="1" customWidth="1"/>
    <col min="4348" max="4349" width="9.85546875" style="21" customWidth="1"/>
    <col min="4350" max="4350" width="11.28515625" style="21" customWidth="1"/>
    <col min="4351" max="4586" width="9.140625" style="21"/>
    <col min="4587" max="4587" width="6.140625" style="21" bestFit="1" customWidth="1"/>
    <col min="4588" max="4588" width="36.140625" style="21" customWidth="1"/>
    <col min="4589" max="4590" width="6.5703125" style="21" customWidth="1"/>
    <col min="4591" max="4591" width="20.85546875" style="21" bestFit="1" customWidth="1"/>
    <col min="4592" max="4593" width="4" style="21" bestFit="1" customWidth="1"/>
    <col min="4594" max="4597" width="8.7109375" style="21" customWidth="1"/>
    <col min="4598" max="4598" width="13" style="21" customWidth="1"/>
    <col min="4599" max="4602" width="13.140625" style="21" customWidth="1"/>
    <col min="4603" max="4603" width="5" style="21" bestFit="1" customWidth="1"/>
    <col min="4604" max="4605" width="9.85546875" style="21" customWidth="1"/>
    <col min="4606" max="4606" width="11.28515625" style="21" customWidth="1"/>
    <col min="4607" max="4842" width="9.140625" style="21"/>
    <col min="4843" max="4843" width="6.140625" style="21" bestFit="1" customWidth="1"/>
    <col min="4844" max="4844" width="36.140625" style="21" customWidth="1"/>
    <col min="4845" max="4846" width="6.5703125" style="21" customWidth="1"/>
    <col min="4847" max="4847" width="20.85546875" style="21" bestFit="1" customWidth="1"/>
    <col min="4848" max="4849" width="4" style="21" bestFit="1" customWidth="1"/>
    <col min="4850" max="4853" width="8.7109375" style="21" customWidth="1"/>
    <col min="4854" max="4854" width="13" style="21" customWidth="1"/>
    <col min="4855" max="4858" width="13.140625" style="21" customWidth="1"/>
    <col min="4859" max="4859" width="5" style="21" bestFit="1" customWidth="1"/>
    <col min="4860" max="4861" width="9.85546875" style="21" customWidth="1"/>
    <col min="4862" max="4862" width="11.28515625" style="21" customWidth="1"/>
    <col min="4863" max="5098" width="9.140625" style="21"/>
    <col min="5099" max="5099" width="6.140625" style="21" bestFit="1" customWidth="1"/>
    <col min="5100" max="5100" width="36.140625" style="21" customWidth="1"/>
    <col min="5101" max="5102" width="6.5703125" style="21" customWidth="1"/>
    <col min="5103" max="5103" width="20.85546875" style="21" bestFit="1" customWidth="1"/>
    <col min="5104" max="5105" width="4" style="21" bestFit="1" customWidth="1"/>
    <col min="5106" max="5109" width="8.7109375" style="21" customWidth="1"/>
    <col min="5110" max="5110" width="13" style="21" customWidth="1"/>
    <col min="5111" max="5114" width="13.140625" style="21" customWidth="1"/>
    <col min="5115" max="5115" width="5" style="21" bestFit="1" customWidth="1"/>
    <col min="5116" max="5117" width="9.85546875" style="21" customWidth="1"/>
    <col min="5118" max="5118" width="11.28515625" style="21" customWidth="1"/>
    <col min="5119" max="5354" width="9.140625" style="21"/>
    <col min="5355" max="5355" width="6.140625" style="21" bestFit="1" customWidth="1"/>
    <col min="5356" max="5356" width="36.140625" style="21" customWidth="1"/>
    <col min="5357" max="5358" width="6.5703125" style="21" customWidth="1"/>
    <col min="5359" max="5359" width="20.85546875" style="21" bestFit="1" customWidth="1"/>
    <col min="5360" max="5361" width="4" style="21" bestFit="1" customWidth="1"/>
    <col min="5362" max="5365" width="8.7109375" style="21" customWidth="1"/>
    <col min="5366" max="5366" width="13" style="21" customWidth="1"/>
    <col min="5367" max="5370" width="13.140625" style="21" customWidth="1"/>
    <col min="5371" max="5371" width="5" style="21" bestFit="1" customWidth="1"/>
    <col min="5372" max="5373" width="9.85546875" style="21" customWidth="1"/>
    <col min="5374" max="5374" width="11.28515625" style="21" customWidth="1"/>
    <col min="5375" max="5610" width="9.140625" style="21"/>
    <col min="5611" max="5611" width="6.140625" style="21" bestFit="1" customWidth="1"/>
    <col min="5612" max="5612" width="36.140625" style="21" customWidth="1"/>
    <col min="5613" max="5614" width="6.5703125" style="21" customWidth="1"/>
    <col min="5615" max="5615" width="20.85546875" style="21" bestFit="1" customWidth="1"/>
    <col min="5616" max="5617" width="4" style="21" bestFit="1" customWidth="1"/>
    <col min="5618" max="5621" width="8.7109375" style="21" customWidth="1"/>
    <col min="5622" max="5622" width="13" style="21" customWidth="1"/>
    <col min="5623" max="5626" width="13.140625" style="21" customWidth="1"/>
    <col min="5627" max="5627" width="5" style="21" bestFit="1" customWidth="1"/>
    <col min="5628" max="5629" width="9.85546875" style="21" customWidth="1"/>
    <col min="5630" max="5630" width="11.28515625" style="21" customWidth="1"/>
    <col min="5631" max="5866" width="9.140625" style="21"/>
    <col min="5867" max="5867" width="6.140625" style="21" bestFit="1" customWidth="1"/>
    <col min="5868" max="5868" width="36.140625" style="21" customWidth="1"/>
    <col min="5869" max="5870" width="6.5703125" style="21" customWidth="1"/>
    <col min="5871" max="5871" width="20.85546875" style="21" bestFit="1" customWidth="1"/>
    <col min="5872" max="5873" width="4" style="21" bestFit="1" customWidth="1"/>
    <col min="5874" max="5877" width="8.7109375" style="21" customWidth="1"/>
    <col min="5878" max="5878" width="13" style="21" customWidth="1"/>
    <col min="5879" max="5882" width="13.140625" style="21" customWidth="1"/>
    <col min="5883" max="5883" width="5" style="21" bestFit="1" customWidth="1"/>
    <col min="5884" max="5885" width="9.85546875" style="21" customWidth="1"/>
    <col min="5886" max="5886" width="11.28515625" style="21" customWidth="1"/>
    <col min="5887" max="6122" width="9.140625" style="21"/>
    <col min="6123" max="6123" width="6.140625" style="21" bestFit="1" customWidth="1"/>
    <col min="6124" max="6124" width="36.140625" style="21" customWidth="1"/>
    <col min="6125" max="6126" width="6.5703125" style="21" customWidth="1"/>
    <col min="6127" max="6127" width="20.85546875" style="21" bestFit="1" customWidth="1"/>
    <col min="6128" max="6129" width="4" style="21" bestFit="1" customWidth="1"/>
    <col min="6130" max="6133" width="8.7109375" style="21" customWidth="1"/>
    <col min="6134" max="6134" width="13" style="21" customWidth="1"/>
    <col min="6135" max="6138" width="13.140625" style="21" customWidth="1"/>
    <col min="6139" max="6139" width="5" style="21" bestFit="1" customWidth="1"/>
    <col min="6140" max="6141" width="9.85546875" style="21" customWidth="1"/>
    <col min="6142" max="6142" width="11.28515625" style="21" customWidth="1"/>
    <col min="6143" max="6378" width="9.140625" style="21"/>
    <col min="6379" max="6379" width="6.140625" style="21" bestFit="1" customWidth="1"/>
    <col min="6380" max="6380" width="36.140625" style="21" customWidth="1"/>
    <col min="6381" max="6382" width="6.5703125" style="21" customWidth="1"/>
    <col min="6383" max="6383" width="20.85546875" style="21" bestFit="1" customWidth="1"/>
    <col min="6384" max="6385" width="4" style="21" bestFit="1" customWidth="1"/>
    <col min="6386" max="6389" width="8.7109375" style="21" customWidth="1"/>
    <col min="6390" max="6390" width="13" style="21" customWidth="1"/>
    <col min="6391" max="6394" width="13.140625" style="21" customWidth="1"/>
    <col min="6395" max="6395" width="5" style="21" bestFit="1" customWidth="1"/>
    <col min="6396" max="6397" width="9.85546875" style="21" customWidth="1"/>
    <col min="6398" max="6398" width="11.28515625" style="21" customWidth="1"/>
    <col min="6399" max="6634" width="9.140625" style="21"/>
    <col min="6635" max="6635" width="6.140625" style="21" bestFit="1" customWidth="1"/>
    <col min="6636" max="6636" width="36.140625" style="21" customWidth="1"/>
    <col min="6637" max="6638" width="6.5703125" style="21" customWidth="1"/>
    <col min="6639" max="6639" width="20.85546875" style="21" bestFit="1" customWidth="1"/>
    <col min="6640" max="6641" width="4" style="21" bestFit="1" customWidth="1"/>
    <col min="6642" max="6645" width="8.7109375" style="21" customWidth="1"/>
    <col min="6646" max="6646" width="13" style="21" customWidth="1"/>
    <col min="6647" max="6650" width="13.140625" style="21" customWidth="1"/>
    <col min="6651" max="6651" width="5" style="21" bestFit="1" customWidth="1"/>
    <col min="6652" max="6653" width="9.85546875" style="21" customWidth="1"/>
    <col min="6654" max="6654" width="11.28515625" style="21" customWidth="1"/>
    <col min="6655" max="6890" width="9.140625" style="21"/>
    <col min="6891" max="6891" width="6.140625" style="21" bestFit="1" customWidth="1"/>
    <col min="6892" max="6892" width="36.140625" style="21" customWidth="1"/>
    <col min="6893" max="6894" width="6.5703125" style="21" customWidth="1"/>
    <col min="6895" max="6895" width="20.85546875" style="21" bestFit="1" customWidth="1"/>
    <col min="6896" max="6897" width="4" style="21" bestFit="1" customWidth="1"/>
    <col min="6898" max="6901" width="8.7109375" style="21" customWidth="1"/>
    <col min="6902" max="6902" width="13" style="21" customWidth="1"/>
    <col min="6903" max="6906" width="13.140625" style="21" customWidth="1"/>
    <col min="6907" max="6907" width="5" style="21" bestFit="1" customWidth="1"/>
    <col min="6908" max="6909" width="9.85546875" style="21" customWidth="1"/>
    <col min="6910" max="6910" width="11.28515625" style="21" customWidth="1"/>
    <col min="6911" max="7146" width="9.140625" style="21"/>
    <col min="7147" max="7147" width="6.140625" style="21" bestFit="1" customWidth="1"/>
    <col min="7148" max="7148" width="36.140625" style="21" customWidth="1"/>
    <col min="7149" max="7150" width="6.5703125" style="21" customWidth="1"/>
    <col min="7151" max="7151" width="20.85546875" style="21" bestFit="1" customWidth="1"/>
    <col min="7152" max="7153" width="4" style="21" bestFit="1" customWidth="1"/>
    <col min="7154" max="7157" width="8.7109375" style="21" customWidth="1"/>
    <col min="7158" max="7158" width="13" style="21" customWidth="1"/>
    <col min="7159" max="7162" width="13.140625" style="21" customWidth="1"/>
    <col min="7163" max="7163" width="5" style="21" bestFit="1" customWidth="1"/>
    <col min="7164" max="7165" width="9.85546875" style="21" customWidth="1"/>
    <col min="7166" max="7166" width="11.28515625" style="21" customWidth="1"/>
    <col min="7167" max="7402" width="9.140625" style="21"/>
    <col min="7403" max="7403" width="6.140625" style="21" bestFit="1" customWidth="1"/>
    <col min="7404" max="7404" width="36.140625" style="21" customWidth="1"/>
    <col min="7405" max="7406" width="6.5703125" style="21" customWidth="1"/>
    <col min="7407" max="7407" width="20.85546875" style="21" bestFit="1" customWidth="1"/>
    <col min="7408" max="7409" width="4" style="21" bestFit="1" customWidth="1"/>
    <col min="7410" max="7413" width="8.7109375" style="21" customWidth="1"/>
    <col min="7414" max="7414" width="13" style="21" customWidth="1"/>
    <col min="7415" max="7418" width="13.140625" style="21" customWidth="1"/>
    <col min="7419" max="7419" width="5" style="21" bestFit="1" customWidth="1"/>
    <col min="7420" max="7421" width="9.85546875" style="21" customWidth="1"/>
    <col min="7422" max="7422" width="11.28515625" style="21" customWidth="1"/>
    <col min="7423" max="7658" width="9.140625" style="21"/>
    <col min="7659" max="7659" width="6.140625" style="21" bestFit="1" customWidth="1"/>
    <col min="7660" max="7660" width="36.140625" style="21" customWidth="1"/>
    <col min="7661" max="7662" width="6.5703125" style="21" customWidth="1"/>
    <col min="7663" max="7663" width="20.85546875" style="21" bestFit="1" customWidth="1"/>
    <col min="7664" max="7665" width="4" style="21" bestFit="1" customWidth="1"/>
    <col min="7666" max="7669" width="8.7109375" style="21" customWidth="1"/>
    <col min="7670" max="7670" width="13" style="21" customWidth="1"/>
    <col min="7671" max="7674" width="13.140625" style="21" customWidth="1"/>
    <col min="7675" max="7675" width="5" style="21" bestFit="1" customWidth="1"/>
    <col min="7676" max="7677" width="9.85546875" style="21" customWidth="1"/>
    <col min="7678" max="7678" width="11.28515625" style="21" customWidth="1"/>
    <col min="7679" max="7914" width="9.140625" style="21"/>
    <col min="7915" max="7915" width="6.140625" style="21" bestFit="1" customWidth="1"/>
    <col min="7916" max="7916" width="36.140625" style="21" customWidth="1"/>
    <col min="7917" max="7918" width="6.5703125" style="21" customWidth="1"/>
    <col min="7919" max="7919" width="20.85546875" style="21" bestFit="1" customWidth="1"/>
    <col min="7920" max="7921" width="4" style="21" bestFit="1" customWidth="1"/>
    <col min="7922" max="7925" width="8.7109375" style="21" customWidth="1"/>
    <col min="7926" max="7926" width="13" style="21" customWidth="1"/>
    <col min="7927" max="7930" width="13.140625" style="21" customWidth="1"/>
    <col min="7931" max="7931" width="5" style="21" bestFit="1" customWidth="1"/>
    <col min="7932" max="7933" width="9.85546875" style="21" customWidth="1"/>
    <col min="7934" max="7934" width="11.28515625" style="21" customWidth="1"/>
    <col min="7935" max="8170" width="9.140625" style="21"/>
    <col min="8171" max="8171" width="6.140625" style="21" bestFit="1" customWidth="1"/>
    <col min="8172" max="8172" width="36.140625" style="21" customWidth="1"/>
    <col min="8173" max="8174" width="6.5703125" style="21" customWidth="1"/>
    <col min="8175" max="8175" width="20.85546875" style="21" bestFit="1" customWidth="1"/>
    <col min="8176" max="8177" width="4" style="21" bestFit="1" customWidth="1"/>
    <col min="8178" max="8181" width="8.7109375" style="21" customWidth="1"/>
    <col min="8182" max="8182" width="13" style="21" customWidth="1"/>
    <col min="8183" max="8186" width="13.140625" style="21" customWidth="1"/>
    <col min="8187" max="8187" width="5" style="21" bestFit="1" customWidth="1"/>
    <col min="8188" max="8189" width="9.85546875" style="21" customWidth="1"/>
    <col min="8190" max="8190" width="11.28515625" style="21" customWidth="1"/>
    <col min="8191" max="8426" width="9.140625" style="21"/>
    <col min="8427" max="8427" width="6.140625" style="21" bestFit="1" customWidth="1"/>
    <col min="8428" max="8428" width="36.140625" style="21" customWidth="1"/>
    <col min="8429" max="8430" width="6.5703125" style="21" customWidth="1"/>
    <col min="8431" max="8431" width="20.85546875" style="21" bestFit="1" customWidth="1"/>
    <col min="8432" max="8433" width="4" style="21" bestFit="1" customWidth="1"/>
    <col min="8434" max="8437" width="8.7109375" style="21" customWidth="1"/>
    <col min="8438" max="8438" width="13" style="21" customWidth="1"/>
    <col min="8439" max="8442" width="13.140625" style="21" customWidth="1"/>
    <col min="8443" max="8443" width="5" style="21" bestFit="1" customWidth="1"/>
    <col min="8444" max="8445" width="9.85546875" style="21" customWidth="1"/>
    <col min="8446" max="8446" width="11.28515625" style="21" customWidth="1"/>
    <col min="8447" max="8682" width="9.140625" style="21"/>
    <col min="8683" max="8683" width="6.140625" style="21" bestFit="1" customWidth="1"/>
    <col min="8684" max="8684" width="36.140625" style="21" customWidth="1"/>
    <col min="8685" max="8686" width="6.5703125" style="21" customWidth="1"/>
    <col min="8687" max="8687" width="20.85546875" style="21" bestFit="1" customWidth="1"/>
    <col min="8688" max="8689" width="4" style="21" bestFit="1" customWidth="1"/>
    <col min="8690" max="8693" width="8.7109375" style="21" customWidth="1"/>
    <col min="8694" max="8694" width="13" style="21" customWidth="1"/>
    <col min="8695" max="8698" width="13.140625" style="21" customWidth="1"/>
    <col min="8699" max="8699" width="5" style="21" bestFit="1" customWidth="1"/>
    <col min="8700" max="8701" width="9.85546875" style="21" customWidth="1"/>
    <col min="8702" max="8702" width="11.28515625" style="21" customWidth="1"/>
    <col min="8703" max="8938" width="9.140625" style="21"/>
    <col min="8939" max="8939" width="6.140625" style="21" bestFit="1" customWidth="1"/>
    <col min="8940" max="8940" width="36.140625" style="21" customWidth="1"/>
    <col min="8941" max="8942" width="6.5703125" style="21" customWidth="1"/>
    <col min="8943" max="8943" width="20.85546875" style="21" bestFit="1" customWidth="1"/>
    <col min="8944" max="8945" width="4" style="21" bestFit="1" customWidth="1"/>
    <col min="8946" max="8949" width="8.7109375" style="21" customWidth="1"/>
    <col min="8950" max="8950" width="13" style="21" customWidth="1"/>
    <col min="8951" max="8954" width="13.140625" style="21" customWidth="1"/>
    <col min="8955" max="8955" width="5" style="21" bestFit="1" customWidth="1"/>
    <col min="8956" max="8957" width="9.85546875" style="21" customWidth="1"/>
    <col min="8958" max="8958" width="11.28515625" style="21" customWidth="1"/>
    <col min="8959" max="9194" width="9.140625" style="21"/>
    <col min="9195" max="9195" width="6.140625" style="21" bestFit="1" customWidth="1"/>
    <col min="9196" max="9196" width="36.140625" style="21" customWidth="1"/>
    <col min="9197" max="9198" width="6.5703125" style="21" customWidth="1"/>
    <col min="9199" max="9199" width="20.85546875" style="21" bestFit="1" customWidth="1"/>
    <col min="9200" max="9201" width="4" style="21" bestFit="1" customWidth="1"/>
    <col min="9202" max="9205" width="8.7109375" style="21" customWidth="1"/>
    <col min="9206" max="9206" width="13" style="21" customWidth="1"/>
    <col min="9207" max="9210" width="13.140625" style="21" customWidth="1"/>
    <col min="9211" max="9211" width="5" style="21" bestFit="1" customWidth="1"/>
    <col min="9212" max="9213" width="9.85546875" style="21" customWidth="1"/>
    <col min="9214" max="9214" width="11.28515625" style="21" customWidth="1"/>
    <col min="9215" max="9450" width="9.140625" style="21"/>
    <col min="9451" max="9451" width="6.140625" style="21" bestFit="1" customWidth="1"/>
    <col min="9452" max="9452" width="36.140625" style="21" customWidth="1"/>
    <col min="9453" max="9454" width="6.5703125" style="21" customWidth="1"/>
    <col min="9455" max="9455" width="20.85546875" style="21" bestFit="1" customWidth="1"/>
    <col min="9456" max="9457" width="4" style="21" bestFit="1" customWidth="1"/>
    <col min="9458" max="9461" width="8.7109375" style="21" customWidth="1"/>
    <col min="9462" max="9462" width="13" style="21" customWidth="1"/>
    <col min="9463" max="9466" width="13.140625" style="21" customWidth="1"/>
    <col min="9467" max="9467" width="5" style="21" bestFit="1" customWidth="1"/>
    <col min="9468" max="9469" width="9.85546875" style="21" customWidth="1"/>
    <col min="9470" max="9470" width="11.28515625" style="21" customWidth="1"/>
    <col min="9471" max="9706" width="9.140625" style="21"/>
    <col min="9707" max="9707" width="6.140625" style="21" bestFit="1" customWidth="1"/>
    <col min="9708" max="9708" width="36.140625" style="21" customWidth="1"/>
    <col min="9709" max="9710" width="6.5703125" style="21" customWidth="1"/>
    <col min="9711" max="9711" width="20.85546875" style="21" bestFit="1" customWidth="1"/>
    <col min="9712" max="9713" width="4" style="21" bestFit="1" customWidth="1"/>
    <col min="9714" max="9717" width="8.7109375" style="21" customWidth="1"/>
    <col min="9718" max="9718" width="13" style="21" customWidth="1"/>
    <col min="9719" max="9722" width="13.140625" style="21" customWidth="1"/>
    <col min="9723" max="9723" width="5" style="21" bestFit="1" customWidth="1"/>
    <col min="9724" max="9725" width="9.85546875" style="21" customWidth="1"/>
    <col min="9726" max="9726" width="11.28515625" style="21" customWidth="1"/>
    <col min="9727" max="9962" width="9.140625" style="21"/>
    <col min="9963" max="9963" width="6.140625" style="21" bestFit="1" customWidth="1"/>
    <col min="9964" max="9964" width="36.140625" style="21" customWidth="1"/>
    <col min="9965" max="9966" width="6.5703125" style="21" customWidth="1"/>
    <col min="9967" max="9967" width="20.85546875" style="21" bestFit="1" customWidth="1"/>
    <col min="9968" max="9969" width="4" style="21" bestFit="1" customWidth="1"/>
    <col min="9970" max="9973" width="8.7109375" style="21" customWidth="1"/>
    <col min="9974" max="9974" width="13" style="21" customWidth="1"/>
    <col min="9975" max="9978" width="13.140625" style="21" customWidth="1"/>
    <col min="9979" max="9979" width="5" style="21" bestFit="1" customWidth="1"/>
    <col min="9980" max="9981" width="9.85546875" style="21" customWidth="1"/>
    <col min="9982" max="9982" width="11.28515625" style="21" customWidth="1"/>
    <col min="9983" max="10218" width="9.140625" style="21"/>
    <col min="10219" max="10219" width="6.140625" style="21" bestFit="1" customWidth="1"/>
    <col min="10220" max="10220" width="36.140625" style="21" customWidth="1"/>
    <col min="10221" max="10222" width="6.5703125" style="21" customWidth="1"/>
    <col min="10223" max="10223" width="20.85546875" style="21" bestFit="1" customWidth="1"/>
    <col min="10224" max="10225" width="4" style="21" bestFit="1" customWidth="1"/>
    <col min="10226" max="10229" width="8.7109375" style="21" customWidth="1"/>
    <col min="10230" max="10230" width="13" style="21" customWidth="1"/>
    <col min="10231" max="10234" width="13.140625" style="21" customWidth="1"/>
    <col min="10235" max="10235" width="5" style="21" bestFit="1" customWidth="1"/>
    <col min="10236" max="10237" width="9.85546875" style="21" customWidth="1"/>
    <col min="10238" max="10238" width="11.28515625" style="21" customWidth="1"/>
    <col min="10239" max="10474" width="9.140625" style="21"/>
    <col min="10475" max="10475" width="6.140625" style="21" bestFit="1" customWidth="1"/>
    <col min="10476" max="10476" width="36.140625" style="21" customWidth="1"/>
    <col min="10477" max="10478" width="6.5703125" style="21" customWidth="1"/>
    <col min="10479" max="10479" width="20.85546875" style="21" bestFit="1" customWidth="1"/>
    <col min="10480" max="10481" width="4" style="21" bestFit="1" customWidth="1"/>
    <col min="10482" max="10485" width="8.7109375" style="21" customWidth="1"/>
    <col min="10486" max="10486" width="13" style="21" customWidth="1"/>
    <col min="10487" max="10490" width="13.140625" style="21" customWidth="1"/>
    <col min="10491" max="10491" width="5" style="21" bestFit="1" customWidth="1"/>
    <col min="10492" max="10493" width="9.85546875" style="21" customWidth="1"/>
    <col min="10494" max="10494" width="11.28515625" style="21" customWidth="1"/>
    <col min="10495" max="10730" width="9.140625" style="21"/>
    <col min="10731" max="10731" width="6.140625" style="21" bestFit="1" customWidth="1"/>
    <col min="10732" max="10732" width="36.140625" style="21" customWidth="1"/>
    <col min="10733" max="10734" width="6.5703125" style="21" customWidth="1"/>
    <col min="10735" max="10735" width="20.85546875" style="21" bestFit="1" customWidth="1"/>
    <col min="10736" max="10737" width="4" style="21" bestFit="1" customWidth="1"/>
    <col min="10738" max="10741" width="8.7109375" style="21" customWidth="1"/>
    <col min="10742" max="10742" width="13" style="21" customWidth="1"/>
    <col min="10743" max="10746" width="13.140625" style="21" customWidth="1"/>
    <col min="10747" max="10747" width="5" style="21" bestFit="1" customWidth="1"/>
    <col min="10748" max="10749" width="9.85546875" style="21" customWidth="1"/>
    <col min="10750" max="10750" width="11.28515625" style="21" customWidth="1"/>
    <col min="10751" max="10986" width="9.140625" style="21"/>
    <col min="10987" max="10987" width="6.140625" style="21" bestFit="1" customWidth="1"/>
    <col min="10988" max="10988" width="36.140625" style="21" customWidth="1"/>
    <col min="10989" max="10990" width="6.5703125" style="21" customWidth="1"/>
    <col min="10991" max="10991" width="20.85546875" style="21" bestFit="1" customWidth="1"/>
    <col min="10992" max="10993" width="4" style="21" bestFit="1" customWidth="1"/>
    <col min="10994" max="10997" width="8.7109375" style="21" customWidth="1"/>
    <col min="10998" max="10998" width="13" style="21" customWidth="1"/>
    <col min="10999" max="11002" width="13.140625" style="21" customWidth="1"/>
    <col min="11003" max="11003" width="5" style="21" bestFit="1" customWidth="1"/>
    <col min="11004" max="11005" width="9.85546875" style="21" customWidth="1"/>
    <col min="11006" max="11006" width="11.28515625" style="21" customWidth="1"/>
    <col min="11007" max="11242" width="9.140625" style="21"/>
    <col min="11243" max="11243" width="6.140625" style="21" bestFit="1" customWidth="1"/>
    <col min="11244" max="11244" width="36.140625" style="21" customWidth="1"/>
    <col min="11245" max="11246" width="6.5703125" style="21" customWidth="1"/>
    <col min="11247" max="11247" width="20.85546875" style="21" bestFit="1" customWidth="1"/>
    <col min="11248" max="11249" width="4" style="21" bestFit="1" customWidth="1"/>
    <col min="11250" max="11253" width="8.7109375" style="21" customWidth="1"/>
    <col min="11254" max="11254" width="13" style="21" customWidth="1"/>
    <col min="11255" max="11258" width="13.140625" style="21" customWidth="1"/>
    <col min="11259" max="11259" width="5" style="21" bestFit="1" customWidth="1"/>
    <col min="11260" max="11261" width="9.85546875" style="21" customWidth="1"/>
    <col min="11262" max="11262" width="11.28515625" style="21" customWidth="1"/>
    <col min="11263" max="11498" width="9.140625" style="21"/>
    <col min="11499" max="11499" width="6.140625" style="21" bestFit="1" customWidth="1"/>
    <col min="11500" max="11500" width="36.140625" style="21" customWidth="1"/>
    <col min="11501" max="11502" width="6.5703125" style="21" customWidth="1"/>
    <col min="11503" max="11503" width="20.85546875" style="21" bestFit="1" customWidth="1"/>
    <col min="11504" max="11505" width="4" style="21" bestFit="1" customWidth="1"/>
    <col min="11506" max="11509" width="8.7109375" style="21" customWidth="1"/>
    <col min="11510" max="11510" width="13" style="21" customWidth="1"/>
    <col min="11511" max="11514" width="13.140625" style="21" customWidth="1"/>
    <col min="11515" max="11515" width="5" style="21" bestFit="1" customWidth="1"/>
    <col min="11516" max="11517" width="9.85546875" style="21" customWidth="1"/>
    <col min="11518" max="11518" width="11.28515625" style="21" customWidth="1"/>
    <col min="11519" max="11754" width="9.140625" style="21"/>
    <col min="11755" max="11755" width="6.140625" style="21" bestFit="1" customWidth="1"/>
    <col min="11756" max="11756" width="36.140625" style="21" customWidth="1"/>
    <col min="11757" max="11758" width="6.5703125" style="21" customWidth="1"/>
    <col min="11759" max="11759" width="20.85546875" style="21" bestFit="1" customWidth="1"/>
    <col min="11760" max="11761" width="4" style="21" bestFit="1" customWidth="1"/>
    <col min="11762" max="11765" width="8.7109375" style="21" customWidth="1"/>
    <col min="11766" max="11766" width="13" style="21" customWidth="1"/>
    <col min="11767" max="11770" width="13.140625" style="21" customWidth="1"/>
    <col min="11771" max="11771" width="5" style="21" bestFit="1" customWidth="1"/>
    <col min="11772" max="11773" width="9.85546875" style="21" customWidth="1"/>
    <col min="11774" max="11774" width="11.28515625" style="21" customWidth="1"/>
    <col min="11775" max="12010" width="9.140625" style="21"/>
    <col min="12011" max="12011" width="6.140625" style="21" bestFit="1" customWidth="1"/>
    <col min="12012" max="12012" width="36.140625" style="21" customWidth="1"/>
    <col min="12013" max="12014" width="6.5703125" style="21" customWidth="1"/>
    <col min="12015" max="12015" width="20.85546875" style="21" bestFit="1" customWidth="1"/>
    <col min="12016" max="12017" width="4" style="21" bestFit="1" customWidth="1"/>
    <col min="12018" max="12021" width="8.7109375" style="21" customWidth="1"/>
    <col min="12022" max="12022" width="13" style="21" customWidth="1"/>
    <col min="12023" max="12026" width="13.140625" style="21" customWidth="1"/>
    <col min="12027" max="12027" width="5" style="21" bestFit="1" customWidth="1"/>
    <col min="12028" max="12029" width="9.85546875" style="21" customWidth="1"/>
    <col min="12030" max="12030" width="11.28515625" style="21" customWidth="1"/>
    <col min="12031" max="12266" width="9.140625" style="21"/>
    <col min="12267" max="12267" width="6.140625" style="21" bestFit="1" customWidth="1"/>
    <col min="12268" max="12268" width="36.140625" style="21" customWidth="1"/>
    <col min="12269" max="12270" width="6.5703125" style="21" customWidth="1"/>
    <col min="12271" max="12271" width="20.85546875" style="21" bestFit="1" customWidth="1"/>
    <col min="12272" max="12273" width="4" style="21" bestFit="1" customWidth="1"/>
    <col min="12274" max="12277" width="8.7109375" style="21" customWidth="1"/>
    <col min="12278" max="12278" width="13" style="21" customWidth="1"/>
    <col min="12279" max="12282" width="13.140625" style="21" customWidth="1"/>
    <col min="12283" max="12283" width="5" style="21" bestFit="1" customWidth="1"/>
    <col min="12284" max="12285" width="9.85546875" style="21" customWidth="1"/>
    <col min="12286" max="12286" width="11.28515625" style="21" customWidth="1"/>
    <col min="12287" max="12522" width="9.140625" style="21"/>
    <col min="12523" max="12523" width="6.140625" style="21" bestFit="1" customWidth="1"/>
    <col min="12524" max="12524" width="36.140625" style="21" customWidth="1"/>
    <col min="12525" max="12526" width="6.5703125" style="21" customWidth="1"/>
    <col min="12527" max="12527" width="20.85546875" style="21" bestFit="1" customWidth="1"/>
    <col min="12528" max="12529" width="4" style="21" bestFit="1" customWidth="1"/>
    <col min="12530" max="12533" width="8.7109375" style="21" customWidth="1"/>
    <col min="12534" max="12534" width="13" style="21" customWidth="1"/>
    <col min="12535" max="12538" width="13.140625" style="21" customWidth="1"/>
    <col min="12539" max="12539" width="5" style="21" bestFit="1" customWidth="1"/>
    <col min="12540" max="12541" width="9.85546875" style="21" customWidth="1"/>
    <col min="12542" max="12542" width="11.28515625" style="21" customWidth="1"/>
    <col min="12543" max="12778" width="9.140625" style="21"/>
    <col min="12779" max="12779" width="6.140625" style="21" bestFit="1" customWidth="1"/>
    <col min="12780" max="12780" width="36.140625" style="21" customWidth="1"/>
    <col min="12781" max="12782" width="6.5703125" style="21" customWidth="1"/>
    <col min="12783" max="12783" width="20.85546875" style="21" bestFit="1" customWidth="1"/>
    <col min="12784" max="12785" width="4" style="21" bestFit="1" customWidth="1"/>
    <col min="12786" max="12789" width="8.7109375" style="21" customWidth="1"/>
    <col min="12790" max="12790" width="13" style="21" customWidth="1"/>
    <col min="12791" max="12794" width="13.140625" style="21" customWidth="1"/>
    <col min="12795" max="12795" width="5" style="21" bestFit="1" customWidth="1"/>
    <col min="12796" max="12797" width="9.85546875" style="21" customWidth="1"/>
    <col min="12798" max="12798" width="11.28515625" style="21" customWidth="1"/>
    <col min="12799" max="13034" width="9.140625" style="21"/>
    <col min="13035" max="13035" width="6.140625" style="21" bestFit="1" customWidth="1"/>
    <col min="13036" max="13036" width="36.140625" style="21" customWidth="1"/>
    <col min="13037" max="13038" width="6.5703125" style="21" customWidth="1"/>
    <col min="13039" max="13039" width="20.85546875" style="21" bestFit="1" customWidth="1"/>
    <col min="13040" max="13041" width="4" style="21" bestFit="1" customWidth="1"/>
    <col min="13042" max="13045" width="8.7109375" style="21" customWidth="1"/>
    <col min="13046" max="13046" width="13" style="21" customWidth="1"/>
    <col min="13047" max="13050" width="13.140625" style="21" customWidth="1"/>
    <col min="13051" max="13051" width="5" style="21" bestFit="1" customWidth="1"/>
    <col min="13052" max="13053" width="9.85546875" style="21" customWidth="1"/>
    <col min="13054" max="13054" width="11.28515625" style="21" customWidth="1"/>
    <col min="13055" max="13290" width="9.140625" style="21"/>
    <col min="13291" max="13291" width="6.140625" style="21" bestFit="1" customWidth="1"/>
    <col min="13292" max="13292" width="36.140625" style="21" customWidth="1"/>
    <col min="13293" max="13294" width="6.5703125" style="21" customWidth="1"/>
    <col min="13295" max="13295" width="20.85546875" style="21" bestFit="1" customWidth="1"/>
    <col min="13296" max="13297" width="4" style="21" bestFit="1" customWidth="1"/>
    <col min="13298" max="13301" width="8.7109375" style="21" customWidth="1"/>
    <col min="13302" max="13302" width="13" style="21" customWidth="1"/>
    <col min="13303" max="13306" width="13.140625" style="21" customWidth="1"/>
    <col min="13307" max="13307" width="5" style="21" bestFit="1" customWidth="1"/>
    <col min="13308" max="13309" width="9.85546875" style="21" customWidth="1"/>
    <col min="13310" max="13310" width="11.28515625" style="21" customWidth="1"/>
    <col min="13311" max="13546" width="9.140625" style="21"/>
    <col min="13547" max="13547" width="6.140625" style="21" bestFit="1" customWidth="1"/>
    <col min="13548" max="13548" width="36.140625" style="21" customWidth="1"/>
    <col min="13549" max="13550" width="6.5703125" style="21" customWidth="1"/>
    <col min="13551" max="13551" width="20.85546875" style="21" bestFit="1" customWidth="1"/>
    <col min="13552" max="13553" width="4" style="21" bestFit="1" customWidth="1"/>
    <col min="13554" max="13557" width="8.7109375" style="21" customWidth="1"/>
    <col min="13558" max="13558" width="13" style="21" customWidth="1"/>
    <col min="13559" max="13562" width="13.140625" style="21" customWidth="1"/>
    <col min="13563" max="13563" width="5" style="21" bestFit="1" customWidth="1"/>
    <col min="13564" max="13565" width="9.85546875" style="21" customWidth="1"/>
    <col min="13566" max="13566" width="11.28515625" style="21" customWidth="1"/>
    <col min="13567" max="13802" width="9.140625" style="21"/>
    <col min="13803" max="13803" width="6.140625" style="21" bestFit="1" customWidth="1"/>
    <col min="13804" max="13804" width="36.140625" style="21" customWidth="1"/>
    <col min="13805" max="13806" width="6.5703125" style="21" customWidth="1"/>
    <col min="13807" max="13807" width="20.85546875" style="21" bestFit="1" customWidth="1"/>
    <col min="13808" max="13809" width="4" style="21" bestFit="1" customWidth="1"/>
    <col min="13810" max="13813" width="8.7109375" style="21" customWidth="1"/>
    <col min="13814" max="13814" width="13" style="21" customWidth="1"/>
    <col min="13815" max="13818" width="13.140625" style="21" customWidth="1"/>
    <col min="13819" max="13819" width="5" style="21" bestFit="1" customWidth="1"/>
    <col min="13820" max="13821" width="9.85546875" style="21" customWidth="1"/>
    <col min="13822" max="13822" width="11.28515625" style="21" customWidth="1"/>
    <col min="13823" max="14058" width="9.140625" style="21"/>
    <col min="14059" max="14059" width="6.140625" style="21" bestFit="1" customWidth="1"/>
    <col min="14060" max="14060" width="36.140625" style="21" customWidth="1"/>
    <col min="14061" max="14062" width="6.5703125" style="21" customWidth="1"/>
    <col min="14063" max="14063" width="20.85546875" style="21" bestFit="1" customWidth="1"/>
    <col min="14064" max="14065" width="4" style="21" bestFit="1" customWidth="1"/>
    <col min="14066" max="14069" width="8.7109375" style="21" customWidth="1"/>
    <col min="14070" max="14070" width="13" style="21" customWidth="1"/>
    <col min="14071" max="14074" width="13.140625" style="21" customWidth="1"/>
    <col min="14075" max="14075" width="5" style="21" bestFit="1" customWidth="1"/>
    <col min="14076" max="14077" width="9.85546875" style="21" customWidth="1"/>
    <col min="14078" max="14078" width="11.28515625" style="21" customWidth="1"/>
    <col min="14079" max="14314" width="9.140625" style="21"/>
    <col min="14315" max="14315" width="6.140625" style="21" bestFit="1" customWidth="1"/>
    <col min="14316" max="14316" width="36.140625" style="21" customWidth="1"/>
    <col min="14317" max="14318" width="6.5703125" style="21" customWidth="1"/>
    <col min="14319" max="14319" width="20.85546875" style="21" bestFit="1" customWidth="1"/>
    <col min="14320" max="14321" width="4" style="21" bestFit="1" customWidth="1"/>
    <col min="14322" max="14325" width="8.7109375" style="21" customWidth="1"/>
    <col min="14326" max="14326" width="13" style="21" customWidth="1"/>
    <col min="14327" max="14330" width="13.140625" style="21" customWidth="1"/>
    <col min="14331" max="14331" width="5" style="21" bestFit="1" customWidth="1"/>
    <col min="14332" max="14333" width="9.85546875" style="21" customWidth="1"/>
    <col min="14334" max="14334" width="11.28515625" style="21" customWidth="1"/>
    <col min="14335" max="14570" width="9.140625" style="21"/>
    <col min="14571" max="14571" width="6.140625" style="21" bestFit="1" customWidth="1"/>
    <col min="14572" max="14572" width="36.140625" style="21" customWidth="1"/>
    <col min="14573" max="14574" width="6.5703125" style="21" customWidth="1"/>
    <col min="14575" max="14575" width="20.85546875" style="21" bestFit="1" customWidth="1"/>
    <col min="14576" max="14577" width="4" style="21" bestFit="1" customWidth="1"/>
    <col min="14578" max="14581" width="8.7109375" style="21" customWidth="1"/>
    <col min="14582" max="14582" width="13" style="21" customWidth="1"/>
    <col min="14583" max="14586" width="13.140625" style="21" customWidth="1"/>
    <col min="14587" max="14587" width="5" style="21" bestFit="1" customWidth="1"/>
    <col min="14588" max="14589" width="9.85546875" style="21" customWidth="1"/>
    <col min="14590" max="14590" width="11.28515625" style="21" customWidth="1"/>
    <col min="14591" max="14826" width="9.140625" style="21"/>
    <col min="14827" max="14827" width="6.140625" style="21" bestFit="1" customWidth="1"/>
    <col min="14828" max="14828" width="36.140625" style="21" customWidth="1"/>
    <col min="14829" max="14830" width="6.5703125" style="21" customWidth="1"/>
    <col min="14831" max="14831" width="20.85546875" style="21" bestFit="1" customWidth="1"/>
    <col min="14832" max="14833" width="4" style="21" bestFit="1" customWidth="1"/>
    <col min="14834" max="14837" width="8.7109375" style="21" customWidth="1"/>
    <col min="14838" max="14838" width="13" style="21" customWidth="1"/>
    <col min="14839" max="14842" width="13.140625" style="21" customWidth="1"/>
    <col min="14843" max="14843" width="5" style="21" bestFit="1" customWidth="1"/>
    <col min="14844" max="14845" width="9.85546875" style="21" customWidth="1"/>
    <col min="14846" max="14846" width="11.28515625" style="21" customWidth="1"/>
    <col min="14847" max="15082" width="9.140625" style="21"/>
    <col min="15083" max="15083" width="6.140625" style="21" bestFit="1" customWidth="1"/>
    <col min="15084" max="15084" width="36.140625" style="21" customWidth="1"/>
    <col min="15085" max="15086" width="6.5703125" style="21" customWidth="1"/>
    <col min="15087" max="15087" width="20.85546875" style="21" bestFit="1" customWidth="1"/>
    <col min="15088" max="15089" width="4" style="21" bestFit="1" customWidth="1"/>
    <col min="15090" max="15093" width="8.7109375" style="21" customWidth="1"/>
    <col min="15094" max="15094" width="13" style="21" customWidth="1"/>
    <col min="15095" max="15098" width="13.140625" style="21" customWidth="1"/>
    <col min="15099" max="15099" width="5" style="21" bestFit="1" customWidth="1"/>
    <col min="15100" max="15101" width="9.85546875" style="21" customWidth="1"/>
    <col min="15102" max="15102" width="11.28515625" style="21" customWidth="1"/>
    <col min="15103" max="15338" width="9.140625" style="21"/>
    <col min="15339" max="15339" width="6.140625" style="21" bestFit="1" customWidth="1"/>
    <col min="15340" max="15340" width="36.140625" style="21" customWidth="1"/>
    <col min="15341" max="15342" width="6.5703125" style="21" customWidth="1"/>
    <col min="15343" max="15343" width="20.85546875" style="21" bestFit="1" customWidth="1"/>
    <col min="15344" max="15345" width="4" style="21" bestFit="1" customWidth="1"/>
    <col min="15346" max="15349" width="8.7109375" style="21" customWidth="1"/>
    <col min="15350" max="15350" width="13" style="21" customWidth="1"/>
    <col min="15351" max="15354" width="13.140625" style="21" customWidth="1"/>
    <col min="15355" max="15355" width="5" style="21" bestFit="1" customWidth="1"/>
    <col min="15356" max="15357" width="9.85546875" style="21" customWidth="1"/>
    <col min="15358" max="15358" width="11.28515625" style="21" customWidth="1"/>
    <col min="15359" max="15594" width="9.140625" style="21"/>
    <col min="15595" max="15595" width="6.140625" style="21" bestFit="1" customWidth="1"/>
    <col min="15596" max="15596" width="36.140625" style="21" customWidth="1"/>
    <col min="15597" max="15598" width="6.5703125" style="21" customWidth="1"/>
    <col min="15599" max="15599" width="20.85546875" style="21" bestFit="1" customWidth="1"/>
    <col min="15600" max="15601" width="4" style="21" bestFit="1" customWidth="1"/>
    <col min="15602" max="15605" width="8.7109375" style="21" customWidth="1"/>
    <col min="15606" max="15606" width="13" style="21" customWidth="1"/>
    <col min="15607" max="15610" width="13.140625" style="21" customWidth="1"/>
    <col min="15611" max="15611" width="5" style="21" bestFit="1" customWidth="1"/>
    <col min="15612" max="15613" width="9.85546875" style="21" customWidth="1"/>
    <col min="15614" max="15614" width="11.28515625" style="21" customWidth="1"/>
    <col min="15615" max="15850" width="9.140625" style="21"/>
    <col min="15851" max="15851" width="6.140625" style="21" bestFit="1" customWidth="1"/>
    <col min="15852" max="15852" width="36.140625" style="21" customWidth="1"/>
    <col min="15853" max="15854" width="6.5703125" style="21" customWidth="1"/>
    <col min="15855" max="15855" width="20.85546875" style="21" bestFit="1" customWidth="1"/>
    <col min="15856" max="15857" width="4" style="21" bestFit="1" customWidth="1"/>
    <col min="15858" max="15861" width="8.7109375" style="21" customWidth="1"/>
    <col min="15862" max="15862" width="13" style="21" customWidth="1"/>
    <col min="15863" max="15866" width="13.140625" style="21" customWidth="1"/>
    <col min="15867" max="15867" width="5" style="21" bestFit="1" customWidth="1"/>
    <col min="15868" max="15869" width="9.85546875" style="21" customWidth="1"/>
    <col min="15870" max="15870" width="11.28515625" style="21" customWidth="1"/>
    <col min="15871" max="16106" width="9.140625" style="21"/>
    <col min="16107" max="16107" width="6.140625" style="21" bestFit="1" customWidth="1"/>
    <col min="16108" max="16108" width="36.140625" style="21" customWidth="1"/>
    <col min="16109" max="16110" width="6.5703125" style="21" customWidth="1"/>
    <col min="16111" max="16111" width="20.85546875" style="21" bestFit="1" customWidth="1"/>
    <col min="16112" max="16113" width="4" style="21" bestFit="1" customWidth="1"/>
    <col min="16114" max="16117" width="8.7109375" style="21" customWidth="1"/>
    <col min="16118" max="16118" width="13" style="21" customWidth="1"/>
    <col min="16119" max="16122" width="13.140625" style="21" customWidth="1"/>
    <col min="16123" max="16123" width="5" style="21" bestFit="1" customWidth="1"/>
    <col min="16124" max="16125" width="9.85546875" style="21" customWidth="1"/>
    <col min="16126" max="16126" width="11.28515625" style="21" customWidth="1"/>
    <col min="16127" max="16384" width="9.140625" style="21"/>
  </cols>
  <sheetData>
    <row r="1" spans="1:33" ht="95.25" customHeight="1" x14ac:dyDescent="0.2">
      <c r="V1" s="230" t="s">
        <v>168</v>
      </c>
      <c r="W1" s="230"/>
      <c r="X1" s="230"/>
      <c r="Y1" s="230"/>
    </row>
    <row r="2" spans="1:33" ht="95.25" customHeight="1" x14ac:dyDescent="0.2">
      <c r="V2" s="230" t="s">
        <v>166</v>
      </c>
      <c r="W2" s="231"/>
      <c r="X2" s="231"/>
      <c r="Y2" s="231"/>
    </row>
    <row r="3" spans="1:33" ht="49.5" customHeight="1" thickBot="1" x14ac:dyDescent="0.3">
      <c r="E3" s="234" t="s">
        <v>170</v>
      </c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</row>
    <row r="4" spans="1:33" x14ac:dyDescent="0.25">
      <c r="A4" s="259" t="s">
        <v>95</v>
      </c>
      <c r="B4" s="260" t="s">
        <v>96</v>
      </c>
      <c r="C4" s="261" t="s">
        <v>97</v>
      </c>
      <c r="D4" s="262" t="s">
        <v>98</v>
      </c>
      <c r="E4" s="253" t="s">
        <v>0</v>
      </c>
      <c r="F4" s="255" t="s">
        <v>1</v>
      </c>
      <c r="G4" s="263" t="s">
        <v>25</v>
      </c>
      <c r="H4" s="247" t="s">
        <v>27</v>
      </c>
      <c r="I4" s="247" t="s">
        <v>30</v>
      </c>
      <c r="J4" s="257" t="s">
        <v>24</v>
      </c>
      <c r="K4" s="257" t="s">
        <v>2</v>
      </c>
      <c r="L4" s="245" t="s">
        <v>22</v>
      </c>
      <c r="M4" s="245" t="s">
        <v>167</v>
      </c>
      <c r="N4" s="240" t="s">
        <v>32</v>
      </c>
      <c r="O4" s="232" t="s">
        <v>90</v>
      </c>
      <c r="P4" s="237" t="s">
        <v>29</v>
      </c>
      <c r="Q4" s="250" t="s">
        <v>28</v>
      </c>
      <c r="R4" s="251"/>
      <c r="S4" s="251"/>
      <c r="T4" s="251"/>
      <c r="U4" s="251"/>
      <c r="V4" s="252"/>
      <c r="W4" s="232" t="s">
        <v>5</v>
      </c>
      <c r="X4" s="232" t="s">
        <v>6</v>
      </c>
      <c r="Y4" s="243" t="s">
        <v>7</v>
      </c>
    </row>
    <row r="5" spans="1:33" x14ac:dyDescent="0.25">
      <c r="A5" s="259"/>
      <c r="B5" s="260"/>
      <c r="C5" s="261"/>
      <c r="D5" s="262"/>
      <c r="E5" s="254"/>
      <c r="F5" s="256"/>
      <c r="G5" s="264"/>
      <c r="H5" s="248"/>
      <c r="I5" s="248"/>
      <c r="J5" s="258"/>
      <c r="K5" s="258"/>
      <c r="L5" s="246"/>
      <c r="M5" s="246"/>
      <c r="N5" s="241"/>
      <c r="O5" s="233"/>
      <c r="P5" s="238"/>
      <c r="Q5" s="235" t="s">
        <v>26</v>
      </c>
      <c r="R5" s="242" t="s">
        <v>9</v>
      </c>
      <c r="S5" s="242"/>
      <c r="T5" s="242"/>
      <c r="U5" s="242"/>
      <c r="V5" s="242"/>
      <c r="W5" s="233"/>
      <c r="X5" s="233"/>
      <c r="Y5" s="244"/>
    </row>
    <row r="6" spans="1:33" ht="154.5" customHeight="1" x14ac:dyDescent="0.25">
      <c r="A6" s="259"/>
      <c r="B6" s="260"/>
      <c r="C6" s="261"/>
      <c r="D6" s="262"/>
      <c r="E6" s="254"/>
      <c r="F6" s="256"/>
      <c r="G6" s="264"/>
      <c r="H6" s="248"/>
      <c r="I6" s="248"/>
      <c r="J6" s="258"/>
      <c r="K6" s="258"/>
      <c r="L6" s="246"/>
      <c r="M6" s="246"/>
      <c r="N6" s="236"/>
      <c r="O6" s="233"/>
      <c r="P6" s="239"/>
      <c r="Q6" s="236"/>
      <c r="R6" s="138" t="s">
        <v>91</v>
      </c>
      <c r="S6" s="218" t="s">
        <v>10</v>
      </c>
      <c r="T6" s="218" t="s">
        <v>11</v>
      </c>
      <c r="U6" s="218" t="s">
        <v>12</v>
      </c>
      <c r="V6" s="218" t="s">
        <v>13</v>
      </c>
      <c r="W6" s="233"/>
      <c r="X6" s="233"/>
      <c r="Y6" s="244"/>
      <c r="AA6" s="46"/>
      <c r="AB6" s="46"/>
      <c r="AC6" s="46"/>
      <c r="AD6" s="46"/>
      <c r="AE6" s="46"/>
      <c r="AF6" s="44"/>
      <c r="AG6" s="44"/>
    </row>
    <row r="7" spans="1:33" x14ac:dyDescent="0.2">
      <c r="A7" s="259"/>
      <c r="B7" s="260"/>
      <c r="C7" s="261"/>
      <c r="D7" s="262"/>
      <c r="E7" s="254"/>
      <c r="F7" s="256"/>
      <c r="G7" s="264"/>
      <c r="H7" s="249"/>
      <c r="I7" s="249"/>
      <c r="J7" s="258"/>
      <c r="K7" s="258"/>
      <c r="L7" s="219" t="s">
        <v>14</v>
      </c>
      <c r="M7" s="219" t="s">
        <v>14</v>
      </c>
      <c r="N7" s="219" t="s">
        <v>14</v>
      </c>
      <c r="O7" s="55" t="s">
        <v>15</v>
      </c>
      <c r="P7" s="120"/>
      <c r="Q7" s="219" t="s">
        <v>16</v>
      </c>
      <c r="R7" s="139" t="s">
        <v>16</v>
      </c>
      <c r="S7" s="219" t="s">
        <v>16</v>
      </c>
      <c r="T7" s="219" t="s">
        <v>16</v>
      </c>
      <c r="U7" s="219" t="s">
        <v>16</v>
      </c>
      <c r="V7" s="219" t="s">
        <v>16</v>
      </c>
      <c r="W7" s="55" t="s">
        <v>17</v>
      </c>
      <c r="X7" s="55" t="s">
        <v>17</v>
      </c>
      <c r="Y7" s="244"/>
      <c r="AA7" s="46"/>
      <c r="AB7" s="46"/>
      <c r="AC7" s="46"/>
      <c r="AD7" s="46"/>
      <c r="AE7" s="46"/>
      <c r="AF7" s="44"/>
      <c r="AG7" s="44"/>
    </row>
    <row r="8" spans="1:33" ht="13.5" thickBot="1" x14ac:dyDescent="0.25">
      <c r="A8" s="51"/>
      <c r="B8" s="52"/>
      <c r="C8" s="53"/>
      <c r="D8" s="170"/>
      <c r="E8" s="32">
        <v>1</v>
      </c>
      <c r="F8" s="22">
        <v>2</v>
      </c>
      <c r="G8" s="22">
        <v>3</v>
      </c>
      <c r="H8" s="22">
        <v>4</v>
      </c>
      <c r="I8" s="22">
        <v>5</v>
      </c>
      <c r="J8" s="22">
        <v>6</v>
      </c>
      <c r="K8" s="33">
        <v>7</v>
      </c>
      <c r="L8" s="33">
        <v>8</v>
      </c>
      <c r="M8" s="33">
        <v>9</v>
      </c>
      <c r="N8" s="33">
        <v>10</v>
      </c>
      <c r="O8" s="74">
        <v>11</v>
      </c>
      <c r="P8" s="56">
        <v>12</v>
      </c>
      <c r="Q8" s="77">
        <v>13</v>
      </c>
      <c r="R8" s="140">
        <v>14</v>
      </c>
      <c r="S8" s="33">
        <v>15</v>
      </c>
      <c r="T8" s="35">
        <v>16</v>
      </c>
      <c r="U8" s="33">
        <v>17</v>
      </c>
      <c r="V8" s="35">
        <v>18</v>
      </c>
      <c r="W8" s="56">
        <v>19</v>
      </c>
      <c r="X8" s="56">
        <v>20</v>
      </c>
      <c r="Y8" s="57">
        <v>21</v>
      </c>
      <c r="AA8" s="46"/>
      <c r="AB8" s="46"/>
      <c r="AC8" s="46"/>
      <c r="AD8" s="46"/>
      <c r="AE8" s="46"/>
      <c r="AF8" s="44"/>
      <c r="AG8" s="44"/>
    </row>
    <row r="9" spans="1:33" ht="13.5" thickBot="1" x14ac:dyDescent="0.3">
      <c r="A9" s="157"/>
      <c r="B9" s="24"/>
      <c r="C9" s="24"/>
      <c r="D9" s="71"/>
      <c r="E9" s="205" t="s">
        <v>46</v>
      </c>
      <c r="F9" s="204" t="s">
        <v>173</v>
      </c>
      <c r="G9" s="191" t="s">
        <v>18</v>
      </c>
      <c r="H9" s="191" t="s">
        <v>18</v>
      </c>
      <c r="I9" s="191" t="s">
        <v>18</v>
      </c>
      <c r="J9" s="191" t="s">
        <v>18</v>
      </c>
      <c r="K9" s="191" t="s">
        <v>18</v>
      </c>
      <c r="L9" s="227">
        <f>L10+L25+L32+L43+L48</f>
        <v>7469.0999999999985</v>
      </c>
      <c r="M9" s="227">
        <f t="shared" ref="M9:O9" si="0">M10+M25+M32+M43+M48</f>
        <v>7643.9</v>
      </c>
      <c r="N9" s="227">
        <f t="shared" si="0"/>
        <v>3167.3199999999997</v>
      </c>
      <c r="O9" s="228">
        <f t="shared" si="0"/>
        <v>272</v>
      </c>
      <c r="P9" s="123" t="s">
        <v>18</v>
      </c>
      <c r="Q9" s="227">
        <f t="shared" ref="Q9" si="1">Q10+Q25+Q32+Q43+Q48</f>
        <v>19773014.380000003</v>
      </c>
      <c r="R9" s="227">
        <f t="shared" ref="R9" si="2">R10+R25+R32+R43+R48</f>
        <v>0</v>
      </c>
      <c r="S9" s="227">
        <f t="shared" ref="S9" si="3">S10+S25+S32+S43+S48</f>
        <v>9921222.3599999994</v>
      </c>
      <c r="T9" s="227">
        <f t="shared" ref="T9" si="4">T10+T25+T32+T43+T48</f>
        <v>3937092</v>
      </c>
      <c r="U9" s="227">
        <f t="shared" ref="U9" si="5">U10+U25+U32+U43+U48</f>
        <v>5914700.0199999996</v>
      </c>
      <c r="V9" s="227">
        <v>0</v>
      </c>
      <c r="W9" s="58" t="s">
        <v>18</v>
      </c>
      <c r="X9" s="58" t="s">
        <v>18</v>
      </c>
      <c r="Y9" s="59" t="s">
        <v>18</v>
      </c>
    </row>
    <row r="10" spans="1:33" ht="13.5" thickBot="1" x14ac:dyDescent="0.3">
      <c r="A10" s="157"/>
      <c r="B10" s="24"/>
      <c r="C10" s="24"/>
      <c r="D10" s="71"/>
      <c r="E10" s="207" t="s">
        <v>47</v>
      </c>
      <c r="F10" s="204" t="s">
        <v>43</v>
      </c>
      <c r="G10" s="191" t="s">
        <v>18</v>
      </c>
      <c r="H10" s="191" t="s">
        <v>18</v>
      </c>
      <c r="I10" s="191" t="s">
        <v>18</v>
      </c>
      <c r="J10" s="191" t="s">
        <v>18</v>
      </c>
      <c r="K10" s="191" t="s">
        <v>18</v>
      </c>
      <c r="L10" s="58">
        <f>L12+L14+L16+L19+L22+L24</f>
        <v>3458.7999999999993</v>
      </c>
      <c r="M10" s="58">
        <f t="shared" ref="M10:O10" si="6">M12+M14+M16+M19+M22+M24</f>
        <v>3099.3999999999996</v>
      </c>
      <c r="N10" s="58">
        <f t="shared" si="6"/>
        <v>2062.3199999999997</v>
      </c>
      <c r="O10" s="185">
        <f t="shared" si="6"/>
        <v>141</v>
      </c>
      <c r="P10" s="123" t="s">
        <v>18</v>
      </c>
      <c r="Q10" s="58">
        <f>Q12+Q14+Q16+Q19+Q22+Q24</f>
        <v>16291388.58</v>
      </c>
      <c r="R10" s="58">
        <f t="shared" ref="R10:U10" si="7">R12+R14+R16+R19+R22+R24</f>
        <v>0</v>
      </c>
      <c r="S10" s="58">
        <f>S12+S14+S16+S19+S22+S24</f>
        <v>8275163.209999999</v>
      </c>
      <c r="T10" s="58">
        <f t="shared" si="7"/>
        <v>3937092</v>
      </c>
      <c r="U10" s="58">
        <f t="shared" si="7"/>
        <v>4079133.3699999996</v>
      </c>
      <c r="V10" s="58">
        <f t="shared" ref="V10" si="8">V12+V14+V16+V19+V22+V24</f>
        <v>0</v>
      </c>
      <c r="W10" s="58" t="s">
        <v>18</v>
      </c>
      <c r="X10" s="58" t="s">
        <v>18</v>
      </c>
      <c r="Y10" s="59" t="s">
        <v>18</v>
      </c>
    </row>
    <row r="11" spans="1:33" x14ac:dyDescent="0.25">
      <c r="A11" s="157"/>
      <c r="B11" s="24"/>
      <c r="C11" s="24"/>
      <c r="D11" s="71"/>
      <c r="E11" s="220"/>
      <c r="F11" s="224" t="s">
        <v>149</v>
      </c>
      <c r="G11" s="192" t="s">
        <v>37</v>
      </c>
      <c r="H11" s="225">
        <v>1970</v>
      </c>
      <c r="I11" s="225"/>
      <c r="J11" s="192" t="s">
        <v>42</v>
      </c>
      <c r="K11" s="225">
        <v>2</v>
      </c>
      <c r="L11" s="60">
        <v>567</v>
      </c>
      <c r="M11" s="60">
        <v>515</v>
      </c>
      <c r="N11" s="60">
        <v>389</v>
      </c>
      <c r="O11" s="222">
        <v>14</v>
      </c>
      <c r="P11" s="128" t="s">
        <v>38</v>
      </c>
      <c r="Q11" s="60">
        <f>T11</f>
        <v>3937092</v>
      </c>
      <c r="R11" s="60">
        <v>0</v>
      </c>
      <c r="S11" s="60">
        <v>0</v>
      </c>
      <c r="T11" s="60">
        <v>3937092</v>
      </c>
      <c r="U11" s="60">
        <v>0</v>
      </c>
      <c r="V11" s="60">
        <v>0</v>
      </c>
      <c r="W11" s="60">
        <f>Q11/N11</f>
        <v>10121.05912596401</v>
      </c>
      <c r="X11" s="60">
        <v>9384.77</v>
      </c>
      <c r="Y11" s="61">
        <v>44196</v>
      </c>
    </row>
    <row r="12" spans="1:33" x14ac:dyDescent="0.25">
      <c r="A12" s="157"/>
      <c r="B12" s="24"/>
      <c r="C12" s="24"/>
      <c r="D12" s="71"/>
      <c r="E12" s="207" t="s">
        <v>48</v>
      </c>
      <c r="F12" s="167" t="s">
        <v>31</v>
      </c>
      <c r="G12" s="159" t="s">
        <v>18</v>
      </c>
      <c r="H12" s="159" t="s">
        <v>18</v>
      </c>
      <c r="I12" s="159" t="s">
        <v>18</v>
      </c>
      <c r="J12" s="159" t="s">
        <v>18</v>
      </c>
      <c r="K12" s="159" t="s">
        <v>18</v>
      </c>
      <c r="L12" s="64">
        <f>L11</f>
        <v>567</v>
      </c>
      <c r="M12" s="64">
        <f t="shared" ref="M12:O12" si="9">M11</f>
        <v>515</v>
      </c>
      <c r="N12" s="64">
        <f t="shared" si="9"/>
        <v>389</v>
      </c>
      <c r="O12" s="201">
        <f t="shared" si="9"/>
        <v>14</v>
      </c>
      <c r="P12" s="133" t="s">
        <v>18</v>
      </c>
      <c r="Q12" s="64">
        <f>Q11</f>
        <v>3937092</v>
      </c>
      <c r="R12" s="64">
        <f t="shared" ref="R12:V12" si="10">R11</f>
        <v>0</v>
      </c>
      <c r="S12" s="64">
        <f t="shared" si="10"/>
        <v>0</v>
      </c>
      <c r="T12" s="64">
        <f t="shared" si="10"/>
        <v>3937092</v>
      </c>
      <c r="U12" s="64">
        <f t="shared" si="10"/>
        <v>0</v>
      </c>
      <c r="V12" s="64">
        <f t="shared" si="10"/>
        <v>0</v>
      </c>
      <c r="W12" s="64" t="s">
        <v>18</v>
      </c>
      <c r="X12" s="64" t="s">
        <v>18</v>
      </c>
      <c r="Y12" s="65" t="s">
        <v>18</v>
      </c>
    </row>
    <row r="13" spans="1:33" ht="15" x14ac:dyDescent="0.25">
      <c r="A13" s="158" t="s">
        <v>100</v>
      </c>
      <c r="B13" s="54" t="s">
        <v>116</v>
      </c>
      <c r="C13" s="54">
        <v>20</v>
      </c>
      <c r="D13" s="98" t="s">
        <v>155</v>
      </c>
      <c r="E13" s="193"/>
      <c r="F13" s="224" t="s">
        <v>79</v>
      </c>
      <c r="G13" s="192" t="s">
        <v>37</v>
      </c>
      <c r="H13" s="225">
        <v>1967</v>
      </c>
      <c r="I13" s="225"/>
      <c r="J13" s="192" t="s">
        <v>42</v>
      </c>
      <c r="K13" s="225">
        <v>2</v>
      </c>
      <c r="L13" s="60">
        <v>575.1</v>
      </c>
      <c r="M13" s="60">
        <v>513.6</v>
      </c>
      <c r="N13" s="60">
        <v>342.54</v>
      </c>
      <c r="O13" s="222">
        <v>26</v>
      </c>
      <c r="P13" s="128" t="s">
        <v>150</v>
      </c>
      <c r="Q13" s="60">
        <v>81244</v>
      </c>
      <c r="R13" s="60">
        <v>0</v>
      </c>
      <c r="S13" s="60">
        <v>54418.92</v>
      </c>
      <c r="T13" s="60">
        <v>0</v>
      </c>
      <c r="U13" s="60">
        <v>26825.08</v>
      </c>
      <c r="V13" s="60">
        <v>0</v>
      </c>
      <c r="W13" s="60">
        <f>Q13/L13</f>
        <v>141.26934446183273</v>
      </c>
      <c r="X13" s="60">
        <v>141.27000000000001</v>
      </c>
      <c r="Y13" s="61">
        <v>44196</v>
      </c>
    </row>
    <row r="14" spans="1:33" x14ac:dyDescent="0.25">
      <c r="A14" s="157"/>
      <c r="B14" s="24"/>
      <c r="C14" s="24"/>
      <c r="D14" s="71"/>
      <c r="E14" s="207" t="s">
        <v>49</v>
      </c>
      <c r="F14" s="167" t="s">
        <v>31</v>
      </c>
      <c r="G14" s="159" t="s">
        <v>18</v>
      </c>
      <c r="H14" s="159" t="s">
        <v>18</v>
      </c>
      <c r="I14" s="159" t="s">
        <v>18</v>
      </c>
      <c r="J14" s="159" t="s">
        <v>18</v>
      </c>
      <c r="K14" s="159" t="s">
        <v>18</v>
      </c>
      <c r="L14" s="64">
        <f>L13</f>
        <v>575.1</v>
      </c>
      <c r="M14" s="64">
        <f>M13</f>
        <v>513.6</v>
      </c>
      <c r="N14" s="64">
        <f>N13</f>
        <v>342.54</v>
      </c>
      <c r="O14" s="201">
        <f>O13</f>
        <v>26</v>
      </c>
      <c r="P14" s="133" t="s">
        <v>18</v>
      </c>
      <c r="Q14" s="64">
        <f>Q13</f>
        <v>81244</v>
      </c>
      <c r="R14" s="64">
        <f t="shared" ref="R14:V14" si="11">R13</f>
        <v>0</v>
      </c>
      <c r="S14" s="64">
        <f t="shared" si="11"/>
        <v>54418.92</v>
      </c>
      <c r="T14" s="64">
        <f t="shared" si="11"/>
        <v>0</v>
      </c>
      <c r="U14" s="64">
        <f t="shared" si="11"/>
        <v>26825.08</v>
      </c>
      <c r="V14" s="64">
        <f t="shared" si="11"/>
        <v>0</v>
      </c>
      <c r="W14" s="64" t="s">
        <v>18</v>
      </c>
      <c r="X14" s="64" t="s">
        <v>18</v>
      </c>
      <c r="Y14" s="65" t="s">
        <v>18</v>
      </c>
    </row>
    <row r="15" spans="1:33" ht="15" x14ac:dyDescent="0.25">
      <c r="A15" s="158" t="s">
        <v>101</v>
      </c>
      <c r="B15" s="54" t="s">
        <v>117</v>
      </c>
      <c r="C15" s="54">
        <v>20</v>
      </c>
      <c r="D15" s="98" t="s">
        <v>155</v>
      </c>
      <c r="E15" s="200"/>
      <c r="F15" s="224" t="s">
        <v>80</v>
      </c>
      <c r="G15" s="192" t="s">
        <v>37</v>
      </c>
      <c r="H15" s="225">
        <v>1969</v>
      </c>
      <c r="I15" s="225"/>
      <c r="J15" s="192" t="s">
        <v>42</v>
      </c>
      <c r="K15" s="225">
        <v>2</v>
      </c>
      <c r="L15" s="60">
        <v>564.29999999999995</v>
      </c>
      <c r="M15" s="60">
        <v>500.6</v>
      </c>
      <c r="N15" s="60">
        <v>337.12</v>
      </c>
      <c r="O15" s="222">
        <v>25</v>
      </c>
      <c r="P15" s="128" t="s">
        <v>150</v>
      </c>
      <c r="Q15" s="60">
        <v>79719</v>
      </c>
      <c r="R15" s="60">
        <v>0</v>
      </c>
      <c r="S15" s="60">
        <v>53397.43</v>
      </c>
      <c r="T15" s="60">
        <v>0</v>
      </c>
      <c r="U15" s="60">
        <v>26321.57</v>
      </c>
      <c r="V15" s="60">
        <v>0</v>
      </c>
      <c r="W15" s="60">
        <f>Q15/L15</f>
        <v>141.27060074428496</v>
      </c>
      <c r="X15" s="60">
        <v>141.27000000000001</v>
      </c>
      <c r="Y15" s="61">
        <v>44196</v>
      </c>
    </row>
    <row r="16" spans="1:33" x14ac:dyDescent="0.25">
      <c r="A16" s="157"/>
      <c r="B16" s="24"/>
      <c r="C16" s="24"/>
      <c r="D16" s="71"/>
      <c r="E16" s="208" t="s">
        <v>50</v>
      </c>
      <c r="F16" s="167" t="s">
        <v>31</v>
      </c>
      <c r="G16" s="159" t="s">
        <v>18</v>
      </c>
      <c r="H16" s="159" t="s">
        <v>18</v>
      </c>
      <c r="I16" s="159" t="s">
        <v>18</v>
      </c>
      <c r="J16" s="159" t="s">
        <v>18</v>
      </c>
      <c r="K16" s="159" t="s">
        <v>18</v>
      </c>
      <c r="L16" s="64">
        <f>L15</f>
        <v>564.29999999999995</v>
      </c>
      <c r="M16" s="64">
        <f>M15</f>
        <v>500.6</v>
      </c>
      <c r="N16" s="64">
        <f>N15</f>
        <v>337.12</v>
      </c>
      <c r="O16" s="201">
        <f>O15</f>
        <v>25</v>
      </c>
      <c r="P16" s="133" t="s">
        <v>18</v>
      </c>
      <c r="Q16" s="64">
        <f>Q15</f>
        <v>79719</v>
      </c>
      <c r="R16" s="64">
        <f t="shared" ref="R16:V16" si="12">R15</f>
        <v>0</v>
      </c>
      <c r="S16" s="64">
        <f t="shared" si="12"/>
        <v>53397.43</v>
      </c>
      <c r="T16" s="64">
        <f t="shared" si="12"/>
        <v>0</v>
      </c>
      <c r="U16" s="64">
        <f t="shared" si="12"/>
        <v>26321.57</v>
      </c>
      <c r="V16" s="64">
        <f t="shared" si="12"/>
        <v>0</v>
      </c>
      <c r="W16" s="64" t="s">
        <v>18</v>
      </c>
      <c r="X16" s="64" t="s">
        <v>18</v>
      </c>
      <c r="Y16" s="65" t="s">
        <v>18</v>
      </c>
    </row>
    <row r="17" spans="1:25" ht="15" x14ac:dyDescent="0.25">
      <c r="A17" s="158" t="s">
        <v>102</v>
      </c>
      <c r="B17" s="54" t="s">
        <v>118</v>
      </c>
      <c r="C17" s="54">
        <v>10</v>
      </c>
      <c r="D17" s="98" t="s">
        <v>147</v>
      </c>
      <c r="E17" s="195" t="str">
        <f>E16</f>
        <v>6.1.4</v>
      </c>
      <c r="F17" s="186" t="s">
        <v>81</v>
      </c>
      <c r="G17" s="189" t="s">
        <v>37</v>
      </c>
      <c r="H17" s="209">
        <v>1969</v>
      </c>
      <c r="I17" s="209"/>
      <c r="J17" s="189" t="s">
        <v>42</v>
      </c>
      <c r="K17" s="209">
        <v>2</v>
      </c>
      <c r="L17" s="91">
        <v>587</v>
      </c>
      <c r="M17" s="91">
        <v>523.20000000000005</v>
      </c>
      <c r="N17" s="91">
        <v>337.12</v>
      </c>
      <c r="O17" s="210">
        <v>26</v>
      </c>
      <c r="P17" s="127" t="s">
        <v>147</v>
      </c>
      <c r="Q17" s="91">
        <v>7905910.5599999996</v>
      </c>
      <c r="R17" s="91">
        <v>0</v>
      </c>
      <c r="S17" s="91">
        <v>5295542.3099999996</v>
      </c>
      <c r="T17" s="91">
        <v>0</v>
      </c>
      <c r="U17" s="91">
        <v>2610368.25</v>
      </c>
      <c r="V17" s="91">
        <v>0</v>
      </c>
      <c r="W17" s="91">
        <f>Q17/L17</f>
        <v>13468.331448040884</v>
      </c>
      <c r="X17" s="91">
        <v>6283.81</v>
      </c>
      <c r="Y17" s="92">
        <v>44196</v>
      </c>
    </row>
    <row r="18" spans="1:25" ht="15" x14ac:dyDescent="0.25">
      <c r="A18" s="158" t="s">
        <v>102</v>
      </c>
      <c r="B18" s="54" t="s">
        <v>119</v>
      </c>
      <c r="C18" s="54">
        <v>8</v>
      </c>
      <c r="D18" s="98" t="s">
        <v>38</v>
      </c>
      <c r="E18" s="193"/>
      <c r="F18" s="196" t="s">
        <v>81</v>
      </c>
      <c r="G18" s="190" t="s">
        <v>37</v>
      </c>
      <c r="H18" s="197">
        <v>1969</v>
      </c>
      <c r="I18" s="197"/>
      <c r="J18" s="190" t="s">
        <v>42</v>
      </c>
      <c r="K18" s="197">
        <v>2</v>
      </c>
      <c r="L18" s="62">
        <v>587</v>
      </c>
      <c r="M18" s="62">
        <v>523.20000000000005</v>
      </c>
      <c r="N18" s="62">
        <v>337.12</v>
      </c>
      <c r="O18" s="198">
        <v>26</v>
      </c>
      <c r="P18" s="115" t="s">
        <v>38</v>
      </c>
      <c r="Q18" s="62">
        <v>4055110.02</v>
      </c>
      <c r="R18" s="62">
        <v>0</v>
      </c>
      <c r="S18" s="62">
        <v>2716196.51</v>
      </c>
      <c r="T18" s="62">
        <v>0</v>
      </c>
      <c r="U18" s="62">
        <v>1338913.51</v>
      </c>
      <c r="V18" s="62">
        <v>0</v>
      </c>
      <c r="W18" s="62">
        <f>Q18/M18</f>
        <v>7750.5925458715592</v>
      </c>
      <c r="X18" s="62">
        <v>11783.72</v>
      </c>
      <c r="Y18" s="63">
        <v>44196</v>
      </c>
    </row>
    <row r="19" spans="1:25" x14ac:dyDescent="0.25">
      <c r="A19" s="157"/>
      <c r="B19" s="24"/>
      <c r="C19" s="24"/>
      <c r="D19" s="71"/>
      <c r="E19" s="207" t="s">
        <v>51</v>
      </c>
      <c r="F19" s="167" t="s">
        <v>31</v>
      </c>
      <c r="G19" s="159" t="s">
        <v>18</v>
      </c>
      <c r="H19" s="159" t="s">
        <v>18</v>
      </c>
      <c r="I19" s="159" t="s">
        <v>18</v>
      </c>
      <c r="J19" s="159" t="s">
        <v>18</v>
      </c>
      <c r="K19" s="159" t="s">
        <v>18</v>
      </c>
      <c r="L19" s="64">
        <f>L17</f>
        <v>587</v>
      </c>
      <c r="M19" s="64">
        <f>M17</f>
        <v>523.20000000000005</v>
      </c>
      <c r="N19" s="64">
        <f>N17</f>
        <v>337.12</v>
      </c>
      <c r="O19" s="201">
        <f>O17</f>
        <v>26</v>
      </c>
      <c r="P19" s="133" t="s">
        <v>18</v>
      </c>
      <c r="Q19" s="64">
        <f>Q17+Q18</f>
        <v>11961020.58</v>
      </c>
      <c r="R19" s="64">
        <f t="shared" ref="R19:U19" si="13">R17+R18</f>
        <v>0</v>
      </c>
      <c r="S19" s="64">
        <f t="shared" si="13"/>
        <v>8011738.8199999994</v>
      </c>
      <c r="T19" s="64">
        <f t="shared" si="13"/>
        <v>0</v>
      </c>
      <c r="U19" s="64">
        <f t="shared" si="13"/>
        <v>3949281.76</v>
      </c>
      <c r="V19" s="64">
        <v>0</v>
      </c>
      <c r="W19" s="64" t="s">
        <v>18</v>
      </c>
      <c r="X19" s="64" t="s">
        <v>18</v>
      </c>
      <c r="Y19" s="65" t="s">
        <v>18</v>
      </c>
    </row>
    <row r="20" spans="1:25" ht="15" x14ac:dyDescent="0.25">
      <c r="A20" s="158" t="s">
        <v>103</v>
      </c>
      <c r="B20" s="54" t="s">
        <v>120</v>
      </c>
      <c r="C20" s="54">
        <v>20</v>
      </c>
      <c r="D20" s="98" t="s">
        <v>155</v>
      </c>
      <c r="E20" s="207" t="s">
        <v>51</v>
      </c>
      <c r="F20" s="186" t="s">
        <v>82</v>
      </c>
      <c r="G20" s="189" t="s">
        <v>37</v>
      </c>
      <c r="H20" s="209">
        <v>1970</v>
      </c>
      <c r="I20" s="209"/>
      <c r="J20" s="189" t="s">
        <v>42</v>
      </c>
      <c r="K20" s="209">
        <v>2</v>
      </c>
      <c r="L20" s="91">
        <v>563.6</v>
      </c>
      <c r="M20" s="91">
        <v>513.6</v>
      </c>
      <c r="N20" s="91">
        <v>314</v>
      </c>
      <c r="O20" s="210">
        <v>24</v>
      </c>
      <c r="P20" s="127" t="s">
        <v>150</v>
      </c>
      <c r="Q20" s="91">
        <v>79620</v>
      </c>
      <c r="R20" s="91">
        <v>0</v>
      </c>
      <c r="S20" s="91">
        <v>53331.119999999995</v>
      </c>
      <c r="T20" s="91">
        <v>0</v>
      </c>
      <c r="U20" s="91">
        <v>26288.880000000001</v>
      </c>
      <c r="V20" s="91">
        <v>0</v>
      </c>
      <c r="W20" s="91">
        <f t="shared" ref="W20:W21" si="14">Q20/L20</f>
        <v>141.27040454222853</v>
      </c>
      <c r="X20" s="91">
        <v>141.27000000000001</v>
      </c>
      <c r="Y20" s="92">
        <v>44196</v>
      </c>
    </row>
    <row r="21" spans="1:25" ht="15" x14ac:dyDescent="0.25">
      <c r="A21" s="158" t="s">
        <v>103</v>
      </c>
      <c r="B21" s="54" t="s">
        <v>121</v>
      </c>
      <c r="C21" s="54">
        <v>20</v>
      </c>
      <c r="D21" s="98" t="s">
        <v>156</v>
      </c>
      <c r="E21" s="200"/>
      <c r="F21" s="196" t="s">
        <v>82</v>
      </c>
      <c r="G21" s="190" t="s">
        <v>37</v>
      </c>
      <c r="H21" s="197">
        <v>1970</v>
      </c>
      <c r="I21" s="197"/>
      <c r="J21" s="190" t="s">
        <v>42</v>
      </c>
      <c r="K21" s="197">
        <v>2</v>
      </c>
      <c r="L21" s="62">
        <v>563.6</v>
      </c>
      <c r="M21" s="62">
        <v>513.6</v>
      </c>
      <c r="N21" s="62">
        <v>314</v>
      </c>
      <c r="O21" s="198">
        <v>24</v>
      </c>
      <c r="P21" s="132" t="s">
        <v>41</v>
      </c>
      <c r="Q21" s="62">
        <v>67677</v>
      </c>
      <c r="R21" s="62">
        <v>0</v>
      </c>
      <c r="S21" s="62">
        <v>45331.45</v>
      </c>
      <c r="T21" s="62">
        <v>0</v>
      </c>
      <c r="U21" s="62">
        <v>22345.55</v>
      </c>
      <c r="V21" s="62">
        <v>0</v>
      </c>
      <c r="W21" s="62">
        <f t="shared" si="14"/>
        <v>120.07984386089424</v>
      </c>
      <c r="X21" s="62">
        <v>120.08</v>
      </c>
      <c r="Y21" s="63">
        <v>44196</v>
      </c>
    </row>
    <row r="22" spans="1:25" x14ac:dyDescent="0.25">
      <c r="A22" s="157"/>
      <c r="B22" s="24"/>
      <c r="C22" s="24"/>
      <c r="D22" s="71"/>
      <c r="E22" s="207" t="s">
        <v>148</v>
      </c>
      <c r="F22" s="167" t="s">
        <v>31</v>
      </c>
      <c r="G22" s="159" t="s">
        <v>18</v>
      </c>
      <c r="H22" s="159" t="s">
        <v>18</v>
      </c>
      <c r="I22" s="159" t="s">
        <v>18</v>
      </c>
      <c r="J22" s="159" t="s">
        <v>18</v>
      </c>
      <c r="K22" s="159" t="s">
        <v>18</v>
      </c>
      <c r="L22" s="64">
        <f>L20</f>
        <v>563.6</v>
      </c>
      <c r="M22" s="64">
        <f>M20</f>
        <v>513.6</v>
      </c>
      <c r="N22" s="64">
        <f>N20</f>
        <v>314</v>
      </c>
      <c r="O22" s="201">
        <f>O20</f>
        <v>24</v>
      </c>
      <c r="P22" s="133" t="s">
        <v>18</v>
      </c>
      <c r="Q22" s="64">
        <f>Q20+Q21</f>
        <v>147297</v>
      </c>
      <c r="R22" s="64">
        <f t="shared" ref="R22:U22" si="15">R20+R21</f>
        <v>0</v>
      </c>
      <c r="S22" s="64">
        <f t="shared" si="15"/>
        <v>98662.569999999992</v>
      </c>
      <c r="T22" s="64">
        <f t="shared" si="15"/>
        <v>0</v>
      </c>
      <c r="U22" s="64">
        <f t="shared" si="15"/>
        <v>48634.43</v>
      </c>
      <c r="V22" s="64">
        <v>0</v>
      </c>
      <c r="W22" s="64" t="s">
        <v>18</v>
      </c>
      <c r="X22" s="64" t="s">
        <v>18</v>
      </c>
      <c r="Y22" s="65" t="s">
        <v>18</v>
      </c>
    </row>
    <row r="23" spans="1:25" ht="15.75" thickBot="1" x14ac:dyDescent="0.3">
      <c r="A23" s="158" t="s">
        <v>104</v>
      </c>
      <c r="B23" s="54" t="s">
        <v>122</v>
      </c>
      <c r="C23" s="54">
        <v>20</v>
      </c>
      <c r="D23" s="98" t="s">
        <v>155</v>
      </c>
      <c r="E23" s="211"/>
      <c r="F23" s="188" t="s">
        <v>83</v>
      </c>
      <c r="G23" s="192" t="s">
        <v>37</v>
      </c>
      <c r="H23" s="225">
        <v>1968</v>
      </c>
      <c r="I23" s="225">
        <v>2012</v>
      </c>
      <c r="J23" s="192" t="s">
        <v>42</v>
      </c>
      <c r="K23" s="225">
        <v>2</v>
      </c>
      <c r="L23" s="60">
        <v>601.79999999999995</v>
      </c>
      <c r="M23" s="60">
        <v>533.4</v>
      </c>
      <c r="N23" s="60">
        <v>342.54</v>
      </c>
      <c r="O23" s="222">
        <v>26</v>
      </c>
      <c r="P23" s="128" t="s">
        <v>150</v>
      </c>
      <c r="Q23" s="60">
        <v>85016</v>
      </c>
      <c r="R23" s="60">
        <v>0</v>
      </c>
      <c r="S23" s="60">
        <v>56945.47</v>
      </c>
      <c r="T23" s="60">
        <v>0</v>
      </c>
      <c r="U23" s="60">
        <v>28070.53</v>
      </c>
      <c r="V23" s="60">
        <v>0</v>
      </c>
      <c r="W23" s="60">
        <f>Q23/L23</f>
        <v>141.26952475905617</v>
      </c>
      <c r="X23" s="60">
        <v>141.27000000000001</v>
      </c>
      <c r="Y23" s="61">
        <v>44196</v>
      </c>
    </row>
    <row r="24" spans="1:25" ht="13.5" thickBot="1" x14ac:dyDescent="0.3">
      <c r="A24" s="157"/>
      <c r="B24" s="24"/>
      <c r="C24" s="24"/>
      <c r="D24" s="71"/>
      <c r="E24" s="205" t="s">
        <v>52</v>
      </c>
      <c r="F24" s="212" t="s">
        <v>31</v>
      </c>
      <c r="G24" s="166" t="s">
        <v>18</v>
      </c>
      <c r="H24" s="166" t="s">
        <v>18</v>
      </c>
      <c r="I24" s="166" t="s">
        <v>18</v>
      </c>
      <c r="J24" s="166" t="s">
        <v>18</v>
      </c>
      <c r="K24" s="166" t="s">
        <v>18</v>
      </c>
      <c r="L24" s="165">
        <f>L23</f>
        <v>601.79999999999995</v>
      </c>
      <c r="M24" s="165">
        <f>M23</f>
        <v>533.4</v>
      </c>
      <c r="N24" s="165">
        <f>N23</f>
        <v>342.54</v>
      </c>
      <c r="O24" s="213">
        <f>O23</f>
        <v>26</v>
      </c>
      <c r="P24" s="163" t="s">
        <v>18</v>
      </c>
      <c r="Q24" s="165">
        <f>Q23</f>
        <v>85016</v>
      </c>
      <c r="R24" s="165">
        <f t="shared" ref="R24:U24" si="16">R23</f>
        <v>0</v>
      </c>
      <c r="S24" s="165">
        <f t="shared" si="16"/>
        <v>56945.47</v>
      </c>
      <c r="T24" s="165">
        <f t="shared" si="16"/>
        <v>0</v>
      </c>
      <c r="U24" s="165">
        <f t="shared" si="16"/>
        <v>28070.53</v>
      </c>
      <c r="V24" s="165">
        <v>0</v>
      </c>
      <c r="W24" s="165" t="s">
        <v>18</v>
      </c>
      <c r="X24" s="165" t="s">
        <v>18</v>
      </c>
      <c r="Y24" s="172" t="s">
        <v>18</v>
      </c>
    </row>
    <row r="25" spans="1:25" ht="13.5" thickBot="1" x14ac:dyDescent="0.3">
      <c r="A25" s="157"/>
      <c r="B25" s="24"/>
      <c r="C25" s="24"/>
      <c r="D25" s="71"/>
      <c r="E25" s="223" t="s">
        <v>53</v>
      </c>
      <c r="F25" s="204" t="s">
        <v>44</v>
      </c>
      <c r="G25" s="191" t="s">
        <v>18</v>
      </c>
      <c r="H25" s="191" t="s">
        <v>18</v>
      </c>
      <c r="I25" s="191" t="s">
        <v>18</v>
      </c>
      <c r="J25" s="191" t="s">
        <v>18</v>
      </c>
      <c r="K25" s="191" t="s">
        <v>18</v>
      </c>
      <c r="L25" s="58">
        <f>L27+L29+L31</f>
        <v>2253.9</v>
      </c>
      <c r="M25" s="58">
        <f t="shared" ref="M25:O25" si="17">M27+M29+M31</f>
        <v>3009.7</v>
      </c>
      <c r="N25" s="58">
        <f t="shared" si="17"/>
        <v>0</v>
      </c>
      <c r="O25" s="185">
        <f t="shared" si="17"/>
        <v>74</v>
      </c>
      <c r="P25" s="123" t="s">
        <v>18</v>
      </c>
      <c r="Q25" s="58">
        <f>Q27+Q29+Q31</f>
        <v>235706.8</v>
      </c>
      <c r="R25" s="58">
        <f t="shared" ref="R25:U25" si="18">R27+R29+R31</f>
        <v>0</v>
      </c>
      <c r="S25" s="58">
        <f t="shared" si="18"/>
        <v>89622.080000000002</v>
      </c>
      <c r="T25" s="58">
        <f t="shared" si="18"/>
        <v>0</v>
      </c>
      <c r="U25" s="58">
        <f t="shared" si="18"/>
        <v>146084.72</v>
      </c>
      <c r="V25" s="58">
        <f t="shared" ref="V25" si="19">V27+V29+V31</f>
        <v>0</v>
      </c>
      <c r="W25" s="58" t="s">
        <v>18</v>
      </c>
      <c r="X25" s="58" t="s">
        <v>18</v>
      </c>
      <c r="Y25" s="59" t="s">
        <v>18</v>
      </c>
    </row>
    <row r="26" spans="1:25" ht="15" x14ac:dyDescent="0.25">
      <c r="A26" s="158" t="s">
        <v>105</v>
      </c>
      <c r="B26" s="54" t="s">
        <v>123</v>
      </c>
      <c r="C26" s="54">
        <v>20</v>
      </c>
      <c r="D26" s="98" t="s">
        <v>157</v>
      </c>
      <c r="E26" s="220"/>
      <c r="F26" s="196" t="s">
        <v>84</v>
      </c>
      <c r="G26" s="190" t="s">
        <v>37</v>
      </c>
      <c r="H26" s="197">
        <v>1976</v>
      </c>
      <c r="I26" s="197"/>
      <c r="J26" s="190" t="s">
        <v>42</v>
      </c>
      <c r="K26" s="190">
        <v>2</v>
      </c>
      <c r="L26" s="62">
        <v>750.7</v>
      </c>
      <c r="M26" s="221">
        <v>498.2</v>
      </c>
      <c r="N26" s="60"/>
      <c r="O26" s="198">
        <v>24</v>
      </c>
      <c r="P26" s="128" t="s">
        <v>40</v>
      </c>
      <c r="Q26" s="60">
        <v>69823</v>
      </c>
      <c r="R26" s="62">
        <v>0</v>
      </c>
      <c r="S26" s="62">
        <f>Q26-U26</f>
        <v>26548.589999999997</v>
      </c>
      <c r="T26" s="62">
        <v>0</v>
      </c>
      <c r="U26" s="62">
        <v>43274.41</v>
      </c>
      <c r="V26" s="62">
        <v>0</v>
      </c>
      <c r="W26" s="62">
        <f>Q26/L26</f>
        <v>93.010523511389366</v>
      </c>
      <c r="X26" s="62">
        <v>93.01</v>
      </c>
      <c r="Y26" s="63">
        <v>44196</v>
      </c>
    </row>
    <row r="27" spans="1:25" x14ac:dyDescent="0.25">
      <c r="A27" s="157"/>
      <c r="B27" s="24"/>
      <c r="C27" s="24"/>
      <c r="D27" s="71"/>
      <c r="E27" s="207" t="s">
        <v>54</v>
      </c>
      <c r="F27" s="167" t="s">
        <v>31</v>
      </c>
      <c r="G27" s="159" t="s">
        <v>18</v>
      </c>
      <c r="H27" s="159" t="s">
        <v>18</v>
      </c>
      <c r="I27" s="159" t="s">
        <v>18</v>
      </c>
      <c r="J27" s="159" t="s">
        <v>18</v>
      </c>
      <c r="K27" s="159" t="s">
        <v>18</v>
      </c>
      <c r="L27" s="159">
        <v>750.7</v>
      </c>
      <c r="M27" s="159">
        <v>1238.8</v>
      </c>
      <c r="N27" s="64"/>
      <c r="O27" s="199">
        <f>O26</f>
        <v>24</v>
      </c>
      <c r="P27" s="159" t="s">
        <v>18</v>
      </c>
      <c r="Q27" s="64">
        <f>Q26</f>
        <v>69823</v>
      </c>
      <c r="R27" s="64">
        <f t="shared" ref="R27:V29" si="20">R24+R26</f>
        <v>0</v>
      </c>
      <c r="S27" s="64">
        <f>S26</f>
        <v>26548.589999999997</v>
      </c>
      <c r="T27" s="64">
        <f t="shared" si="20"/>
        <v>0</v>
      </c>
      <c r="U27" s="64">
        <f>U26</f>
        <v>43274.41</v>
      </c>
      <c r="V27" s="64">
        <f t="shared" si="20"/>
        <v>0</v>
      </c>
      <c r="W27" s="64" t="s">
        <v>18</v>
      </c>
      <c r="X27" s="64" t="s">
        <v>18</v>
      </c>
      <c r="Y27" s="171" t="s">
        <v>18</v>
      </c>
    </row>
    <row r="28" spans="1:25" ht="15" x14ac:dyDescent="0.25">
      <c r="A28" s="158" t="s">
        <v>106</v>
      </c>
      <c r="B28" s="54" t="s">
        <v>124</v>
      </c>
      <c r="C28" s="54">
        <v>20</v>
      </c>
      <c r="D28" s="98" t="s">
        <v>157</v>
      </c>
      <c r="E28" s="193"/>
      <c r="F28" s="224" t="s">
        <v>93</v>
      </c>
      <c r="G28" s="192" t="s">
        <v>37</v>
      </c>
      <c r="H28" s="225">
        <v>1990</v>
      </c>
      <c r="I28" s="225"/>
      <c r="J28" s="192" t="s">
        <v>42</v>
      </c>
      <c r="K28" s="192">
        <v>2</v>
      </c>
      <c r="L28" s="60">
        <v>850.1</v>
      </c>
      <c r="M28" s="226">
        <v>740.6</v>
      </c>
      <c r="N28" s="60"/>
      <c r="O28" s="222">
        <v>24</v>
      </c>
      <c r="P28" s="128" t="s">
        <v>40</v>
      </c>
      <c r="Q28" s="60">
        <v>79067.8</v>
      </c>
      <c r="R28" s="60">
        <v>0</v>
      </c>
      <c r="S28" s="60">
        <f>Q28-U28</f>
        <v>30063.710000000006</v>
      </c>
      <c r="T28" s="60">
        <v>0</v>
      </c>
      <c r="U28" s="60">
        <v>49004.09</v>
      </c>
      <c r="V28" s="60">
        <v>0</v>
      </c>
      <c r="W28" s="60">
        <f>Q28/L28</f>
        <v>93.0099988236678</v>
      </c>
      <c r="X28" s="60">
        <v>93.01</v>
      </c>
      <c r="Y28" s="61">
        <v>44196</v>
      </c>
    </row>
    <row r="29" spans="1:25" x14ac:dyDescent="0.25">
      <c r="A29" s="157"/>
      <c r="B29" s="24"/>
      <c r="C29" s="24"/>
      <c r="D29" s="71"/>
      <c r="E29" s="207" t="s">
        <v>94</v>
      </c>
      <c r="F29" s="167" t="s">
        <v>31</v>
      </c>
      <c r="G29" s="159" t="s">
        <v>18</v>
      </c>
      <c r="H29" s="159" t="s">
        <v>18</v>
      </c>
      <c r="I29" s="159" t="s">
        <v>18</v>
      </c>
      <c r="J29" s="159" t="s">
        <v>18</v>
      </c>
      <c r="K29" s="159" t="s">
        <v>18</v>
      </c>
      <c r="L29" s="159">
        <v>750.7</v>
      </c>
      <c r="M29" s="159">
        <v>1238.8</v>
      </c>
      <c r="N29" s="219"/>
      <c r="O29" s="199">
        <f>O28</f>
        <v>24</v>
      </c>
      <c r="P29" s="159" t="s">
        <v>18</v>
      </c>
      <c r="Q29" s="64">
        <f>Q28</f>
        <v>79067.8</v>
      </c>
      <c r="R29" s="64">
        <f t="shared" si="20"/>
        <v>0</v>
      </c>
      <c r="S29" s="64">
        <f>S28</f>
        <v>30063.710000000006</v>
      </c>
      <c r="T29" s="64">
        <f t="shared" si="20"/>
        <v>0</v>
      </c>
      <c r="U29" s="64">
        <f>U28</f>
        <v>49004.09</v>
      </c>
      <c r="V29" s="64">
        <f t="shared" si="20"/>
        <v>0</v>
      </c>
      <c r="W29" s="64" t="s">
        <v>18</v>
      </c>
      <c r="X29" s="64" t="s">
        <v>18</v>
      </c>
      <c r="Y29" s="171" t="s">
        <v>18</v>
      </c>
    </row>
    <row r="30" spans="1:25" ht="15.75" thickBot="1" x14ac:dyDescent="0.3">
      <c r="A30" s="158" t="s">
        <v>107</v>
      </c>
      <c r="B30" s="54" t="s">
        <v>125</v>
      </c>
      <c r="C30" s="54">
        <v>20</v>
      </c>
      <c r="D30" s="98" t="s">
        <v>159</v>
      </c>
      <c r="E30" s="195"/>
      <c r="F30" s="188" t="s">
        <v>67</v>
      </c>
      <c r="G30" s="192" t="s">
        <v>37</v>
      </c>
      <c r="H30" s="225">
        <v>1972</v>
      </c>
      <c r="I30" s="225"/>
      <c r="J30" s="192" t="s">
        <v>42</v>
      </c>
      <c r="K30" s="192">
        <v>2</v>
      </c>
      <c r="L30" s="60">
        <v>752.5</v>
      </c>
      <c r="M30" s="226">
        <v>532.1</v>
      </c>
      <c r="N30" s="66"/>
      <c r="O30" s="222">
        <v>26</v>
      </c>
      <c r="P30" s="128" t="s">
        <v>164</v>
      </c>
      <c r="Q30" s="60">
        <v>86816</v>
      </c>
      <c r="R30" s="60">
        <v>0</v>
      </c>
      <c r="S30" s="60">
        <f>Q30-U30</f>
        <v>33009.78</v>
      </c>
      <c r="T30" s="60">
        <v>0</v>
      </c>
      <c r="U30" s="60">
        <v>53806.22</v>
      </c>
      <c r="V30" s="60">
        <v>0</v>
      </c>
      <c r="W30" s="60">
        <f>Q30/L30</f>
        <v>115.37009966777408</v>
      </c>
      <c r="X30" s="60">
        <v>115.37</v>
      </c>
      <c r="Y30" s="61">
        <v>44196</v>
      </c>
    </row>
    <row r="31" spans="1:25" ht="13.5" thickBot="1" x14ac:dyDescent="0.3">
      <c r="A31" s="157"/>
      <c r="B31" s="24"/>
      <c r="C31" s="24"/>
      <c r="D31" s="71"/>
      <c r="E31" s="205" t="s">
        <v>55</v>
      </c>
      <c r="F31" s="212" t="s">
        <v>31</v>
      </c>
      <c r="G31" s="166" t="s">
        <v>18</v>
      </c>
      <c r="H31" s="166" t="s">
        <v>18</v>
      </c>
      <c r="I31" s="166" t="s">
        <v>18</v>
      </c>
      <c r="J31" s="166" t="s">
        <v>18</v>
      </c>
      <c r="K31" s="166" t="s">
        <v>18</v>
      </c>
      <c r="L31" s="165">
        <v>752.5</v>
      </c>
      <c r="M31" s="229">
        <v>532.1</v>
      </c>
      <c r="N31" s="165"/>
      <c r="O31" s="213">
        <f>O30</f>
        <v>26</v>
      </c>
      <c r="P31" s="168" t="s">
        <v>18</v>
      </c>
      <c r="Q31" s="165">
        <f>Q30</f>
        <v>86816</v>
      </c>
      <c r="R31" s="165">
        <f t="shared" ref="R31:V31" si="21">R30</f>
        <v>0</v>
      </c>
      <c r="S31" s="165">
        <f>S30</f>
        <v>33009.78</v>
      </c>
      <c r="T31" s="165">
        <f t="shared" si="21"/>
        <v>0</v>
      </c>
      <c r="U31" s="165">
        <f t="shared" si="21"/>
        <v>53806.22</v>
      </c>
      <c r="V31" s="165">
        <f t="shared" si="21"/>
        <v>0</v>
      </c>
      <c r="W31" s="165" t="s">
        <v>18</v>
      </c>
      <c r="X31" s="165" t="s">
        <v>18</v>
      </c>
      <c r="Y31" s="173" t="s">
        <v>18</v>
      </c>
    </row>
    <row r="32" spans="1:25" ht="13.5" thickBot="1" x14ac:dyDescent="0.3">
      <c r="A32" s="157"/>
      <c r="B32" s="24"/>
      <c r="C32" s="24"/>
      <c r="D32" s="71"/>
      <c r="E32" s="208" t="s">
        <v>56</v>
      </c>
      <c r="F32" s="204" t="s">
        <v>58</v>
      </c>
      <c r="G32" s="191" t="s">
        <v>18</v>
      </c>
      <c r="H32" s="191" t="s">
        <v>18</v>
      </c>
      <c r="I32" s="191" t="s">
        <v>18</v>
      </c>
      <c r="J32" s="191" t="s">
        <v>18</v>
      </c>
      <c r="K32" s="191" t="s">
        <v>18</v>
      </c>
      <c r="L32" s="58">
        <f>L38+L42</f>
        <v>941</v>
      </c>
      <c r="M32" s="58">
        <f t="shared" ref="M32:O32" si="22">M38+M42</f>
        <v>799.2</v>
      </c>
      <c r="N32" s="58">
        <f t="shared" si="22"/>
        <v>617.90000000000009</v>
      </c>
      <c r="O32" s="185">
        <f t="shared" si="22"/>
        <v>24</v>
      </c>
      <c r="P32" s="123" t="s">
        <v>18</v>
      </c>
      <c r="Q32" s="58">
        <f>Q38+Q42</f>
        <v>2457891</v>
      </c>
      <c r="R32" s="58">
        <f t="shared" ref="R32:U32" si="23">R38+R42</f>
        <v>0</v>
      </c>
      <c r="S32" s="58">
        <f t="shared" si="23"/>
        <v>1051311.03</v>
      </c>
      <c r="T32" s="58">
        <f t="shared" si="23"/>
        <v>0</v>
      </c>
      <c r="U32" s="58">
        <f t="shared" si="23"/>
        <v>1406579.97</v>
      </c>
      <c r="V32" s="58">
        <v>0</v>
      </c>
      <c r="W32" s="58" t="s">
        <v>18</v>
      </c>
      <c r="X32" s="58" t="s">
        <v>18</v>
      </c>
      <c r="Y32" s="59" t="s">
        <v>18</v>
      </c>
    </row>
    <row r="33" spans="1:25" ht="25.5" x14ac:dyDescent="0.25">
      <c r="A33" s="158" t="s">
        <v>108</v>
      </c>
      <c r="B33" s="54" t="s">
        <v>126</v>
      </c>
      <c r="C33" s="54">
        <v>20</v>
      </c>
      <c r="D33" s="98" t="s">
        <v>158</v>
      </c>
      <c r="E33" s="193" t="str">
        <f>$E$32</f>
        <v>6.3.1</v>
      </c>
      <c r="F33" s="186" t="s">
        <v>69</v>
      </c>
      <c r="G33" s="189" t="s">
        <v>37</v>
      </c>
      <c r="H33" s="209">
        <v>1960</v>
      </c>
      <c r="I33" s="209"/>
      <c r="J33" s="189" t="s">
        <v>57</v>
      </c>
      <c r="K33" s="189">
        <v>1</v>
      </c>
      <c r="L33" s="91">
        <v>294.8</v>
      </c>
      <c r="M33" s="91" t="s">
        <v>146</v>
      </c>
      <c r="N33" s="91">
        <v>294.8</v>
      </c>
      <c r="O33" s="210">
        <v>11</v>
      </c>
      <c r="P33" s="124" t="s">
        <v>152</v>
      </c>
      <c r="Q33" s="91">
        <v>36792</v>
      </c>
      <c r="R33" s="91">
        <v>0</v>
      </c>
      <c r="S33" s="91">
        <v>15737</v>
      </c>
      <c r="T33" s="91">
        <v>0</v>
      </c>
      <c r="U33" s="91">
        <v>21055</v>
      </c>
      <c r="V33" s="91">
        <v>0</v>
      </c>
      <c r="W33" s="219">
        <f t="shared" ref="W33:W37" si="24">Q33/L33</f>
        <v>124.80325644504748</v>
      </c>
      <c r="X33" s="91">
        <v>51.03</v>
      </c>
      <c r="Y33" s="92">
        <v>44196</v>
      </c>
    </row>
    <row r="34" spans="1:25" ht="15" x14ac:dyDescent="0.25">
      <c r="A34" s="158" t="s">
        <v>108</v>
      </c>
      <c r="B34" s="54" t="s">
        <v>127</v>
      </c>
      <c r="C34" s="54">
        <v>20</v>
      </c>
      <c r="D34" s="98" t="s">
        <v>157</v>
      </c>
      <c r="E34" s="193" t="s">
        <v>56</v>
      </c>
      <c r="F34" s="187" t="s">
        <v>69</v>
      </c>
      <c r="G34" s="110" t="s">
        <v>37</v>
      </c>
      <c r="H34" s="194">
        <v>1960</v>
      </c>
      <c r="I34" s="194"/>
      <c r="J34" s="110" t="s">
        <v>57</v>
      </c>
      <c r="K34" s="110">
        <v>1</v>
      </c>
      <c r="L34" s="219">
        <v>294.8</v>
      </c>
      <c r="M34" s="219" t="s">
        <v>146</v>
      </c>
      <c r="N34" s="219">
        <v>294.8</v>
      </c>
      <c r="O34" s="55">
        <v>11</v>
      </c>
      <c r="P34" s="128" t="s">
        <v>40</v>
      </c>
      <c r="Q34" s="219">
        <v>47952</v>
      </c>
      <c r="R34" s="219">
        <v>0</v>
      </c>
      <c r="S34" s="219">
        <v>20510.46</v>
      </c>
      <c r="T34" s="219">
        <v>0</v>
      </c>
      <c r="U34" s="219">
        <v>27441.54</v>
      </c>
      <c r="V34" s="219">
        <v>0</v>
      </c>
      <c r="W34" s="219">
        <f t="shared" si="24"/>
        <v>162.65943012211667</v>
      </c>
      <c r="X34" s="219">
        <v>67.180000000000007</v>
      </c>
      <c r="Y34" s="85">
        <v>44196</v>
      </c>
    </row>
    <row r="35" spans="1:25" ht="15" x14ac:dyDescent="0.25">
      <c r="A35" s="158"/>
      <c r="B35" s="54"/>
      <c r="C35" s="54"/>
      <c r="D35" s="98"/>
      <c r="E35" s="193" t="str">
        <f t="shared" ref="E35:E36" si="25">$E$32</f>
        <v>6.3.1</v>
      </c>
      <c r="F35" s="187" t="s">
        <v>69</v>
      </c>
      <c r="G35" s="110" t="s">
        <v>37</v>
      </c>
      <c r="H35" s="194">
        <v>1960</v>
      </c>
      <c r="I35" s="194"/>
      <c r="J35" s="110" t="s">
        <v>57</v>
      </c>
      <c r="K35" s="110">
        <v>1</v>
      </c>
      <c r="L35" s="219">
        <v>294.8</v>
      </c>
      <c r="M35" s="219" t="s">
        <v>146</v>
      </c>
      <c r="N35" s="219">
        <v>294.8</v>
      </c>
      <c r="O35" s="55">
        <v>11</v>
      </c>
      <c r="P35" s="124" t="s">
        <v>34</v>
      </c>
      <c r="Q35" s="219">
        <v>36792</v>
      </c>
      <c r="R35" s="219">
        <v>0</v>
      </c>
      <c r="S35" s="219">
        <v>15737</v>
      </c>
      <c r="T35" s="219">
        <v>0</v>
      </c>
      <c r="U35" s="219">
        <v>21055</v>
      </c>
      <c r="V35" s="219">
        <v>0</v>
      </c>
      <c r="W35" s="219">
        <f t="shared" si="24"/>
        <v>124.80325644504748</v>
      </c>
      <c r="X35" s="219">
        <v>51.03</v>
      </c>
      <c r="Y35" s="85">
        <v>44196</v>
      </c>
    </row>
    <row r="36" spans="1:25" ht="15" x14ac:dyDescent="0.25">
      <c r="A36" s="158" t="s">
        <v>108</v>
      </c>
      <c r="B36" s="54" t="s">
        <v>128</v>
      </c>
      <c r="C36" s="54">
        <v>20</v>
      </c>
      <c r="D36" s="98" t="s">
        <v>153</v>
      </c>
      <c r="E36" s="195" t="str">
        <f t="shared" si="25"/>
        <v>6.3.1</v>
      </c>
      <c r="F36" s="187" t="s">
        <v>69</v>
      </c>
      <c r="G36" s="110" t="s">
        <v>37</v>
      </c>
      <c r="H36" s="194">
        <v>1960</v>
      </c>
      <c r="I36" s="194"/>
      <c r="J36" s="110" t="s">
        <v>57</v>
      </c>
      <c r="K36" s="110">
        <v>1</v>
      </c>
      <c r="L36" s="219">
        <v>294.8</v>
      </c>
      <c r="M36" s="219" t="s">
        <v>146</v>
      </c>
      <c r="N36" s="219">
        <v>294.8</v>
      </c>
      <c r="O36" s="55">
        <v>11</v>
      </c>
      <c r="P36" s="125" t="s">
        <v>144</v>
      </c>
      <c r="Q36" s="219">
        <v>49055</v>
      </c>
      <c r="R36" s="219">
        <v>0</v>
      </c>
      <c r="S36" s="219">
        <v>20982.240000000002</v>
      </c>
      <c r="T36" s="219">
        <v>0</v>
      </c>
      <c r="U36" s="219">
        <v>28072.76</v>
      </c>
      <c r="V36" s="219">
        <v>0</v>
      </c>
      <c r="W36" s="219">
        <f t="shared" si="24"/>
        <v>166.40094979647219</v>
      </c>
      <c r="X36" s="219">
        <v>68.03</v>
      </c>
      <c r="Y36" s="85">
        <v>44196</v>
      </c>
    </row>
    <row r="37" spans="1:25" ht="25.5" x14ac:dyDescent="0.25">
      <c r="A37" s="158" t="s">
        <v>108</v>
      </c>
      <c r="B37" s="54" t="s">
        <v>129</v>
      </c>
      <c r="C37" s="54">
        <v>20</v>
      </c>
      <c r="D37" s="98" t="s">
        <v>154</v>
      </c>
      <c r="E37" s="193"/>
      <c r="F37" s="196" t="s">
        <v>69</v>
      </c>
      <c r="G37" s="190" t="s">
        <v>37</v>
      </c>
      <c r="H37" s="197">
        <v>1960</v>
      </c>
      <c r="I37" s="197"/>
      <c r="J37" s="190" t="s">
        <v>57</v>
      </c>
      <c r="K37" s="190">
        <v>1</v>
      </c>
      <c r="L37" s="62">
        <v>294.8</v>
      </c>
      <c r="M37" s="62" t="s">
        <v>146</v>
      </c>
      <c r="N37" s="62">
        <v>294.8</v>
      </c>
      <c r="O37" s="198">
        <v>11</v>
      </c>
      <c r="P37" s="115" t="s">
        <v>99</v>
      </c>
      <c r="Q37" s="62">
        <v>12083</v>
      </c>
      <c r="R37" s="62">
        <v>0</v>
      </c>
      <c r="S37" s="62">
        <v>5168.25</v>
      </c>
      <c r="T37" s="62">
        <v>0</v>
      </c>
      <c r="U37" s="62">
        <v>6914.75</v>
      </c>
      <c r="V37" s="62">
        <v>0</v>
      </c>
      <c r="W37" s="62">
        <f t="shared" si="24"/>
        <v>40.987109905020354</v>
      </c>
      <c r="X37" s="62"/>
      <c r="Y37" s="63">
        <v>44196</v>
      </c>
    </row>
    <row r="38" spans="1:25" x14ac:dyDescent="0.25">
      <c r="A38" s="157"/>
      <c r="B38" s="24"/>
      <c r="C38" s="24"/>
      <c r="D38" s="71"/>
      <c r="E38" s="207" t="s">
        <v>59</v>
      </c>
      <c r="F38" s="167" t="s">
        <v>31</v>
      </c>
      <c r="G38" s="159" t="s">
        <v>18</v>
      </c>
      <c r="H38" s="159" t="s">
        <v>18</v>
      </c>
      <c r="I38" s="159" t="s">
        <v>18</v>
      </c>
      <c r="J38" s="159" t="s">
        <v>18</v>
      </c>
      <c r="K38" s="159" t="s">
        <v>18</v>
      </c>
      <c r="L38" s="64">
        <f>L33</f>
        <v>294.8</v>
      </c>
      <c r="M38" s="64" t="str">
        <f t="shared" ref="M38:O38" si="26">M33</f>
        <v>218,80</v>
      </c>
      <c r="N38" s="64">
        <f t="shared" si="26"/>
        <v>294.8</v>
      </c>
      <c r="O38" s="201">
        <f t="shared" si="26"/>
        <v>11</v>
      </c>
      <c r="P38" s="133" t="s">
        <v>18</v>
      </c>
      <c r="Q38" s="64">
        <f>Q33+Q34+Q35+Q36+Q37</f>
        <v>182674</v>
      </c>
      <c r="R38" s="64">
        <f t="shared" ref="R38:V38" si="27">R33+R34+R35+R36+R37</f>
        <v>0</v>
      </c>
      <c r="S38" s="64">
        <f t="shared" si="27"/>
        <v>78134.95</v>
      </c>
      <c r="T38" s="64">
        <f t="shared" si="27"/>
        <v>0</v>
      </c>
      <c r="U38" s="64">
        <f t="shared" si="27"/>
        <v>104539.05</v>
      </c>
      <c r="V38" s="64">
        <f t="shared" si="27"/>
        <v>0</v>
      </c>
      <c r="W38" s="64" t="s">
        <v>18</v>
      </c>
      <c r="X38" s="64" t="s">
        <v>18</v>
      </c>
      <c r="Y38" s="65" t="s">
        <v>18</v>
      </c>
    </row>
    <row r="39" spans="1:25" ht="16.5" customHeight="1" x14ac:dyDescent="0.25">
      <c r="A39" s="157"/>
      <c r="B39" s="24"/>
      <c r="C39" s="24"/>
      <c r="D39" s="71"/>
      <c r="E39" s="193" t="s">
        <v>59</v>
      </c>
      <c r="F39" s="224" t="s">
        <v>92</v>
      </c>
      <c r="G39" s="192" t="s">
        <v>37</v>
      </c>
      <c r="H39" s="225">
        <v>1972</v>
      </c>
      <c r="I39" s="225">
        <v>2016</v>
      </c>
      <c r="J39" s="192" t="s">
        <v>42</v>
      </c>
      <c r="K39" s="192">
        <v>2</v>
      </c>
      <c r="L39" s="60">
        <v>646.20000000000005</v>
      </c>
      <c r="M39" s="60">
        <v>580.4</v>
      </c>
      <c r="N39" s="60">
        <v>323.10000000000002</v>
      </c>
      <c r="O39" s="222">
        <v>13</v>
      </c>
      <c r="P39" s="131" t="s">
        <v>145</v>
      </c>
      <c r="Q39" s="60">
        <v>266087</v>
      </c>
      <c r="R39" s="60">
        <v>0</v>
      </c>
      <c r="S39" s="60">
        <v>113813.1</v>
      </c>
      <c r="T39" s="60">
        <v>0</v>
      </c>
      <c r="U39" s="60">
        <v>152273.9</v>
      </c>
      <c r="V39" s="60">
        <v>0</v>
      </c>
      <c r="W39" s="91">
        <f t="shared" ref="W39:W41" si="28">Q39/L39</f>
        <v>411.77189724543484</v>
      </c>
      <c r="X39" s="60">
        <v>606.91999999999996</v>
      </c>
      <c r="Y39" s="92">
        <v>44196</v>
      </c>
    </row>
    <row r="40" spans="1:25" ht="16.5" customHeight="1" x14ac:dyDescent="0.25">
      <c r="A40" s="157"/>
      <c r="B40" s="24"/>
      <c r="C40" s="24"/>
      <c r="D40" s="71"/>
      <c r="E40" s="195" t="s">
        <v>59</v>
      </c>
      <c r="F40" s="187" t="s">
        <v>92</v>
      </c>
      <c r="G40" s="110" t="s">
        <v>37</v>
      </c>
      <c r="H40" s="194">
        <v>1972</v>
      </c>
      <c r="I40" s="194">
        <v>2016</v>
      </c>
      <c r="J40" s="110" t="s">
        <v>42</v>
      </c>
      <c r="K40" s="110">
        <v>2</v>
      </c>
      <c r="L40" s="219">
        <v>646.20000000000005</v>
      </c>
      <c r="M40" s="219">
        <v>580.4</v>
      </c>
      <c r="N40" s="219">
        <v>323.10000000000002</v>
      </c>
      <c r="O40" s="55">
        <v>13</v>
      </c>
      <c r="P40" s="125" t="s">
        <v>151</v>
      </c>
      <c r="Q40" s="219">
        <v>1267897</v>
      </c>
      <c r="R40" s="219">
        <v>0</v>
      </c>
      <c r="S40" s="219">
        <v>542316.19999999995</v>
      </c>
      <c r="T40" s="219">
        <v>0</v>
      </c>
      <c r="U40" s="219">
        <v>725580.80000000005</v>
      </c>
      <c r="V40" s="219">
        <v>0</v>
      </c>
      <c r="W40" s="219">
        <f t="shared" si="28"/>
        <v>1962.081398947694</v>
      </c>
      <c r="X40" s="219">
        <v>3716.67</v>
      </c>
      <c r="Y40" s="85">
        <v>44196</v>
      </c>
    </row>
    <row r="41" spans="1:25" ht="16.5" customHeight="1" thickBot="1" x14ac:dyDescent="0.3">
      <c r="A41" s="158" t="s">
        <v>109</v>
      </c>
      <c r="B41" s="54" t="s">
        <v>130</v>
      </c>
      <c r="C41" s="54">
        <v>1</v>
      </c>
      <c r="D41" s="98" t="s">
        <v>161</v>
      </c>
      <c r="E41" s="211"/>
      <c r="F41" s="196" t="s">
        <v>92</v>
      </c>
      <c r="G41" s="190" t="s">
        <v>37</v>
      </c>
      <c r="H41" s="197">
        <v>1972</v>
      </c>
      <c r="I41" s="197">
        <v>2016</v>
      </c>
      <c r="J41" s="190" t="s">
        <v>42</v>
      </c>
      <c r="K41" s="190">
        <v>2</v>
      </c>
      <c r="L41" s="62">
        <v>646.20000000000005</v>
      </c>
      <c r="M41" s="62">
        <v>580.4</v>
      </c>
      <c r="N41" s="62">
        <v>323.10000000000002</v>
      </c>
      <c r="O41" s="198">
        <v>13</v>
      </c>
      <c r="P41" s="115" t="s">
        <v>142</v>
      </c>
      <c r="Q41" s="62">
        <v>741233</v>
      </c>
      <c r="R41" s="62">
        <v>0</v>
      </c>
      <c r="S41" s="62">
        <v>317046.78000000003</v>
      </c>
      <c r="T41" s="62">
        <v>0</v>
      </c>
      <c r="U41" s="62">
        <v>424186.22</v>
      </c>
      <c r="V41" s="62">
        <v>0</v>
      </c>
      <c r="W41" s="62">
        <f t="shared" si="28"/>
        <v>1147.06437635407</v>
      </c>
      <c r="X41" s="62">
        <v>793.3</v>
      </c>
      <c r="Y41" s="63">
        <v>44196</v>
      </c>
    </row>
    <row r="42" spans="1:25" ht="13.5" thickBot="1" x14ac:dyDescent="0.3">
      <c r="A42" s="157"/>
      <c r="B42" s="24"/>
      <c r="C42" s="24"/>
      <c r="D42" s="71"/>
      <c r="E42" s="205" t="s">
        <v>60</v>
      </c>
      <c r="F42" s="212" t="s">
        <v>31</v>
      </c>
      <c r="G42" s="166" t="s">
        <v>18</v>
      </c>
      <c r="H42" s="166" t="s">
        <v>18</v>
      </c>
      <c r="I42" s="166" t="s">
        <v>18</v>
      </c>
      <c r="J42" s="166" t="s">
        <v>18</v>
      </c>
      <c r="K42" s="166" t="s">
        <v>18</v>
      </c>
      <c r="L42" s="165">
        <f>L41</f>
        <v>646.20000000000005</v>
      </c>
      <c r="M42" s="165">
        <f t="shared" ref="M42:O42" si="29">M41</f>
        <v>580.4</v>
      </c>
      <c r="N42" s="165">
        <f t="shared" si="29"/>
        <v>323.10000000000002</v>
      </c>
      <c r="O42" s="213">
        <f t="shared" si="29"/>
        <v>13</v>
      </c>
      <c r="P42" s="163" t="s">
        <v>18</v>
      </c>
      <c r="Q42" s="165">
        <f>Q39+Q40+Q41</f>
        <v>2275217</v>
      </c>
      <c r="R42" s="165">
        <f t="shared" ref="R42:V42" si="30">R39+R40+R41</f>
        <v>0</v>
      </c>
      <c r="S42" s="165">
        <f t="shared" si="30"/>
        <v>973176.08</v>
      </c>
      <c r="T42" s="165">
        <f t="shared" si="30"/>
        <v>0</v>
      </c>
      <c r="U42" s="165">
        <f t="shared" si="30"/>
        <v>1302040.92</v>
      </c>
      <c r="V42" s="165">
        <f t="shared" si="30"/>
        <v>0</v>
      </c>
      <c r="W42" s="165" t="s">
        <v>18</v>
      </c>
      <c r="X42" s="165" t="s">
        <v>18</v>
      </c>
      <c r="Y42" s="172" t="s">
        <v>18</v>
      </c>
    </row>
    <row r="43" spans="1:25" ht="13.5" thickBot="1" x14ac:dyDescent="0.3">
      <c r="A43" s="157"/>
      <c r="B43" s="24"/>
      <c r="C43" s="24"/>
      <c r="D43" s="71"/>
      <c r="E43" s="208" t="s">
        <v>61</v>
      </c>
      <c r="F43" s="204" t="s">
        <v>45</v>
      </c>
      <c r="G43" s="191" t="s">
        <v>18</v>
      </c>
      <c r="H43" s="191" t="s">
        <v>18</v>
      </c>
      <c r="I43" s="191" t="s">
        <v>18</v>
      </c>
      <c r="J43" s="191" t="s">
        <v>18</v>
      </c>
      <c r="K43" s="191" t="s">
        <v>18</v>
      </c>
      <c r="L43" s="58">
        <f>L47</f>
        <v>815.4</v>
      </c>
      <c r="M43" s="58">
        <f t="shared" ref="M43:O43" si="31">M47</f>
        <v>735.6</v>
      </c>
      <c r="N43" s="58">
        <f t="shared" si="31"/>
        <v>487.1</v>
      </c>
      <c r="O43" s="185">
        <f t="shared" si="31"/>
        <v>33</v>
      </c>
      <c r="P43" s="123" t="s">
        <v>18</v>
      </c>
      <c r="Q43" s="58">
        <f>Q47</f>
        <v>788028</v>
      </c>
      <c r="R43" s="58">
        <f t="shared" ref="R43:U43" si="32">R47</f>
        <v>0</v>
      </c>
      <c r="S43" s="58">
        <f t="shared" si="32"/>
        <v>505126.04000000004</v>
      </c>
      <c r="T43" s="58">
        <f t="shared" si="32"/>
        <v>0</v>
      </c>
      <c r="U43" s="58">
        <f t="shared" si="32"/>
        <v>282901.96000000002</v>
      </c>
      <c r="V43" s="58">
        <v>0</v>
      </c>
      <c r="W43" s="58" t="s">
        <v>18</v>
      </c>
      <c r="X43" s="58" t="s">
        <v>18</v>
      </c>
      <c r="Y43" s="59" t="s">
        <v>18</v>
      </c>
    </row>
    <row r="44" spans="1:25" ht="15" x14ac:dyDescent="0.25">
      <c r="A44" s="158" t="s">
        <v>110</v>
      </c>
      <c r="B44" s="54" t="s">
        <v>131</v>
      </c>
      <c r="C44" s="54">
        <v>20</v>
      </c>
      <c r="D44" s="98" t="s">
        <v>154</v>
      </c>
      <c r="E44" s="193" t="str">
        <f>$E$43</f>
        <v>6.4.1</v>
      </c>
      <c r="F44" s="186" t="s">
        <v>85</v>
      </c>
      <c r="G44" s="189" t="s">
        <v>37</v>
      </c>
      <c r="H44" s="209">
        <v>1979</v>
      </c>
      <c r="I44" s="209"/>
      <c r="J44" s="189">
        <v>29.22</v>
      </c>
      <c r="K44" s="189">
        <v>2</v>
      </c>
      <c r="L44" s="91">
        <v>815.4</v>
      </c>
      <c r="M44" s="91">
        <v>735.6</v>
      </c>
      <c r="N44" s="91">
        <v>487.1</v>
      </c>
      <c r="O44" s="210">
        <v>33</v>
      </c>
      <c r="P44" s="115" t="s">
        <v>144</v>
      </c>
      <c r="Q44" s="91">
        <v>76794</v>
      </c>
      <c r="R44" s="91">
        <v>0</v>
      </c>
      <c r="S44" s="91">
        <v>49224.959999999999</v>
      </c>
      <c r="T44" s="91">
        <v>0</v>
      </c>
      <c r="U44" s="91">
        <v>27569.040000000001</v>
      </c>
      <c r="V44" s="91">
        <v>0</v>
      </c>
      <c r="W44" s="219">
        <f t="shared" ref="W44:W46" si="33">Q44/L44</f>
        <v>94.179543782192795</v>
      </c>
      <c r="X44" s="91">
        <v>94.18</v>
      </c>
      <c r="Y44" s="92">
        <v>44196</v>
      </c>
    </row>
    <row r="45" spans="1:25" ht="15" x14ac:dyDescent="0.25">
      <c r="A45" s="158" t="s">
        <v>110</v>
      </c>
      <c r="B45" s="54" t="s">
        <v>131</v>
      </c>
      <c r="C45" s="54">
        <v>1</v>
      </c>
      <c r="D45" s="98" t="s">
        <v>161</v>
      </c>
      <c r="E45" s="195" t="str">
        <f>$E$43</f>
        <v>6.4.1</v>
      </c>
      <c r="F45" s="187" t="s">
        <v>85</v>
      </c>
      <c r="G45" s="110" t="s">
        <v>37</v>
      </c>
      <c r="H45" s="194">
        <v>1979</v>
      </c>
      <c r="I45" s="194"/>
      <c r="J45" s="110">
        <v>29.22</v>
      </c>
      <c r="K45" s="110">
        <v>2</v>
      </c>
      <c r="L45" s="219">
        <v>815.4</v>
      </c>
      <c r="M45" s="219">
        <v>735.6</v>
      </c>
      <c r="N45" s="219">
        <v>487.1</v>
      </c>
      <c r="O45" s="55">
        <v>33</v>
      </c>
      <c r="P45" s="124" t="s">
        <v>142</v>
      </c>
      <c r="Q45" s="219">
        <v>596042</v>
      </c>
      <c r="R45" s="219">
        <v>0</v>
      </c>
      <c r="S45" s="219">
        <v>382062.99</v>
      </c>
      <c r="T45" s="219">
        <v>0</v>
      </c>
      <c r="U45" s="219">
        <v>213979.01</v>
      </c>
      <c r="V45" s="219">
        <v>0</v>
      </c>
      <c r="W45" s="219">
        <f t="shared" si="33"/>
        <v>730.98111356389506</v>
      </c>
      <c r="X45" s="219">
        <v>810.28</v>
      </c>
      <c r="Y45" s="85">
        <v>44196</v>
      </c>
    </row>
    <row r="46" spans="1:25" ht="15.75" thickBot="1" x14ac:dyDescent="0.3">
      <c r="A46" s="158" t="s">
        <v>110</v>
      </c>
      <c r="B46" s="54" t="s">
        <v>132</v>
      </c>
      <c r="C46" s="54">
        <v>20</v>
      </c>
      <c r="D46" s="98" t="s">
        <v>155</v>
      </c>
      <c r="E46" s="195"/>
      <c r="F46" s="196" t="s">
        <v>85</v>
      </c>
      <c r="G46" s="190" t="s">
        <v>37</v>
      </c>
      <c r="H46" s="197">
        <v>1979</v>
      </c>
      <c r="I46" s="197"/>
      <c r="J46" s="190">
        <v>29.22</v>
      </c>
      <c r="K46" s="190">
        <v>2</v>
      </c>
      <c r="L46" s="62">
        <v>815.4</v>
      </c>
      <c r="M46" s="62">
        <v>735.6</v>
      </c>
      <c r="N46" s="62">
        <v>487.1</v>
      </c>
      <c r="O46" s="198">
        <v>33</v>
      </c>
      <c r="P46" s="115" t="s">
        <v>150</v>
      </c>
      <c r="Q46" s="62">
        <v>115192</v>
      </c>
      <c r="R46" s="62">
        <v>0</v>
      </c>
      <c r="S46" s="62">
        <v>73838.09</v>
      </c>
      <c r="T46" s="62">
        <v>0</v>
      </c>
      <c r="U46" s="62">
        <v>41353.910000000003</v>
      </c>
      <c r="V46" s="62">
        <v>0</v>
      </c>
      <c r="W46" s="62">
        <f t="shared" si="33"/>
        <v>141.27054206524406</v>
      </c>
      <c r="X46" s="62">
        <v>141.27000000000001</v>
      </c>
      <c r="Y46" s="63">
        <v>44196</v>
      </c>
    </row>
    <row r="47" spans="1:25" ht="13.5" thickBot="1" x14ac:dyDescent="0.3">
      <c r="A47" s="157"/>
      <c r="B47" s="24"/>
      <c r="C47" s="24"/>
      <c r="D47" s="71"/>
      <c r="E47" s="202" t="s">
        <v>87</v>
      </c>
      <c r="F47" s="212" t="s">
        <v>31</v>
      </c>
      <c r="G47" s="166" t="s">
        <v>18</v>
      </c>
      <c r="H47" s="166" t="s">
        <v>18</v>
      </c>
      <c r="I47" s="166" t="s">
        <v>18</v>
      </c>
      <c r="J47" s="166" t="s">
        <v>18</v>
      </c>
      <c r="K47" s="166" t="s">
        <v>18</v>
      </c>
      <c r="L47" s="165">
        <f>L44</f>
        <v>815.4</v>
      </c>
      <c r="M47" s="165">
        <f>M44</f>
        <v>735.6</v>
      </c>
      <c r="N47" s="165">
        <f>N44</f>
        <v>487.1</v>
      </c>
      <c r="O47" s="213">
        <f>O44</f>
        <v>33</v>
      </c>
      <c r="P47" s="163" t="s">
        <v>18</v>
      </c>
      <c r="Q47" s="165">
        <f>Q44+Q45+Q46</f>
        <v>788028</v>
      </c>
      <c r="R47" s="165">
        <f t="shared" ref="R47:U47" si="34">R44+R45+R46</f>
        <v>0</v>
      </c>
      <c r="S47" s="165">
        <f t="shared" si="34"/>
        <v>505126.04000000004</v>
      </c>
      <c r="T47" s="165">
        <f t="shared" si="34"/>
        <v>0</v>
      </c>
      <c r="U47" s="165">
        <f t="shared" si="34"/>
        <v>282901.96000000002</v>
      </c>
      <c r="V47" s="165">
        <v>0</v>
      </c>
      <c r="W47" s="165" t="s">
        <v>18</v>
      </c>
      <c r="X47" s="165" t="s">
        <v>18</v>
      </c>
      <c r="Y47" s="172" t="s">
        <v>18</v>
      </c>
    </row>
    <row r="48" spans="1:25" ht="13.5" thickBot="1" x14ac:dyDescent="0.3">
      <c r="A48" s="157"/>
      <c r="B48" s="24"/>
      <c r="C48" s="24"/>
      <c r="D48" s="71"/>
      <c r="E48" s="206" t="s">
        <v>39</v>
      </c>
      <c r="F48" s="203" t="s">
        <v>89</v>
      </c>
      <c r="G48" s="126" t="s">
        <v>18</v>
      </c>
      <c r="H48" s="126" t="s">
        <v>18</v>
      </c>
      <c r="I48" s="126" t="s">
        <v>18</v>
      </c>
      <c r="J48" s="126" t="s">
        <v>18</v>
      </c>
      <c r="K48" s="126" t="s">
        <v>18</v>
      </c>
      <c r="L48" s="58">
        <v>0</v>
      </c>
      <c r="M48" s="58">
        <v>0</v>
      </c>
      <c r="N48" s="58"/>
      <c r="O48" s="185">
        <v>0</v>
      </c>
      <c r="P48" s="126" t="s">
        <v>18</v>
      </c>
      <c r="Q48" s="58">
        <v>0</v>
      </c>
      <c r="R48" s="58">
        <v>0</v>
      </c>
      <c r="S48" s="58">
        <v>0</v>
      </c>
      <c r="T48" s="58">
        <v>0</v>
      </c>
      <c r="U48" s="58">
        <v>0</v>
      </c>
      <c r="V48" s="58">
        <v>0</v>
      </c>
      <c r="W48" s="58" t="s">
        <v>18</v>
      </c>
      <c r="X48" s="58" t="s">
        <v>18</v>
      </c>
      <c r="Y48" s="59" t="s">
        <v>18</v>
      </c>
    </row>
    <row r="49" spans="1:25" ht="13.5" thickBot="1" x14ac:dyDescent="0.25">
      <c r="A49" s="157"/>
      <c r="B49" s="24"/>
      <c r="C49" s="24"/>
      <c r="D49" s="71"/>
      <c r="E49" s="37" t="s">
        <v>46</v>
      </c>
      <c r="F49" s="273" t="s">
        <v>171</v>
      </c>
      <c r="G49" s="19" t="s">
        <v>18</v>
      </c>
      <c r="H49" s="19" t="s">
        <v>18</v>
      </c>
      <c r="I49" s="19" t="s">
        <v>18</v>
      </c>
      <c r="J49" s="19" t="s">
        <v>18</v>
      </c>
      <c r="K49" s="19" t="s">
        <v>18</v>
      </c>
      <c r="L49" s="42">
        <f>L50+L62+L65+L69+L70</f>
        <v>3360.9000000000005</v>
      </c>
      <c r="M49" s="42">
        <f>M50+M62+M65+M69+M70</f>
        <v>2798</v>
      </c>
      <c r="N49" s="42">
        <f>N50+N62+N65+N69+N70</f>
        <v>1645.23</v>
      </c>
      <c r="O49" s="75">
        <f>O50+O62+O65+O69+O70</f>
        <v>145</v>
      </c>
      <c r="P49" s="58" t="s">
        <v>18</v>
      </c>
      <c r="Q49" s="20">
        <f t="shared" ref="Q49:V49" si="35">Q50+Q62+Q65+Q69+Q70</f>
        <v>15916797</v>
      </c>
      <c r="R49" s="145">
        <f t="shared" si="35"/>
        <v>0</v>
      </c>
      <c r="S49" s="42">
        <f t="shared" si="35"/>
        <v>9550269.620000001</v>
      </c>
      <c r="T49" s="42">
        <f t="shared" si="35"/>
        <v>806202.64</v>
      </c>
      <c r="U49" s="42">
        <f t="shared" si="35"/>
        <v>5560324.7400000002</v>
      </c>
      <c r="V49" s="42">
        <f t="shared" si="35"/>
        <v>0</v>
      </c>
      <c r="W49" s="58" t="s">
        <v>18</v>
      </c>
      <c r="X49" s="58" t="s">
        <v>18</v>
      </c>
      <c r="Y49" s="59" t="s">
        <v>18</v>
      </c>
    </row>
    <row r="50" spans="1:25" ht="13.5" thickBot="1" x14ac:dyDescent="0.25">
      <c r="A50" s="157"/>
      <c r="B50" s="24"/>
      <c r="C50" s="24"/>
      <c r="D50" s="71"/>
      <c r="E50" s="153" t="s">
        <v>47</v>
      </c>
      <c r="F50" s="23" t="s">
        <v>43</v>
      </c>
      <c r="G50" s="19" t="s">
        <v>18</v>
      </c>
      <c r="H50" s="19" t="s">
        <v>18</v>
      </c>
      <c r="I50" s="19" t="s">
        <v>18</v>
      </c>
      <c r="J50" s="19" t="s">
        <v>18</v>
      </c>
      <c r="K50" s="19" t="s">
        <v>18</v>
      </c>
      <c r="L50" s="20">
        <f>L53+L55+L58+L61</f>
        <v>2315.4</v>
      </c>
      <c r="M50" s="20">
        <f>M53+M55+M58+M61</f>
        <v>2081</v>
      </c>
      <c r="N50" s="20">
        <f>N53+N55+N58+N61</f>
        <v>1350.43</v>
      </c>
      <c r="O50" s="75">
        <f>O53+O55+O58+O61</f>
        <v>110</v>
      </c>
      <c r="P50" s="123" t="s">
        <v>18</v>
      </c>
      <c r="Q50" s="20">
        <f>Q53+Q55+Q58+Q61</f>
        <v>10972796</v>
      </c>
      <c r="R50" s="141">
        <f>R53+R55+R58+R61</f>
        <v>0</v>
      </c>
      <c r="S50" s="20">
        <f>S53+S55+S58+S61</f>
        <v>7375132.7800000012</v>
      </c>
      <c r="T50" s="20">
        <f>T53+T55+T58+T61</f>
        <v>0</v>
      </c>
      <c r="U50" s="20">
        <f>U53+U55+U58+U61</f>
        <v>3597663.22</v>
      </c>
      <c r="V50" s="20">
        <v>0</v>
      </c>
      <c r="W50" s="58" t="s">
        <v>18</v>
      </c>
      <c r="X50" s="58" t="s">
        <v>18</v>
      </c>
      <c r="Y50" s="59" t="s">
        <v>18</v>
      </c>
    </row>
    <row r="51" spans="1:25" ht="15" x14ac:dyDescent="0.2">
      <c r="A51" s="158" t="s">
        <v>111</v>
      </c>
      <c r="B51" s="54" t="s">
        <v>133</v>
      </c>
      <c r="C51" s="54">
        <v>8</v>
      </c>
      <c r="D51" s="98" t="s">
        <v>38</v>
      </c>
      <c r="E51" s="152" t="s">
        <v>47</v>
      </c>
      <c r="F51" s="113" t="s">
        <v>86</v>
      </c>
      <c r="G51" s="86" t="s">
        <v>37</v>
      </c>
      <c r="H51" s="86">
        <v>1970</v>
      </c>
      <c r="I51" s="86"/>
      <c r="J51" s="86" t="s">
        <v>42</v>
      </c>
      <c r="K51" s="87">
        <v>2</v>
      </c>
      <c r="L51" s="88">
        <v>559</v>
      </c>
      <c r="M51" s="88">
        <v>516.20000000000005</v>
      </c>
      <c r="N51" s="88">
        <v>322.61</v>
      </c>
      <c r="O51" s="90">
        <v>32</v>
      </c>
      <c r="P51" s="127" t="s">
        <v>38</v>
      </c>
      <c r="Q51" s="88">
        <v>3605178</v>
      </c>
      <c r="R51" s="143">
        <v>0</v>
      </c>
      <c r="S51" s="88">
        <v>2423144.15</v>
      </c>
      <c r="T51" s="88">
        <v>0</v>
      </c>
      <c r="U51" s="88">
        <v>1182033.8500000001</v>
      </c>
      <c r="V51" s="88">
        <v>0</v>
      </c>
      <c r="W51" s="91">
        <f>Q51/M51</f>
        <v>6984.0720650910498</v>
      </c>
      <c r="X51" s="91">
        <v>11783.72</v>
      </c>
      <c r="Y51" s="92">
        <v>44561</v>
      </c>
    </row>
    <row r="52" spans="1:25" ht="15" x14ac:dyDescent="0.2">
      <c r="A52" s="158" t="s">
        <v>111</v>
      </c>
      <c r="B52" s="54" t="s">
        <v>134</v>
      </c>
      <c r="C52" s="54">
        <v>10</v>
      </c>
      <c r="D52" s="98" t="s">
        <v>147</v>
      </c>
      <c r="E52" s="151"/>
      <c r="F52" s="114" t="s">
        <v>86</v>
      </c>
      <c r="G52" s="22" t="s">
        <v>37</v>
      </c>
      <c r="H52" s="22">
        <v>1970</v>
      </c>
      <c r="I52" s="22"/>
      <c r="J52" s="22" t="s">
        <v>42</v>
      </c>
      <c r="K52" s="38">
        <v>2</v>
      </c>
      <c r="L52" s="34">
        <v>559</v>
      </c>
      <c r="M52" s="34">
        <v>516.20000000000005</v>
      </c>
      <c r="N52" s="34">
        <v>322.61</v>
      </c>
      <c r="O52" s="77">
        <v>32</v>
      </c>
      <c r="P52" s="115" t="s">
        <v>147</v>
      </c>
      <c r="Q52" s="34">
        <v>6981206</v>
      </c>
      <c r="R52" s="142">
        <v>0</v>
      </c>
      <c r="S52" s="34">
        <v>4692269.9800000004</v>
      </c>
      <c r="T52" s="34">
        <v>0</v>
      </c>
      <c r="U52" s="34">
        <v>2288936.02</v>
      </c>
      <c r="V52" s="34">
        <v>0</v>
      </c>
      <c r="W52" s="62">
        <f>Q52/L52</f>
        <v>12488.74060822898</v>
      </c>
      <c r="X52" s="62">
        <v>6283.81</v>
      </c>
      <c r="Y52" s="63">
        <v>44561</v>
      </c>
    </row>
    <row r="53" spans="1:25" x14ac:dyDescent="0.2">
      <c r="A53" s="157"/>
      <c r="B53" s="24"/>
      <c r="C53" s="24"/>
      <c r="D53" s="71"/>
      <c r="E53" s="215" t="s">
        <v>48</v>
      </c>
      <c r="F53" s="26" t="s">
        <v>31</v>
      </c>
      <c r="G53" s="109" t="s">
        <v>18</v>
      </c>
      <c r="H53" s="109" t="s">
        <v>18</v>
      </c>
      <c r="I53" s="109" t="s">
        <v>18</v>
      </c>
      <c r="J53" s="109" t="s">
        <v>18</v>
      </c>
      <c r="K53" s="109" t="s">
        <v>18</v>
      </c>
      <c r="L53" s="43">
        <f>L51</f>
        <v>559</v>
      </c>
      <c r="M53" s="43">
        <f>M51</f>
        <v>516.20000000000005</v>
      </c>
      <c r="N53" s="43">
        <f>N51</f>
        <v>322.61</v>
      </c>
      <c r="O53" s="79">
        <f>O51</f>
        <v>32</v>
      </c>
      <c r="P53" s="133" t="s">
        <v>18</v>
      </c>
      <c r="Q53" s="43">
        <v>10586384</v>
      </c>
      <c r="R53" s="148">
        <v>0</v>
      </c>
      <c r="S53" s="43">
        <v>7115414.1300000008</v>
      </c>
      <c r="T53" s="43">
        <v>0</v>
      </c>
      <c r="U53" s="43">
        <v>3470969.87</v>
      </c>
      <c r="V53" s="43">
        <v>0</v>
      </c>
      <c r="W53" s="64" t="s">
        <v>18</v>
      </c>
      <c r="X53" s="64" t="s">
        <v>18</v>
      </c>
      <c r="Y53" s="65" t="s">
        <v>18</v>
      </c>
    </row>
    <row r="54" spans="1:25" ht="15" x14ac:dyDescent="0.2">
      <c r="A54" s="158" t="s">
        <v>112</v>
      </c>
      <c r="B54" s="54" t="s">
        <v>135</v>
      </c>
      <c r="C54" s="54">
        <v>20</v>
      </c>
      <c r="D54" s="98" t="s">
        <v>155</v>
      </c>
      <c r="E54" s="155"/>
      <c r="F54" s="95" t="s">
        <v>62</v>
      </c>
      <c r="G54" s="84" t="s">
        <v>37</v>
      </c>
      <c r="H54" s="217">
        <v>1968</v>
      </c>
      <c r="I54" s="217"/>
      <c r="J54" s="84" t="s">
        <v>42</v>
      </c>
      <c r="K54" s="217">
        <v>2</v>
      </c>
      <c r="L54" s="83">
        <v>604.79999999999995</v>
      </c>
      <c r="M54" s="83">
        <v>533.5</v>
      </c>
      <c r="N54" s="83">
        <v>342.54</v>
      </c>
      <c r="O54" s="73">
        <v>26</v>
      </c>
      <c r="P54" s="124" t="s">
        <v>150</v>
      </c>
      <c r="Q54" s="83">
        <v>85440</v>
      </c>
      <c r="R54" s="139">
        <v>0</v>
      </c>
      <c r="S54" s="83">
        <v>57426.69</v>
      </c>
      <c r="T54" s="83">
        <v>0</v>
      </c>
      <c r="U54" s="83">
        <v>28013.31</v>
      </c>
      <c r="V54" s="83">
        <v>0</v>
      </c>
      <c r="W54" s="219">
        <f>Q54/L54</f>
        <v>141.26984126984129</v>
      </c>
      <c r="X54" s="219">
        <v>141.27000000000001</v>
      </c>
      <c r="Y54" s="85">
        <v>44561</v>
      </c>
    </row>
    <row r="55" spans="1:25" x14ac:dyDescent="0.2">
      <c r="A55" s="157"/>
      <c r="B55" s="24"/>
      <c r="C55" s="24"/>
      <c r="D55" s="71"/>
      <c r="E55" s="215" t="s">
        <v>49</v>
      </c>
      <c r="F55" s="26" t="s">
        <v>31</v>
      </c>
      <c r="G55" s="109" t="s">
        <v>18</v>
      </c>
      <c r="H55" s="109" t="s">
        <v>18</v>
      </c>
      <c r="I55" s="109" t="s">
        <v>18</v>
      </c>
      <c r="J55" s="109" t="s">
        <v>18</v>
      </c>
      <c r="K55" s="109" t="s">
        <v>18</v>
      </c>
      <c r="L55" s="43">
        <f>L54</f>
        <v>604.79999999999995</v>
      </c>
      <c r="M55" s="43">
        <f>M54</f>
        <v>533.5</v>
      </c>
      <c r="N55" s="43">
        <f>N54</f>
        <v>342.54</v>
      </c>
      <c r="O55" s="79">
        <f>O54</f>
        <v>26</v>
      </c>
      <c r="P55" s="133" t="s">
        <v>18</v>
      </c>
      <c r="Q55" s="43">
        <f>Q54</f>
        <v>85440</v>
      </c>
      <c r="R55" s="148">
        <f t="shared" ref="R55:U55" si="36">R54</f>
        <v>0</v>
      </c>
      <c r="S55" s="43">
        <f t="shared" si="36"/>
        <v>57426.69</v>
      </c>
      <c r="T55" s="43">
        <f t="shared" si="36"/>
        <v>0</v>
      </c>
      <c r="U55" s="43">
        <f t="shared" si="36"/>
        <v>28013.31</v>
      </c>
      <c r="V55" s="43">
        <v>0</v>
      </c>
      <c r="W55" s="64" t="s">
        <v>18</v>
      </c>
      <c r="X55" s="64" t="s">
        <v>18</v>
      </c>
      <c r="Y55" s="65" t="s">
        <v>18</v>
      </c>
    </row>
    <row r="56" spans="1:25" ht="15" x14ac:dyDescent="0.2">
      <c r="A56" s="158" t="s">
        <v>113</v>
      </c>
      <c r="B56" s="54" t="s">
        <v>136</v>
      </c>
      <c r="C56" s="54">
        <v>20</v>
      </c>
      <c r="D56" s="98" t="s">
        <v>155</v>
      </c>
      <c r="E56" s="215" t="s">
        <v>49</v>
      </c>
      <c r="F56" s="95" t="s">
        <v>63</v>
      </c>
      <c r="G56" s="84" t="s">
        <v>37</v>
      </c>
      <c r="H56" s="217">
        <v>1969</v>
      </c>
      <c r="I56" s="217"/>
      <c r="J56" s="84" t="s">
        <v>42</v>
      </c>
      <c r="K56" s="217">
        <v>2</v>
      </c>
      <c r="L56" s="83">
        <v>581.5</v>
      </c>
      <c r="M56" s="83">
        <v>519.70000000000005</v>
      </c>
      <c r="N56" s="83">
        <v>356</v>
      </c>
      <c r="O56" s="73">
        <v>26</v>
      </c>
      <c r="P56" s="124" t="s">
        <v>150</v>
      </c>
      <c r="Q56" s="83">
        <v>82149</v>
      </c>
      <c r="R56" s="139">
        <v>0</v>
      </c>
      <c r="S56" s="83">
        <v>55214.71</v>
      </c>
      <c r="T56" s="83">
        <v>0</v>
      </c>
      <c r="U56" s="83">
        <v>26934.29</v>
      </c>
      <c r="V56" s="83">
        <v>0</v>
      </c>
      <c r="W56" s="219">
        <f t="shared" ref="W56:W57" si="37">Q56/L56</f>
        <v>141.27085124677558</v>
      </c>
      <c r="X56" s="219">
        <v>141.27000000000001</v>
      </c>
      <c r="Y56" s="85">
        <v>44561</v>
      </c>
    </row>
    <row r="57" spans="1:25" ht="15" x14ac:dyDescent="0.2">
      <c r="A57" s="158" t="s">
        <v>113</v>
      </c>
      <c r="B57" s="54" t="s">
        <v>137</v>
      </c>
      <c r="C57" s="54">
        <v>20</v>
      </c>
      <c r="D57" s="98" t="s">
        <v>156</v>
      </c>
      <c r="E57" s="215"/>
      <c r="F57" s="95" t="s">
        <v>63</v>
      </c>
      <c r="G57" s="84" t="s">
        <v>37</v>
      </c>
      <c r="H57" s="217">
        <v>1969</v>
      </c>
      <c r="I57" s="217"/>
      <c r="J57" s="84" t="s">
        <v>42</v>
      </c>
      <c r="K57" s="217">
        <v>2</v>
      </c>
      <c r="L57" s="83">
        <v>581.5</v>
      </c>
      <c r="M57" s="83">
        <v>519.70000000000005</v>
      </c>
      <c r="N57" s="83">
        <v>356</v>
      </c>
      <c r="O57" s="73">
        <v>26</v>
      </c>
      <c r="P57" s="169" t="s">
        <v>41</v>
      </c>
      <c r="Q57" s="83">
        <v>69827</v>
      </c>
      <c r="R57" s="139">
        <v>0</v>
      </c>
      <c r="S57" s="83">
        <v>46932.740000000005</v>
      </c>
      <c r="T57" s="83">
        <v>0</v>
      </c>
      <c r="U57" s="83">
        <v>22894.26</v>
      </c>
      <c r="V57" s="83">
        <v>0</v>
      </c>
      <c r="W57" s="219">
        <f t="shared" si="37"/>
        <v>120.08082545141875</v>
      </c>
      <c r="X57" s="219">
        <v>120.08</v>
      </c>
      <c r="Y57" s="85">
        <v>44561</v>
      </c>
    </row>
    <row r="58" spans="1:25" x14ac:dyDescent="0.2">
      <c r="A58" s="157"/>
      <c r="B58" s="24"/>
      <c r="C58" s="24"/>
      <c r="D58" s="71"/>
      <c r="E58" s="215" t="s">
        <v>50</v>
      </c>
      <c r="F58" s="26" t="s">
        <v>31</v>
      </c>
      <c r="G58" s="109" t="s">
        <v>18</v>
      </c>
      <c r="H58" s="109" t="s">
        <v>18</v>
      </c>
      <c r="I58" s="109" t="s">
        <v>18</v>
      </c>
      <c r="J58" s="109" t="s">
        <v>18</v>
      </c>
      <c r="K58" s="109" t="s">
        <v>18</v>
      </c>
      <c r="L58" s="43">
        <f>L56</f>
        <v>581.5</v>
      </c>
      <c r="M58" s="43">
        <f>M56</f>
        <v>519.70000000000005</v>
      </c>
      <c r="N58" s="43">
        <f>N56</f>
        <v>356</v>
      </c>
      <c r="O58" s="79">
        <f>O56</f>
        <v>26</v>
      </c>
      <c r="P58" s="133" t="s">
        <v>18</v>
      </c>
      <c r="Q58" s="43">
        <v>151976</v>
      </c>
      <c r="R58" s="148">
        <v>0</v>
      </c>
      <c r="S58" s="43">
        <v>102147.45000000001</v>
      </c>
      <c r="T58" s="43">
        <v>0</v>
      </c>
      <c r="U58" s="43">
        <v>49828.55</v>
      </c>
      <c r="V58" s="43">
        <v>0</v>
      </c>
      <c r="W58" s="64" t="s">
        <v>18</v>
      </c>
      <c r="X58" s="64" t="s">
        <v>18</v>
      </c>
      <c r="Y58" s="65" t="s">
        <v>18</v>
      </c>
    </row>
    <row r="59" spans="1:25" ht="15" x14ac:dyDescent="0.2">
      <c r="A59" s="158" t="s">
        <v>114</v>
      </c>
      <c r="B59" s="54" t="s">
        <v>138</v>
      </c>
      <c r="C59" s="54">
        <v>20</v>
      </c>
      <c r="D59" s="98" t="s">
        <v>155</v>
      </c>
      <c r="E59" s="215" t="s">
        <v>50</v>
      </c>
      <c r="F59" s="95" t="s">
        <v>64</v>
      </c>
      <c r="G59" s="84" t="s">
        <v>37</v>
      </c>
      <c r="H59" s="217">
        <v>1970</v>
      </c>
      <c r="I59" s="217"/>
      <c r="J59" s="84" t="s">
        <v>42</v>
      </c>
      <c r="K59" s="217">
        <v>2</v>
      </c>
      <c r="L59" s="83">
        <v>570.1</v>
      </c>
      <c r="M59" s="83">
        <v>511.6</v>
      </c>
      <c r="N59" s="83">
        <v>329.28</v>
      </c>
      <c r="O59" s="73">
        <v>26</v>
      </c>
      <c r="P59" s="124" t="s">
        <v>150</v>
      </c>
      <c r="Q59" s="83">
        <v>80538</v>
      </c>
      <c r="R59" s="139">
        <v>0</v>
      </c>
      <c r="S59" s="83">
        <v>54131.91</v>
      </c>
      <c r="T59" s="83">
        <v>0</v>
      </c>
      <c r="U59" s="83">
        <v>26406.09</v>
      </c>
      <c r="V59" s="83">
        <v>0</v>
      </c>
      <c r="W59" s="219">
        <f t="shared" ref="W59:W60" si="38">Q59/L59</f>
        <v>141.26995263988772</v>
      </c>
      <c r="X59" s="219">
        <v>141.27000000000001</v>
      </c>
      <c r="Y59" s="85">
        <v>44561</v>
      </c>
    </row>
    <row r="60" spans="1:25" ht="15.75" thickBot="1" x14ac:dyDescent="0.25">
      <c r="A60" s="158" t="s">
        <v>114</v>
      </c>
      <c r="B60" s="54" t="s">
        <v>139</v>
      </c>
      <c r="C60" s="54">
        <v>20</v>
      </c>
      <c r="D60" s="98" t="s">
        <v>156</v>
      </c>
      <c r="E60" s="135"/>
      <c r="F60" s="95" t="s">
        <v>64</v>
      </c>
      <c r="G60" s="84" t="s">
        <v>37</v>
      </c>
      <c r="H60" s="217">
        <v>1970</v>
      </c>
      <c r="I60" s="217"/>
      <c r="J60" s="84" t="s">
        <v>42</v>
      </c>
      <c r="K60" s="217">
        <v>2</v>
      </c>
      <c r="L60" s="83">
        <v>570.1</v>
      </c>
      <c r="M60" s="83">
        <v>511.6</v>
      </c>
      <c r="N60" s="83">
        <v>329.28</v>
      </c>
      <c r="O60" s="73">
        <v>26</v>
      </c>
      <c r="P60" s="169" t="s">
        <v>41</v>
      </c>
      <c r="Q60" s="83">
        <v>68458</v>
      </c>
      <c r="R60" s="139">
        <v>0</v>
      </c>
      <c r="S60" s="83">
        <v>46012.6</v>
      </c>
      <c r="T60" s="83">
        <v>0</v>
      </c>
      <c r="U60" s="83">
        <v>22445.4</v>
      </c>
      <c r="V60" s="83">
        <v>0</v>
      </c>
      <c r="W60" s="219">
        <f t="shared" si="38"/>
        <v>120.0806875986669</v>
      </c>
      <c r="X60" s="219">
        <v>120.08</v>
      </c>
      <c r="Y60" s="85">
        <v>44561</v>
      </c>
    </row>
    <row r="61" spans="1:25" ht="13.5" thickBot="1" x14ac:dyDescent="0.25">
      <c r="A61" s="157"/>
      <c r="B61" s="24"/>
      <c r="C61" s="24"/>
      <c r="D61" s="71"/>
      <c r="E61" s="36" t="s">
        <v>52</v>
      </c>
      <c r="F61" s="160" t="s">
        <v>31</v>
      </c>
      <c r="G61" s="161" t="s">
        <v>18</v>
      </c>
      <c r="H61" s="161" t="s">
        <v>18</v>
      </c>
      <c r="I61" s="161" t="s">
        <v>18</v>
      </c>
      <c r="J61" s="161" t="s">
        <v>18</v>
      </c>
      <c r="K61" s="161" t="s">
        <v>18</v>
      </c>
      <c r="L61" s="111">
        <f>L59</f>
        <v>570.1</v>
      </c>
      <c r="M61" s="111">
        <f>M59</f>
        <v>511.6</v>
      </c>
      <c r="N61" s="111">
        <f>N59</f>
        <v>329.28</v>
      </c>
      <c r="O61" s="162">
        <f>O59</f>
        <v>26</v>
      </c>
      <c r="P61" s="163" t="s">
        <v>18</v>
      </c>
      <c r="Q61" s="111">
        <v>148996</v>
      </c>
      <c r="R61" s="164">
        <v>0</v>
      </c>
      <c r="S61" s="111">
        <v>100144.51000000001</v>
      </c>
      <c r="T61" s="111">
        <v>0</v>
      </c>
      <c r="U61" s="111">
        <v>48851.490000000005</v>
      </c>
      <c r="V61" s="111">
        <v>0</v>
      </c>
      <c r="W61" s="165" t="s">
        <v>18</v>
      </c>
      <c r="X61" s="165" t="s">
        <v>18</v>
      </c>
      <c r="Y61" s="172" t="s">
        <v>18</v>
      </c>
    </row>
    <row r="62" spans="1:25" ht="13.5" thickBot="1" x14ac:dyDescent="0.25">
      <c r="A62" s="157"/>
      <c r="B62" s="24"/>
      <c r="C62" s="24"/>
      <c r="D62" s="71"/>
      <c r="E62" s="99" t="s">
        <v>53</v>
      </c>
      <c r="F62" s="23" t="s">
        <v>44</v>
      </c>
      <c r="G62" s="19" t="s">
        <v>18</v>
      </c>
      <c r="H62" s="19" t="s">
        <v>18</v>
      </c>
      <c r="I62" s="19" t="s">
        <v>18</v>
      </c>
      <c r="J62" s="19" t="s">
        <v>18</v>
      </c>
      <c r="K62" s="19" t="s">
        <v>18</v>
      </c>
      <c r="L62" s="20">
        <f>L64</f>
        <v>750.7</v>
      </c>
      <c r="M62" s="20">
        <f t="shared" ref="M62:P62" si="39">M64</f>
        <v>498.2</v>
      </c>
      <c r="N62" s="20">
        <f t="shared" si="39"/>
        <v>0</v>
      </c>
      <c r="O62" s="75">
        <f t="shared" si="39"/>
        <v>24</v>
      </c>
      <c r="P62" s="58" t="str">
        <f t="shared" si="39"/>
        <v>Х</v>
      </c>
      <c r="Q62" s="20">
        <f>Q64</f>
        <v>2790104</v>
      </c>
      <c r="R62" s="141">
        <f t="shared" ref="R62:V62" si="40">R64</f>
        <v>0</v>
      </c>
      <c r="S62" s="20">
        <f t="shared" si="40"/>
        <v>1343818.06</v>
      </c>
      <c r="T62" s="20">
        <f t="shared" si="40"/>
        <v>0</v>
      </c>
      <c r="U62" s="20">
        <f t="shared" si="40"/>
        <v>1446285.94</v>
      </c>
      <c r="V62" s="20">
        <f t="shared" si="40"/>
        <v>0</v>
      </c>
      <c r="W62" s="58" t="s">
        <v>18</v>
      </c>
      <c r="X62" s="58" t="s">
        <v>18</v>
      </c>
      <c r="Y62" s="59" t="s">
        <v>18</v>
      </c>
    </row>
    <row r="63" spans="1:25" ht="15.75" thickBot="1" x14ac:dyDescent="0.25">
      <c r="A63" s="158" t="s">
        <v>105</v>
      </c>
      <c r="B63" s="54" t="s">
        <v>123</v>
      </c>
      <c r="C63" s="54">
        <v>3</v>
      </c>
      <c r="D63" s="98" t="s">
        <v>163</v>
      </c>
      <c r="E63" s="180"/>
      <c r="F63" s="104" t="s">
        <v>84</v>
      </c>
      <c r="G63" s="39" t="s">
        <v>37</v>
      </c>
      <c r="H63" s="39">
        <v>1976</v>
      </c>
      <c r="I63" s="39"/>
      <c r="J63" s="39" t="s">
        <v>42</v>
      </c>
      <c r="K63" s="39">
        <v>2</v>
      </c>
      <c r="L63" s="40">
        <v>750.7</v>
      </c>
      <c r="M63" s="40">
        <v>498.2</v>
      </c>
      <c r="N63" s="40"/>
      <c r="O63" s="78">
        <v>24</v>
      </c>
      <c r="P63" s="128" t="s">
        <v>151</v>
      </c>
      <c r="Q63" s="40">
        <v>2790104</v>
      </c>
      <c r="R63" s="144">
        <v>0</v>
      </c>
      <c r="S63" s="40">
        <v>1343818.06</v>
      </c>
      <c r="T63" s="40">
        <v>0</v>
      </c>
      <c r="U63" s="40">
        <v>1446285.94</v>
      </c>
      <c r="V63" s="40">
        <v>0</v>
      </c>
      <c r="W63" s="60">
        <f>Q63/L63</f>
        <v>3716.6697748767815</v>
      </c>
      <c r="X63" s="60">
        <v>3796.21</v>
      </c>
      <c r="Y63" s="61">
        <v>44561</v>
      </c>
    </row>
    <row r="64" spans="1:25" ht="13.5" thickBot="1" x14ac:dyDescent="0.25">
      <c r="A64" s="157"/>
      <c r="B64" s="24"/>
      <c r="C64" s="24"/>
      <c r="D64" s="71"/>
      <c r="E64" s="154" t="s">
        <v>55</v>
      </c>
      <c r="F64" s="174" t="s">
        <v>31</v>
      </c>
      <c r="G64" s="175" t="s">
        <v>18</v>
      </c>
      <c r="H64" s="175" t="s">
        <v>18</v>
      </c>
      <c r="I64" s="175" t="s">
        <v>18</v>
      </c>
      <c r="J64" s="175" t="s">
        <v>18</v>
      </c>
      <c r="K64" s="175" t="s">
        <v>18</v>
      </c>
      <c r="L64" s="176">
        <f>L63</f>
        <v>750.7</v>
      </c>
      <c r="M64" s="176">
        <f t="shared" ref="M64:O64" si="41">M63</f>
        <v>498.2</v>
      </c>
      <c r="N64" s="176">
        <f t="shared" si="41"/>
        <v>0</v>
      </c>
      <c r="O64" s="177">
        <f t="shared" si="41"/>
        <v>24</v>
      </c>
      <c r="P64" s="182" t="s">
        <v>18</v>
      </c>
      <c r="Q64" s="176">
        <f>Q63</f>
        <v>2790104</v>
      </c>
      <c r="R64" s="181">
        <f t="shared" ref="R64:V64" si="42">R63</f>
        <v>0</v>
      </c>
      <c r="S64" s="176">
        <f t="shared" si="42"/>
        <v>1343818.06</v>
      </c>
      <c r="T64" s="176">
        <f t="shared" si="42"/>
        <v>0</v>
      </c>
      <c r="U64" s="176">
        <f t="shared" si="42"/>
        <v>1446285.94</v>
      </c>
      <c r="V64" s="176">
        <f t="shared" si="42"/>
        <v>0</v>
      </c>
      <c r="W64" s="178" t="s">
        <v>18</v>
      </c>
      <c r="X64" s="178" t="s">
        <v>18</v>
      </c>
      <c r="Y64" s="179" t="s">
        <v>18</v>
      </c>
    </row>
    <row r="65" spans="1:25" ht="13.5" thickBot="1" x14ac:dyDescent="0.25">
      <c r="A65" s="157"/>
      <c r="B65" s="24"/>
      <c r="C65" s="24"/>
      <c r="D65" s="71"/>
      <c r="E65" s="134" t="s">
        <v>56</v>
      </c>
      <c r="F65" s="100" t="s">
        <v>65</v>
      </c>
      <c r="G65" s="47" t="s">
        <v>18</v>
      </c>
      <c r="H65" s="47" t="s">
        <v>18</v>
      </c>
      <c r="I65" s="47" t="s">
        <v>18</v>
      </c>
      <c r="J65" s="47" t="s">
        <v>18</v>
      </c>
      <c r="K65" s="47" t="s">
        <v>18</v>
      </c>
      <c r="L65" s="45">
        <f>L68</f>
        <v>294.8</v>
      </c>
      <c r="M65" s="45">
        <f t="shared" ref="M65:O65" si="43">M68</f>
        <v>218.8</v>
      </c>
      <c r="N65" s="45">
        <f t="shared" si="43"/>
        <v>294.8</v>
      </c>
      <c r="O65" s="80">
        <f t="shared" si="43"/>
        <v>11</v>
      </c>
      <c r="P65" s="130" t="s">
        <v>18</v>
      </c>
      <c r="Q65" s="45">
        <f>Q68</f>
        <v>2153897</v>
      </c>
      <c r="R65" s="146">
        <f t="shared" ref="R65:U65" si="44">R68</f>
        <v>0</v>
      </c>
      <c r="S65" s="45">
        <f t="shared" si="44"/>
        <v>831318.7799999998</v>
      </c>
      <c r="T65" s="45">
        <f t="shared" si="44"/>
        <v>806202.64</v>
      </c>
      <c r="U65" s="45">
        <f t="shared" si="44"/>
        <v>516375.58000000013</v>
      </c>
      <c r="V65" s="45">
        <v>0</v>
      </c>
      <c r="W65" s="67" t="s">
        <v>18</v>
      </c>
      <c r="X65" s="67" t="s">
        <v>18</v>
      </c>
      <c r="Y65" s="68" t="s">
        <v>18</v>
      </c>
    </row>
    <row r="66" spans="1:25" ht="15" x14ac:dyDescent="0.2">
      <c r="A66" s="158" t="s">
        <v>108</v>
      </c>
      <c r="B66" s="54" t="s">
        <v>126</v>
      </c>
      <c r="C66" s="54">
        <v>4</v>
      </c>
      <c r="D66" s="98" t="s">
        <v>162</v>
      </c>
      <c r="E66" s="135" t="s">
        <v>56</v>
      </c>
      <c r="F66" s="94" t="s">
        <v>69</v>
      </c>
      <c r="G66" s="86" t="s">
        <v>37</v>
      </c>
      <c r="H66" s="87">
        <v>1960</v>
      </c>
      <c r="I66" s="87"/>
      <c r="J66" s="86" t="s">
        <v>57</v>
      </c>
      <c r="K66" s="86">
        <v>1</v>
      </c>
      <c r="L66" s="88">
        <v>294.8</v>
      </c>
      <c r="M66" s="89">
        <v>218.8</v>
      </c>
      <c r="N66" s="88">
        <v>294.8</v>
      </c>
      <c r="O66" s="90">
        <v>11</v>
      </c>
      <c r="P66" s="124" t="s">
        <v>143</v>
      </c>
      <c r="Q66" s="88">
        <v>216174</v>
      </c>
      <c r="R66" s="143">
        <v>0</v>
      </c>
      <c r="S66" s="88">
        <v>133345.95000000001</v>
      </c>
      <c r="T66" s="88">
        <v>0</v>
      </c>
      <c r="U66" s="88">
        <v>82828.05</v>
      </c>
      <c r="V66" s="88">
        <v>0</v>
      </c>
      <c r="W66" s="219">
        <f t="shared" ref="W66:W67" si="45">Q66/L66</f>
        <v>733.29036635006787</v>
      </c>
      <c r="X66" s="91">
        <v>733.29</v>
      </c>
      <c r="Y66" s="92">
        <v>44561</v>
      </c>
    </row>
    <row r="67" spans="1:25" ht="15.75" thickBot="1" x14ac:dyDescent="0.25">
      <c r="A67" s="158" t="s">
        <v>108</v>
      </c>
      <c r="B67" s="54" t="s">
        <v>127</v>
      </c>
      <c r="C67" s="54">
        <v>3</v>
      </c>
      <c r="D67" s="98" t="s">
        <v>163</v>
      </c>
      <c r="E67" s="121"/>
      <c r="F67" s="25" t="s">
        <v>69</v>
      </c>
      <c r="G67" s="22" t="s">
        <v>37</v>
      </c>
      <c r="H67" s="38">
        <v>1960</v>
      </c>
      <c r="I67" s="38"/>
      <c r="J67" s="22" t="s">
        <v>57</v>
      </c>
      <c r="K67" s="22">
        <v>1</v>
      </c>
      <c r="L67" s="34">
        <v>294.8</v>
      </c>
      <c r="M67" s="93">
        <v>218.8</v>
      </c>
      <c r="N67" s="34">
        <v>294.8</v>
      </c>
      <c r="O67" s="77">
        <v>11</v>
      </c>
      <c r="P67" s="115" t="s">
        <v>151</v>
      </c>
      <c r="Q67" s="34">
        <v>1937723</v>
      </c>
      <c r="R67" s="142">
        <v>0</v>
      </c>
      <c r="S67" s="34">
        <v>697972.82999999973</v>
      </c>
      <c r="T67" s="34">
        <v>806202.64</v>
      </c>
      <c r="U67" s="34">
        <v>433547.53000000014</v>
      </c>
      <c r="V67" s="34">
        <v>0</v>
      </c>
      <c r="W67" s="62">
        <f t="shared" si="45"/>
        <v>6573.0088195386697</v>
      </c>
      <c r="X67" s="62">
        <v>6573.01</v>
      </c>
      <c r="Y67" s="63">
        <v>44561</v>
      </c>
    </row>
    <row r="68" spans="1:25" ht="13.5" thickBot="1" x14ac:dyDescent="0.25">
      <c r="A68" s="157"/>
      <c r="B68" s="24"/>
      <c r="C68" s="24"/>
      <c r="D68" s="71"/>
      <c r="E68" s="37" t="s">
        <v>60</v>
      </c>
      <c r="F68" s="174" t="s">
        <v>31</v>
      </c>
      <c r="G68" s="175" t="s">
        <v>18</v>
      </c>
      <c r="H68" s="175" t="s">
        <v>18</v>
      </c>
      <c r="I68" s="175" t="s">
        <v>18</v>
      </c>
      <c r="J68" s="175" t="s">
        <v>18</v>
      </c>
      <c r="K68" s="175" t="s">
        <v>18</v>
      </c>
      <c r="L68" s="176">
        <f>L66</f>
        <v>294.8</v>
      </c>
      <c r="M68" s="176">
        <f t="shared" ref="M68:O68" si="46">M66</f>
        <v>218.8</v>
      </c>
      <c r="N68" s="176">
        <f t="shared" si="46"/>
        <v>294.8</v>
      </c>
      <c r="O68" s="177">
        <f t="shared" si="46"/>
        <v>11</v>
      </c>
      <c r="P68" s="183" t="s">
        <v>18</v>
      </c>
      <c r="Q68" s="176">
        <f>Q66+Q67</f>
        <v>2153897</v>
      </c>
      <c r="R68" s="181">
        <f t="shared" ref="R68:U68" si="47">R66+R67</f>
        <v>0</v>
      </c>
      <c r="S68" s="176">
        <f t="shared" si="47"/>
        <v>831318.7799999998</v>
      </c>
      <c r="T68" s="176">
        <f t="shared" si="47"/>
        <v>806202.64</v>
      </c>
      <c r="U68" s="176">
        <f t="shared" si="47"/>
        <v>516375.58000000013</v>
      </c>
      <c r="V68" s="176">
        <v>0</v>
      </c>
      <c r="W68" s="178" t="s">
        <v>18</v>
      </c>
      <c r="X68" s="178" t="s">
        <v>18</v>
      </c>
      <c r="Y68" s="179" t="s">
        <v>18</v>
      </c>
    </row>
    <row r="69" spans="1:25" ht="13.5" thickBot="1" x14ac:dyDescent="0.25">
      <c r="A69" s="157"/>
      <c r="B69" s="24"/>
      <c r="C69" s="24"/>
      <c r="D69" s="71"/>
      <c r="E69" s="136" t="s">
        <v>87</v>
      </c>
      <c r="F69" s="23" t="s">
        <v>45</v>
      </c>
      <c r="G69" s="19" t="s">
        <v>18</v>
      </c>
      <c r="H69" s="19" t="s">
        <v>18</v>
      </c>
      <c r="I69" s="19" t="s">
        <v>18</v>
      </c>
      <c r="J69" s="19" t="s">
        <v>18</v>
      </c>
      <c r="K69" s="19" t="s">
        <v>18</v>
      </c>
      <c r="L69" s="20">
        <v>0</v>
      </c>
      <c r="M69" s="20">
        <v>0</v>
      </c>
      <c r="N69" s="20">
        <v>0</v>
      </c>
      <c r="O69" s="75">
        <v>0</v>
      </c>
      <c r="P69" s="123" t="s">
        <v>18</v>
      </c>
      <c r="Q69" s="20">
        <v>0</v>
      </c>
      <c r="R69" s="141">
        <v>0</v>
      </c>
      <c r="S69" s="20">
        <v>0</v>
      </c>
      <c r="T69" s="20">
        <v>0</v>
      </c>
      <c r="U69" s="20">
        <v>0</v>
      </c>
      <c r="V69" s="20">
        <v>0</v>
      </c>
      <c r="W69" s="58" t="s">
        <v>18</v>
      </c>
      <c r="X69" s="58" t="s">
        <v>18</v>
      </c>
      <c r="Y69" s="59" t="s">
        <v>18</v>
      </c>
    </row>
    <row r="70" spans="1:25" ht="13.5" thickBot="1" x14ac:dyDescent="0.25">
      <c r="A70" s="157"/>
      <c r="B70" s="24"/>
      <c r="C70" s="24"/>
      <c r="D70" s="71"/>
      <c r="E70" s="36" t="s">
        <v>39</v>
      </c>
      <c r="F70" s="18" t="s">
        <v>89</v>
      </c>
      <c r="G70" s="41" t="s">
        <v>18</v>
      </c>
      <c r="H70" s="41" t="s">
        <v>18</v>
      </c>
      <c r="I70" s="41" t="s">
        <v>18</v>
      </c>
      <c r="J70" s="41" t="s">
        <v>18</v>
      </c>
      <c r="K70" s="41" t="s">
        <v>18</v>
      </c>
      <c r="L70" s="20">
        <v>0</v>
      </c>
      <c r="M70" s="20">
        <v>0</v>
      </c>
      <c r="N70" s="20"/>
      <c r="O70" s="75">
        <v>0</v>
      </c>
      <c r="P70" s="126" t="s">
        <v>18</v>
      </c>
      <c r="Q70" s="20">
        <v>0</v>
      </c>
      <c r="R70" s="141">
        <v>0</v>
      </c>
      <c r="S70" s="20">
        <v>0</v>
      </c>
      <c r="T70" s="20">
        <v>0</v>
      </c>
      <c r="U70" s="20">
        <v>0</v>
      </c>
      <c r="V70" s="20">
        <v>0</v>
      </c>
      <c r="W70" s="58" t="s">
        <v>18</v>
      </c>
      <c r="X70" s="58" t="s">
        <v>18</v>
      </c>
      <c r="Y70" s="59" t="s">
        <v>18</v>
      </c>
    </row>
    <row r="71" spans="1:25" ht="13.5" thickBot="1" x14ac:dyDescent="0.25">
      <c r="A71" s="157"/>
      <c r="B71" s="24"/>
      <c r="C71" s="24"/>
      <c r="D71" s="71"/>
      <c r="E71" s="37" t="s">
        <v>46</v>
      </c>
      <c r="F71" s="273" t="s">
        <v>172</v>
      </c>
      <c r="G71" s="19" t="s">
        <v>18</v>
      </c>
      <c r="H71" s="19" t="s">
        <v>18</v>
      </c>
      <c r="I71" s="19" t="s">
        <v>18</v>
      </c>
      <c r="J71" s="19" t="s">
        <v>18</v>
      </c>
      <c r="K71" s="19" t="s">
        <v>18</v>
      </c>
      <c r="L71" s="42">
        <f>L72+L76+L79+L83</f>
        <v>1605.7</v>
      </c>
      <c r="M71" s="42">
        <f>M72+M76+M79+M83</f>
        <v>1265.3</v>
      </c>
      <c r="N71" s="42">
        <f>N72+N76+N79+N83</f>
        <v>617.41000000000008</v>
      </c>
      <c r="O71" s="76">
        <f>O72+O76+O79+O83</f>
        <v>61</v>
      </c>
      <c r="P71" s="123" t="s">
        <v>18</v>
      </c>
      <c r="Q71" s="20">
        <f>Q72+Q76+Q79</f>
        <v>14298318.4</v>
      </c>
      <c r="R71" s="145">
        <f t="shared" ref="R71:V71" si="48">R72+R76+R79</f>
        <v>0</v>
      </c>
      <c r="S71" s="42">
        <f t="shared" si="48"/>
        <v>9185663.6300000008</v>
      </c>
      <c r="T71" s="42">
        <f t="shared" si="48"/>
        <v>241209.69</v>
      </c>
      <c r="U71" s="42">
        <f t="shared" si="48"/>
        <v>4871445.08</v>
      </c>
      <c r="V71" s="42">
        <f t="shared" si="48"/>
        <v>0</v>
      </c>
      <c r="W71" s="58" t="s">
        <v>18</v>
      </c>
      <c r="X71" s="58" t="s">
        <v>18</v>
      </c>
      <c r="Y71" s="59" t="s">
        <v>18</v>
      </c>
    </row>
    <row r="72" spans="1:25" ht="13.5" thickBot="1" x14ac:dyDescent="0.25">
      <c r="A72" s="157"/>
      <c r="B72" s="24"/>
      <c r="C72" s="24"/>
      <c r="D72" s="71"/>
      <c r="E72" s="214" t="s">
        <v>47</v>
      </c>
      <c r="F72" s="23" t="s">
        <v>43</v>
      </c>
      <c r="G72" s="19" t="s">
        <v>18</v>
      </c>
      <c r="H72" s="19" t="s">
        <v>18</v>
      </c>
      <c r="I72" s="19" t="s">
        <v>18</v>
      </c>
      <c r="J72" s="19" t="s">
        <v>18</v>
      </c>
      <c r="K72" s="19" t="s">
        <v>18</v>
      </c>
      <c r="L72" s="20">
        <f>L75</f>
        <v>558.4</v>
      </c>
      <c r="M72" s="20">
        <f>M75</f>
        <v>514.4</v>
      </c>
      <c r="N72" s="20">
        <f>N75</f>
        <v>322.61</v>
      </c>
      <c r="O72" s="75">
        <f>O75</f>
        <v>24</v>
      </c>
      <c r="P72" s="123" t="s">
        <v>18</v>
      </c>
      <c r="Q72" s="20">
        <v>10741060.4</v>
      </c>
      <c r="R72" s="141">
        <v>0</v>
      </c>
      <c r="S72" s="20">
        <v>7229924.870000001</v>
      </c>
      <c r="T72" s="20">
        <v>0</v>
      </c>
      <c r="U72" s="20">
        <v>3511135.53</v>
      </c>
      <c r="V72" s="20">
        <v>0</v>
      </c>
      <c r="W72" s="58" t="s">
        <v>18</v>
      </c>
      <c r="X72" s="58" t="s">
        <v>18</v>
      </c>
      <c r="Y72" s="59" t="s">
        <v>18</v>
      </c>
    </row>
    <row r="73" spans="1:25" ht="15" x14ac:dyDescent="0.2">
      <c r="A73" s="158" t="s">
        <v>115</v>
      </c>
      <c r="B73" s="54" t="s">
        <v>140</v>
      </c>
      <c r="C73" s="54">
        <v>10</v>
      </c>
      <c r="D73" s="98" t="s">
        <v>147</v>
      </c>
      <c r="E73" s="215" t="s">
        <v>47</v>
      </c>
      <c r="F73" s="117" t="s">
        <v>66</v>
      </c>
      <c r="G73" s="112" t="s">
        <v>37</v>
      </c>
      <c r="H73" s="216">
        <v>1970</v>
      </c>
      <c r="I73" s="216"/>
      <c r="J73" s="112" t="s">
        <v>42</v>
      </c>
      <c r="K73" s="216">
        <v>2</v>
      </c>
      <c r="L73" s="97">
        <v>558.4</v>
      </c>
      <c r="M73" s="97">
        <v>514.4</v>
      </c>
      <c r="N73" s="97">
        <v>322.61</v>
      </c>
      <c r="O73" s="106">
        <v>24</v>
      </c>
      <c r="P73" s="124" t="s">
        <v>147</v>
      </c>
      <c r="Q73" s="97">
        <v>7132040</v>
      </c>
      <c r="R73" s="147">
        <v>0</v>
      </c>
      <c r="S73" s="97">
        <v>4800653.8900000006</v>
      </c>
      <c r="T73" s="97">
        <v>0</v>
      </c>
      <c r="U73" s="97">
        <v>2331386.11</v>
      </c>
      <c r="V73" s="97">
        <v>0</v>
      </c>
      <c r="W73" s="219">
        <f>Q73/M73</f>
        <v>13864.774494556767</v>
      </c>
      <c r="X73" s="107">
        <v>6283.81</v>
      </c>
      <c r="Y73" s="118">
        <v>44926</v>
      </c>
    </row>
    <row r="74" spans="1:25" ht="15.75" thickBot="1" x14ac:dyDescent="0.25">
      <c r="A74" s="158" t="s">
        <v>115</v>
      </c>
      <c r="B74" s="54" t="s">
        <v>141</v>
      </c>
      <c r="C74" s="54">
        <v>8</v>
      </c>
      <c r="D74" s="98" t="s">
        <v>38</v>
      </c>
      <c r="E74" s="119"/>
      <c r="F74" s="103" t="s">
        <v>66</v>
      </c>
      <c r="G74" s="84" t="s">
        <v>37</v>
      </c>
      <c r="H74" s="217">
        <v>1970</v>
      </c>
      <c r="I74" s="217"/>
      <c r="J74" s="84" t="s">
        <v>42</v>
      </c>
      <c r="K74" s="217">
        <v>2</v>
      </c>
      <c r="L74" s="83">
        <v>558.4</v>
      </c>
      <c r="M74" s="83">
        <v>514.4</v>
      </c>
      <c r="N74" s="83">
        <v>322.61</v>
      </c>
      <c r="O74" s="73">
        <v>24</v>
      </c>
      <c r="P74" s="124" t="s">
        <v>38</v>
      </c>
      <c r="Q74" s="83">
        <v>3609020.4</v>
      </c>
      <c r="R74" s="139">
        <v>0</v>
      </c>
      <c r="S74" s="83">
        <v>2429270.98</v>
      </c>
      <c r="T74" s="83">
        <v>0</v>
      </c>
      <c r="U74" s="83">
        <v>1179749.42</v>
      </c>
      <c r="V74" s="83">
        <v>0</v>
      </c>
      <c r="W74" s="219">
        <f>Q74/N74</f>
        <v>11186.945227984254</v>
      </c>
      <c r="X74" s="219">
        <v>11783.72</v>
      </c>
      <c r="Y74" s="184">
        <v>44926</v>
      </c>
    </row>
    <row r="75" spans="1:25" ht="13.5" thickBot="1" x14ac:dyDescent="0.25">
      <c r="A75" s="157"/>
      <c r="B75" s="24"/>
      <c r="C75" s="24"/>
      <c r="D75" s="71"/>
      <c r="E75" s="37" t="s">
        <v>52</v>
      </c>
      <c r="F75" s="27" t="s">
        <v>31</v>
      </c>
      <c r="G75" s="47" t="s">
        <v>18</v>
      </c>
      <c r="H75" s="47" t="s">
        <v>18</v>
      </c>
      <c r="I75" s="47" t="s">
        <v>18</v>
      </c>
      <c r="J75" s="47" t="s">
        <v>18</v>
      </c>
      <c r="K75" s="47" t="s">
        <v>18</v>
      </c>
      <c r="L75" s="101">
        <f>L73</f>
        <v>558.4</v>
      </c>
      <c r="M75" s="101">
        <f>M73</f>
        <v>514.4</v>
      </c>
      <c r="N75" s="101">
        <f>N73</f>
        <v>322.61</v>
      </c>
      <c r="O75" s="102">
        <f>O73</f>
        <v>24</v>
      </c>
      <c r="P75" s="130" t="s">
        <v>18</v>
      </c>
      <c r="Q75" s="45">
        <v>10741060.4</v>
      </c>
      <c r="R75" s="149">
        <v>0</v>
      </c>
      <c r="S75" s="101">
        <v>7229924.870000001</v>
      </c>
      <c r="T75" s="101">
        <v>0</v>
      </c>
      <c r="U75" s="101">
        <v>3511135.53</v>
      </c>
      <c r="V75" s="101">
        <v>0</v>
      </c>
      <c r="W75" s="67" t="s">
        <v>18</v>
      </c>
      <c r="X75" s="67" t="s">
        <v>18</v>
      </c>
      <c r="Y75" s="68" t="s">
        <v>18</v>
      </c>
    </row>
    <row r="76" spans="1:25" ht="13.5" thickBot="1" x14ac:dyDescent="0.25">
      <c r="A76" s="157"/>
      <c r="B76" s="24"/>
      <c r="C76" s="24"/>
      <c r="D76" s="71"/>
      <c r="E76" s="214" t="s">
        <v>53</v>
      </c>
      <c r="F76" s="23" t="s">
        <v>44</v>
      </c>
      <c r="G76" s="19" t="s">
        <v>18</v>
      </c>
      <c r="H76" s="19" t="s">
        <v>18</v>
      </c>
      <c r="I76" s="19" t="s">
        <v>18</v>
      </c>
      <c r="J76" s="19" t="s">
        <v>18</v>
      </c>
      <c r="K76" s="19" t="s">
        <v>18</v>
      </c>
      <c r="L76" s="20">
        <f>L78</f>
        <v>752.5</v>
      </c>
      <c r="M76" s="20">
        <f>M78</f>
        <v>532.1</v>
      </c>
      <c r="N76" s="20">
        <f>N78</f>
        <v>0</v>
      </c>
      <c r="O76" s="75">
        <f>O78</f>
        <v>26</v>
      </c>
      <c r="P76" s="123" t="s">
        <v>18</v>
      </c>
      <c r="Q76" s="20">
        <f>Q78</f>
        <v>2941462</v>
      </c>
      <c r="R76" s="141">
        <f t="shared" ref="R76:V76" si="49">R78</f>
        <v>0</v>
      </c>
      <c r="S76" s="20">
        <f t="shared" si="49"/>
        <v>1564006.77</v>
      </c>
      <c r="T76" s="20">
        <f t="shared" si="49"/>
        <v>241209.69</v>
      </c>
      <c r="U76" s="20">
        <f t="shared" si="49"/>
        <v>1136245.54</v>
      </c>
      <c r="V76" s="20">
        <f t="shared" si="49"/>
        <v>0</v>
      </c>
      <c r="W76" s="58" t="s">
        <v>18</v>
      </c>
      <c r="X76" s="58" t="s">
        <v>18</v>
      </c>
      <c r="Y76" s="59" t="s">
        <v>18</v>
      </c>
    </row>
    <row r="77" spans="1:25" ht="15.75" thickBot="1" x14ac:dyDescent="0.25">
      <c r="A77" s="158" t="s">
        <v>107</v>
      </c>
      <c r="B77" s="54" t="s">
        <v>125</v>
      </c>
      <c r="C77" s="54">
        <v>11</v>
      </c>
      <c r="D77" s="98" t="s">
        <v>68</v>
      </c>
      <c r="E77" s="119"/>
      <c r="F77" s="116" t="s">
        <v>67</v>
      </c>
      <c r="G77" s="112" t="s">
        <v>37</v>
      </c>
      <c r="H77" s="216">
        <v>1972</v>
      </c>
      <c r="I77" s="216"/>
      <c r="J77" s="112" t="s">
        <v>42</v>
      </c>
      <c r="K77" s="112">
        <v>2</v>
      </c>
      <c r="L77" s="97">
        <v>752.5</v>
      </c>
      <c r="M77" s="97">
        <v>532.1</v>
      </c>
      <c r="N77" s="97">
        <v>0</v>
      </c>
      <c r="O77" s="106">
        <v>26</v>
      </c>
      <c r="P77" s="129" t="s">
        <v>68</v>
      </c>
      <c r="Q77" s="97">
        <v>2941462</v>
      </c>
      <c r="R77" s="147">
        <v>0</v>
      </c>
      <c r="S77" s="97">
        <v>1564006.77</v>
      </c>
      <c r="T77" s="97">
        <v>241209.69</v>
      </c>
      <c r="U77" s="97">
        <v>1136245.54</v>
      </c>
      <c r="V77" s="97">
        <v>0</v>
      </c>
      <c r="W77" s="107">
        <f>Q77/L77</f>
        <v>3908.9196013289038</v>
      </c>
      <c r="X77" s="107">
        <v>3992.57</v>
      </c>
      <c r="Y77" s="105">
        <v>44926</v>
      </c>
    </row>
    <row r="78" spans="1:25" ht="13.5" thickBot="1" x14ac:dyDescent="0.25">
      <c r="A78" s="157"/>
      <c r="B78" s="24"/>
      <c r="C78" s="24"/>
      <c r="D78" s="71"/>
      <c r="E78" s="37" t="s">
        <v>55</v>
      </c>
      <c r="F78" s="27" t="s">
        <v>31</v>
      </c>
      <c r="G78" s="47" t="s">
        <v>18</v>
      </c>
      <c r="H78" s="47" t="s">
        <v>18</v>
      </c>
      <c r="I78" s="47" t="s">
        <v>18</v>
      </c>
      <c r="J78" s="47" t="s">
        <v>18</v>
      </c>
      <c r="K78" s="47" t="s">
        <v>18</v>
      </c>
      <c r="L78" s="101">
        <f>L77</f>
        <v>752.5</v>
      </c>
      <c r="M78" s="101">
        <f>M77</f>
        <v>532.1</v>
      </c>
      <c r="N78" s="101">
        <f>N77</f>
        <v>0</v>
      </c>
      <c r="O78" s="102">
        <f>O77</f>
        <v>26</v>
      </c>
      <c r="P78" s="130" t="s">
        <v>18</v>
      </c>
      <c r="Q78" s="45">
        <f t="shared" ref="Q78:T78" si="50">Q77</f>
        <v>2941462</v>
      </c>
      <c r="R78" s="146">
        <f t="shared" si="50"/>
        <v>0</v>
      </c>
      <c r="S78" s="45">
        <f t="shared" si="50"/>
        <v>1564006.77</v>
      </c>
      <c r="T78" s="45">
        <f t="shared" si="50"/>
        <v>241209.69</v>
      </c>
      <c r="U78" s="45">
        <f>U77</f>
        <v>1136245.54</v>
      </c>
      <c r="V78" s="45">
        <v>0</v>
      </c>
      <c r="W78" s="67" t="s">
        <v>18</v>
      </c>
      <c r="X78" s="67" t="s">
        <v>18</v>
      </c>
      <c r="Y78" s="68" t="s">
        <v>18</v>
      </c>
    </row>
    <row r="79" spans="1:25" ht="13.5" thickBot="1" x14ac:dyDescent="0.25">
      <c r="A79" s="157"/>
      <c r="B79" s="24"/>
      <c r="C79" s="24"/>
      <c r="D79" s="71"/>
      <c r="E79" s="153" t="s">
        <v>56</v>
      </c>
      <c r="F79" s="23" t="s">
        <v>58</v>
      </c>
      <c r="G79" s="19" t="s">
        <v>18</v>
      </c>
      <c r="H79" s="19" t="s">
        <v>18</v>
      </c>
      <c r="I79" s="19" t="s">
        <v>18</v>
      </c>
      <c r="J79" s="19" t="s">
        <v>18</v>
      </c>
      <c r="K79" s="19" t="s">
        <v>18</v>
      </c>
      <c r="L79" s="20">
        <f>L82</f>
        <v>294.8</v>
      </c>
      <c r="M79" s="20">
        <f t="shared" ref="M79:O79" si="51">M82</f>
        <v>218.8</v>
      </c>
      <c r="N79" s="20">
        <f t="shared" si="51"/>
        <v>294.8</v>
      </c>
      <c r="O79" s="75">
        <f t="shared" si="51"/>
        <v>11</v>
      </c>
      <c r="P79" s="123" t="s">
        <v>18</v>
      </c>
      <c r="Q79" s="20">
        <f>Q82</f>
        <v>615796</v>
      </c>
      <c r="R79" s="141">
        <f t="shared" ref="R79:U79" si="52">R82</f>
        <v>0</v>
      </c>
      <c r="S79" s="20">
        <f t="shared" si="52"/>
        <v>391731.99</v>
      </c>
      <c r="T79" s="20">
        <f t="shared" si="52"/>
        <v>0</v>
      </c>
      <c r="U79" s="20">
        <f t="shared" si="52"/>
        <v>224064.01</v>
      </c>
      <c r="V79" s="20">
        <v>0</v>
      </c>
      <c r="W79" s="58" t="s">
        <v>18</v>
      </c>
      <c r="X79" s="58" t="s">
        <v>18</v>
      </c>
      <c r="Y79" s="59" t="s">
        <v>18</v>
      </c>
    </row>
    <row r="80" spans="1:25" ht="15" x14ac:dyDescent="0.2">
      <c r="A80" s="158" t="s">
        <v>108</v>
      </c>
      <c r="B80" s="54" t="s">
        <v>129</v>
      </c>
      <c r="C80" s="54">
        <v>1</v>
      </c>
      <c r="D80" s="98" t="s">
        <v>161</v>
      </c>
      <c r="E80" s="215" t="s">
        <v>56</v>
      </c>
      <c r="F80" s="94" t="s">
        <v>69</v>
      </c>
      <c r="G80" s="86" t="s">
        <v>37</v>
      </c>
      <c r="H80" s="87">
        <v>1960</v>
      </c>
      <c r="I80" s="87"/>
      <c r="J80" s="86" t="s">
        <v>57</v>
      </c>
      <c r="K80" s="86">
        <v>1</v>
      </c>
      <c r="L80" s="88">
        <v>294.8</v>
      </c>
      <c r="M80" s="89">
        <v>218.8</v>
      </c>
      <c r="N80" s="88">
        <v>294.8</v>
      </c>
      <c r="O80" s="90">
        <v>11</v>
      </c>
      <c r="P80" s="124" t="s">
        <v>142</v>
      </c>
      <c r="Q80" s="88">
        <v>401264</v>
      </c>
      <c r="R80" s="150">
        <v>0</v>
      </c>
      <c r="S80" s="88">
        <v>255259.73</v>
      </c>
      <c r="T80" s="108">
        <v>0</v>
      </c>
      <c r="U80" s="88">
        <v>146004.26999999999</v>
      </c>
      <c r="V80" s="108">
        <v>0</v>
      </c>
      <c r="W80" s="219">
        <f t="shared" ref="W80:W81" si="53">Q80/L80</f>
        <v>1361.1397557666214</v>
      </c>
      <c r="X80" s="91">
        <v>1361.14</v>
      </c>
      <c r="Y80" s="92">
        <v>44926</v>
      </c>
    </row>
    <row r="81" spans="1:25" ht="15.75" thickBot="1" x14ac:dyDescent="0.25">
      <c r="A81" s="158" t="s">
        <v>108</v>
      </c>
      <c r="B81" s="54" t="s">
        <v>128</v>
      </c>
      <c r="C81" s="54">
        <v>5</v>
      </c>
      <c r="D81" s="98" t="s">
        <v>160</v>
      </c>
      <c r="E81" s="156"/>
      <c r="F81" s="95" t="s">
        <v>69</v>
      </c>
      <c r="G81" s="84" t="s">
        <v>37</v>
      </c>
      <c r="H81" s="217">
        <v>1960</v>
      </c>
      <c r="I81" s="217"/>
      <c r="J81" s="84" t="s">
        <v>57</v>
      </c>
      <c r="K81" s="84">
        <v>1</v>
      </c>
      <c r="L81" s="83">
        <v>294.8</v>
      </c>
      <c r="M81" s="96">
        <v>218.8</v>
      </c>
      <c r="N81" s="83">
        <v>294.8</v>
      </c>
      <c r="O81" s="73">
        <v>11</v>
      </c>
      <c r="P81" s="124" t="s">
        <v>145</v>
      </c>
      <c r="Q81" s="83">
        <v>214532</v>
      </c>
      <c r="R81" s="139">
        <v>0</v>
      </c>
      <c r="S81" s="83">
        <v>136472.26</v>
      </c>
      <c r="T81" s="83">
        <v>0</v>
      </c>
      <c r="U81" s="83">
        <v>78059.740000000005</v>
      </c>
      <c r="V81" s="83">
        <v>0</v>
      </c>
      <c r="W81" s="219">
        <f t="shared" si="53"/>
        <v>727.72048846675705</v>
      </c>
      <c r="X81" s="219">
        <v>727.72</v>
      </c>
      <c r="Y81" s="85">
        <v>44926</v>
      </c>
    </row>
    <row r="82" spans="1:25" ht="13.5" thickBot="1" x14ac:dyDescent="0.25">
      <c r="A82" s="157"/>
      <c r="B82" s="24"/>
      <c r="C82" s="24"/>
      <c r="D82" s="71"/>
      <c r="E82" s="37" t="s">
        <v>60</v>
      </c>
      <c r="F82" s="27" t="s">
        <v>31</v>
      </c>
      <c r="G82" s="47" t="s">
        <v>18</v>
      </c>
      <c r="H82" s="47" t="s">
        <v>18</v>
      </c>
      <c r="I82" s="47" t="s">
        <v>18</v>
      </c>
      <c r="J82" s="47" t="s">
        <v>18</v>
      </c>
      <c r="K82" s="47" t="s">
        <v>18</v>
      </c>
      <c r="L82" s="45">
        <f>L80</f>
        <v>294.8</v>
      </c>
      <c r="M82" s="45">
        <f>M80</f>
        <v>218.8</v>
      </c>
      <c r="N82" s="45">
        <f>N80</f>
        <v>294.8</v>
      </c>
      <c r="O82" s="80">
        <f>O80</f>
        <v>11</v>
      </c>
      <c r="P82" s="130" t="s">
        <v>18</v>
      </c>
      <c r="Q82" s="45">
        <f>Q80+Q81</f>
        <v>615796</v>
      </c>
      <c r="R82" s="146">
        <f t="shared" ref="R82:U82" si="54">R80+R81</f>
        <v>0</v>
      </c>
      <c r="S82" s="45">
        <f t="shared" si="54"/>
        <v>391731.99</v>
      </c>
      <c r="T82" s="45">
        <f t="shared" si="54"/>
        <v>0</v>
      </c>
      <c r="U82" s="45">
        <f t="shared" si="54"/>
        <v>224064.01</v>
      </c>
      <c r="V82" s="45">
        <v>0</v>
      </c>
      <c r="W82" s="67" t="s">
        <v>18</v>
      </c>
      <c r="X82" s="67" t="s">
        <v>18</v>
      </c>
      <c r="Y82" s="68" t="s">
        <v>18</v>
      </c>
    </row>
    <row r="83" spans="1:25" ht="13.5" thickBot="1" x14ac:dyDescent="0.25">
      <c r="A83" s="157"/>
      <c r="B83" s="24"/>
      <c r="C83" s="24"/>
      <c r="D83" s="71"/>
      <c r="E83" s="136" t="s">
        <v>87</v>
      </c>
      <c r="F83" s="23" t="s">
        <v>45</v>
      </c>
      <c r="G83" s="19" t="s">
        <v>18</v>
      </c>
      <c r="H83" s="19" t="s">
        <v>18</v>
      </c>
      <c r="I83" s="19" t="s">
        <v>18</v>
      </c>
      <c r="J83" s="19" t="s">
        <v>18</v>
      </c>
      <c r="K83" s="19" t="s">
        <v>18</v>
      </c>
      <c r="L83" s="20">
        <v>0</v>
      </c>
      <c r="M83" s="20">
        <v>0</v>
      </c>
      <c r="N83" s="20">
        <v>0</v>
      </c>
      <c r="O83" s="75">
        <v>0</v>
      </c>
      <c r="P83" s="123" t="s">
        <v>18</v>
      </c>
      <c r="Q83" s="20">
        <v>0</v>
      </c>
      <c r="R83" s="141">
        <v>0</v>
      </c>
      <c r="S83" s="20">
        <v>0</v>
      </c>
      <c r="T83" s="20">
        <v>0</v>
      </c>
      <c r="U83" s="20">
        <v>0</v>
      </c>
      <c r="V83" s="20">
        <v>0</v>
      </c>
      <c r="W83" s="58" t="s">
        <v>18</v>
      </c>
      <c r="X83" s="58" t="s">
        <v>18</v>
      </c>
      <c r="Y83" s="59" t="s">
        <v>18</v>
      </c>
    </row>
    <row r="84" spans="1:25" ht="13.5" thickBot="1" x14ac:dyDescent="0.25">
      <c r="A84" s="157"/>
      <c r="B84" s="24"/>
      <c r="C84" s="24"/>
      <c r="D84" s="71"/>
      <c r="E84" s="36" t="s">
        <v>39</v>
      </c>
      <c r="F84" s="18" t="s">
        <v>89</v>
      </c>
      <c r="G84" s="41" t="s">
        <v>18</v>
      </c>
      <c r="H84" s="41" t="s">
        <v>18</v>
      </c>
      <c r="I84" s="41" t="s">
        <v>18</v>
      </c>
      <c r="J84" s="41" t="s">
        <v>18</v>
      </c>
      <c r="K84" s="41" t="s">
        <v>18</v>
      </c>
      <c r="L84" s="20">
        <v>0</v>
      </c>
      <c r="M84" s="20">
        <v>0</v>
      </c>
      <c r="N84" s="20"/>
      <c r="O84" s="75">
        <v>0</v>
      </c>
      <c r="P84" s="126" t="s">
        <v>18</v>
      </c>
      <c r="Q84" s="20">
        <v>0</v>
      </c>
      <c r="R84" s="141">
        <v>0</v>
      </c>
      <c r="S84" s="20">
        <v>0</v>
      </c>
      <c r="T84" s="20">
        <v>0</v>
      </c>
      <c r="U84" s="20">
        <v>0</v>
      </c>
      <c r="V84" s="20">
        <v>0</v>
      </c>
      <c r="W84" s="58" t="s">
        <v>18</v>
      </c>
      <c r="X84" s="58" t="s">
        <v>18</v>
      </c>
      <c r="Y84" s="59" t="s">
        <v>18</v>
      </c>
    </row>
    <row r="86" spans="1:25" ht="15.75" customHeight="1" x14ac:dyDescent="0.2"/>
  </sheetData>
  <mergeCells count="25">
    <mergeCell ref="A4:A7"/>
    <mergeCell ref="B4:B7"/>
    <mergeCell ref="C4:C7"/>
    <mergeCell ref="D4:D7"/>
    <mergeCell ref="H4:H7"/>
    <mergeCell ref="G4:G7"/>
    <mergeCell ref="I4:I7"/>
    <mergeCell ref="Q4:V4"/>
    <mergeCell ref="E4:E7"/>
    <mergeCell ref="F4:F7"/>
    <mergeCell ref="J4:J7"/>
    <mergeCell ref="K4:K7"/>
    <mergeCell ref="L4:L6"/>
    <mergeCell ref="V1:Y1"/>
    <mergeCell ref="V2:Y2"/>
    <mergeCell ref="O4:O6"/>
    <mergeCell ref="E3:Y3"/>
    <mergeCell ref="Q5:Q6"/>
    <mergeCell ref="P4:P6"/>
    <mergeCell ref="N4:N6"/>
    <mergeCell ref="R5:V5"/>
    <mergeCell ref="Y4:Y7"/>
    <mergeCell ref="W4:W6"/>
    <mergeCell ref="X4:X6"/>
    <mergeCell ref="M4:M6"/>
  </mergeCells>
  <pageMargins left="0.70866141732283472" right="0.70866141732283472" top="0.35433070866141736" bottom="0.35433070866141736" header="0.31496062992125984" footer="0.31496062992125984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opLeftCell="A9" zoomScale="78" zoomScaleNormal="78" workbookViewId="0">
      <selection activeCell="D42" sqref="D42"/>
    </sheetView>
  </sheetViews>
  <sheetFormatPr defaultRowHeight="15" x14ac:dyDescent="0.25"/>
  <cols>
    <col min="1" max="1" width="7.28515625" style="2" customWidth="1"/>
    <col min="2" max="2" width="31.5703125" style="2" customWidth="1"/>
    <col min="3" max="3" width="16.42578125" style="2" customWidth="1"/>
    <col min="4" max="4" width="19.5703125" style="15" customWidth="1"/>
    <col min="5" max="5" width="8" style="2" bestFit="1" customWidth="1"/>
    <col min="6" max="6" width="8.5703125" style="2" bestFit="1" customWidth="1"/>
    <col min="7" max="7" width="9.140625" style="2" bestFit="1" customWidth="1"/>
    <col min="8" max="8" width="13.42578125" style="15" bestFit="1" customWidth="1"/>
    <col min="9" max="9" width="11.42578125" style="15" customWidth="1"/>
    <col min="10" max="10" width="8" style="2" bestFit="1" customWidth="1"/>
    <col min="11" max="11" width="8.5703125" style="2" bestFit="1" customWidth="1"/>
    <col min="12" max="12" width="9.140625" style="2" bestFit="1" customWidth="1"/>
    <col min="13" max="13" width="17.7109375" style="2" customWidth="1"/>
    <col min="14" max="14" width="17" style="2" customWidth="1"/>
    <col min="15" max="15" width="3.28515625" style="2" customWidth="1"/>
    <col min="16" max="255" width="9.140625" style="2"/>
    <col min="256" max="256" width="4.140625" style="2" customWidth="1"/>
    <col min="257" max="257" width="17.7109375" style="2" customWidth="1"/>
    <col min="258" max="258" width="9.28515625" style="2" customWidth="1"/>
    <col min="259" max="259" width="19.5703125" style="2" customWidth="1"/>
    <col min="260" max="260" width="8" style="2" bestFit="1" customWidth="1"/>
    <col min="261" max="261" width="8.5703125" style="2" bestFit="1" customWidth="1"/>
    <col min="262" max="263" width="9.140625" style="2" bestFit="1" customWidth="1"/>
    <col min="264" max="264" width="7" style="2" customWidth="1"/>
    <col min="265" max="265" width="8" style="2" bestFit="1" customWidth="1"/>
    <col min="266" max="266" width="8.5703125" style="2" bestFit="1" customWidth="1"/>
    <col min="267" max="267" width="9.140625" style="2" bestFit="1" customWidth="1"/>
    <col min="268" max="269" width="11.85546875" style="2" customWidth="1"/>
    <col min="270" max="511" width="9.140625" style="2"/>
    <col min="512" max="512" width="4.140625" style="2" customWidth="1"/>
    <col min="513" max="513" width="17.7109375" style="2" customWidth="1"/>
    <col min="514" max="514" width="9.28515625" style="2" customWidth="1"/>
    <col min="515" max="515" width="19.5703125" style="2" customWidth="1"/>
    <col min="516" max="516" width="8" style="2" bestFit="1" customWidth="1"/>
    <col min="517" max="517" width="8.5703125" style="2" bestFit="1" customWidth="1"/>
    <col min="518" max="519" width="9.140625" style="2" bestFit="1" customWidth="1"/>
    <col min="520" max="520" width="7" style="2" customWidth="1"/>
    <col min="521" max="521" width="8" style="2" bestFit="1" customWidth="1"/>
    <col min="522" max="522" width="8.5703125" style="2" bestFit="1" customWidth="1"/>
    <col min="523" max="523" width="9.140625" style="2" bestFit="1" customWidth="1"/>
    <col min="524" max="525" width="11.85546875" style="2" customWidth="1"/>
    <col min="526" max="767" width="9.140625" style="2"/>
    <col min="768" max="768" width="4.140625" style="2" customWidth="1"/>
    <col min="769" max="769" width="17.7109375" style="2" customWidth="1"/>
    <col min="770" max="770" width="9.28515625" style="2" customWidth="1"/>
    <col min="771" max="771" width="19.5703125" style="2" customWidth="1"/>
    <col min="772" max="772" width="8" style="2" bestFit="1" customWidth="1"/>
    <col min="773" max="773" width="8.5703125" style="2" bestFit="1" customWidth="1"/>
    <col min="774" max="775" width="9.140625" style="2" bestFit="1" customWidth="1"/>
    <col min="776" max="776" width="7" style="2" customWidth="1"/>
    <col min="777" max="777" width="8" style="2" bestFit="1" customWidth="1"/>
    <col min="778" max="778" width="8.5703125" style="2" bestFit="1" customWidth="1"/>
    <col min="779" max="779" width="9.140625" style="2" bestFit="1" customWidth="1"/>
    <col min="780" max="781" width="11.85546875" style="2" customWidth="1"/>
    <col min="782" max="1023" width="9.140625" style="2"/>
    <col min="1024" max="1024" width="4.140625" style="2" customWidth="1"/>
    <col min="1025" max="1025" width="17.7109375" style="2" customWidth="1"/>
    <col min="1026" max="1026" width="9.28515625" style="2" customWidth="1"/>
    <col min="1027" max="1027" width="19.5703125" style="2" customWidth="1"/>
    <col min="1028" max="1028" width="8" style="2" bestFit="1" customWidth="1"/>
    <col min="1029" max="1029" width="8.5703125" style="2" bestFit="1" customWidth="1"/>
    <col min="1030" max="1031" width="9.140625" style="2" bestFit="1" customWidth="1"/>
    <col min="1032" max="1032" width="7" style="2" customWidth="1"/>
    <col min="1033" max="1033" width="8" style="2" bestFit="1" customWidth="1"/>
    <col min="1034" max="1034" width="8.5703125" style="2" bestFit="1" customWidth="1"/>
    <col min="1035" max="1035" width="9.140625" style="2" bestFit="1" customWidth="1"/>
    <col min="1036" max="1037" width="11.85546875" style="2" customWidth="1"/>
    <col min="1038" max="1279" width="9.140625" style="2"/>
    <col min="1280" max="1280" width="4.140625" style="2" customWidth="1"/>
    <col min="1281" max="1281" width="17.7109375" style="2" customWidth="1"/>
    <col min="1282" max="1282" width="9.28515625" style="2" customWidth="1"/>
    <col min="1283" max="1283" width="19.5703125" style="2" customWidth="1"/>
    <col min="1284" max="1284" width="8" style="2" bestFit="1" customWidth="1"/>
    <col min="1285" max="1285" width="8.5703125" style="2" bestFit="1" customWidth="1"/>
    <col min="1286" max="1287" width="9.140625" style="2" bestFit="1" customWidth="1"/>
    <col min="1288" max="1288" width="7" style="2" customWidth="1"/>
    <col min="1289" max="1289" width="8" style="2" bestFit="1" customWidth="1"/>
    <col min="1290" max="1290" width="8.5703125" style="2" bestFit="1" customWidth="1"/>
    <col min="1291" max="1291" width="9.140625" style="2" bestFit="1" customWidth="1"/>
    <col min="1292" max="1293" width="11.85546875" style="2" customWidth="1"/>
    <col min="1294" max="1535" width="9.140625" style="2"/>
    <col min="1536" max="1536" width="4.140625" style="2" customWidth="1"/>
    <col min="1537" max="1537" width="17.7109375" style="2" customWidth="1"/>
    <col min="1538" max="1538" width="9.28515625" style="2" customWidth="1"/>
    <col min="1539" max="1539" width="19.5703125" style="2" customWidth="1"/>
    <col min="1540" max="1540" width="8" style="2" bestFit="1" customWidth="1"/>
    <col min="1541" max="1541" width="8.5703125" style="2" bestFit="1" customWidth="1"/>
    <col min="1542" max="1543" width="9.140625" style="2" bestFit="1" customWidth="1"/>
    <col min="1544" max="1544" width="7" style="2" customWidth="1"/>
    <col min="1545" max="1545" width="8" style="2" bestFit="1" customWidth="1"/>
    <col min="1546" max="1546" width="8.5703125" style="2" bestFit="1" customWidth="1"/>
    <col min="1547" max="1547" width="9.140625" style="2" bestFit="1" customWidth="1"/>
    <col min="1548" max="1549" width="11.85546875" style="2" customWidth="1"/>
    <col min="1550" max="1791" width="9.140625" style="2"/>
    <col min="1792" max="1792" width="4.140625" style="2" customWidth="1"/>
    <col min="1793" max="1793" width="17.7109375" style="2" customWidth="1"/>
    <col min="1794" max="1794" width="9.28515625" style="2" customWidth="1"/>
    <col min="1795" max="1795" width="19.5703125" style="2" customWidth="1"/>
    <col min="1796" max="1796" width="8" style="2" bestFit="1" customWidth="1"/>
    <col min="1797" max="1797" width="8.5703125" style="2" bestFit="1" customWidth="1"/>
    <col min="1798" max="1799" width="9.140625" style="2" bestFit="1" customWidth="1"/>
    <col min="1800" max="1800" width="7" style="2" customWidth="1"/>
    <col min="1801" max="1801" width="8" style="2" bestFit="1" customWidth="1"/>
    <col min="1802" max="1802" width="8.5703125" style="2" bestFit="1" customWidth="1"/>
    <col min="1803" max="1803" width="9.140625" style="2" bestFit="1" customWidth="1"/>
    <col min="1804" max="1805" width="11.85546875" style="2" customWidth="1"/>
    <col min="1806" max="2047" width="9.140625" style="2"/>
    <col min="2048" max="2048" width="4.140625" style="2" customWidth="1"/>
    <col min="2049" max="2049" width="17.7109375" style="2" customWidth="1"/>
    <col min="2050" max="2050" width="9.28515625" style="2" customWidth="1"/>
    <col min="2051" max="2051" width="19.5703125" style="2" customWidth="1"/>
    <col min="2052" max="2052" width="8" style="2" bestFit="1" customWidth="1"/>
    <col min="2053" max="2053" width="8.5703125" style="2" bestFit="1" customWidth="1"/>
    <col min="2054" max="2055" width="9.140625" style="2" bestFit="1" customWidth="1"/>
    <col min="2056" max="2056" width="7" style="2" customWidth="1"/>
    <col min="2057" max="2057" width="8" style="2" bestFit="1" customWidth="1"/>
    <col min="2058" max="2058" width="8.5703125" style="2" bestFit="1" customWidth="1"/>
    <col min="2059" max="2059" width="9.140625" style="2" bestFit="1" customWidth="1"/>
    <col min="2060" max="2061" width="11.85546875" style="2" customWidth="1"/>
    <col min="2062" max="2303" width="9.140625" style="2"/>
    <col min="2304" max="2304" width="4.140625" style="2" customWidth="1"/>
    <col min="2305" max="2305" width="17.7109375" style="2" customWidth="1"/>
    <col min="2306" max="2306" width="9.28515625" style="2" customWidth="1"/>
    <col min="2307" max="2307" width="19.5703125" style="2" customWidth="1"/>
    <col min="2308" max="2308" width="8" style="2" bestFit="1" customWidth="1"/>
    <col min="2309" max="2309" width="8.5703125" style="2" bestFit="1" customWidth="1"/>
    <col min="2310" max="2311" width="9.140625" style="2" bestFit="1" customWidth="1"/>
    <col min="2312" max="2312" width="7" style="2" customWidth="1"/>
    <col min="2313" max="2313" width="8" style="2" bestFit="1" customWidth="1"/>
    <col min="2314" max="2314" width="8.5703125" style="2" bestFit="1" customWidth="1"/>
    <col min="2315" max="2315" width="9.140625" style="2" bestFit="1" customWidth="1"/>
    <col min="2316" max="2317" width="11.85546875" style="2" customWidth="1"/>
    <col min="2318" max="2559" width="9.140625" style="2"/>
    <col min="2560" max="2560" width="4.140625" style="2" customWidth="1"/>
    <col min="2561" max="2561" width="17.7109375" style="2" customWidth="1"/>
    <col min="2562" max="2562" width="9.28515625" style="2" customWidth="1"/>
    <col min="2563" max="2563" width="19.5703125" style="2" customWidth="1"/>
    <col min="2564" max="2564" width="8" style="2" bestFit="1" customWidth="1"/>
    <col min="2565" max="2565" width="8.5703125" style="2" bestFit="1" customWidth="1"/>
    <col min="2566" max="2567" width="9.140625" style="2" bestFit="1" customWidth="1"/>
    <col min="2568" max="2568" width="7" style="2" customWidth="1"/>
    <col min="2569" max="2569" width="8" style="2" bestFit="1" customWidth="1"/>
    <col min="2570" max="2570" width="8.5703125" style="2" bestFit="1" customWidth="1"/>
    <col min="2571" max="2571" width="9.140625" style="2" bestFit="1" customWidth="1"/>
    <col min="2572" max="2573" width="11.85546875" style="2" customWidth="1"/>
    <col min="2574" max="2815" width="9.140625" style="2"/>
    <col min="2816" max="2816" width="4.140625" style="2" customWidth="1"/>
    <col min="2817" max="2817" width="17.7109375" style="2" customWidth="1"/>
    <col min="2818" max="2818" width="9.28515625" style="2" customWidth="1"/>
    <col min="2819" max="2819" width="19.5703125" style="2" customWidth="1"/>
    <col min="2820" max="2820" width="8" style="2" bestFit="1" customWidth="1"/>
    <col min="2821" max="2821" width="8.5703125" style="2" bestFit="1" customWidth="1"/>
    <col min="2822" max="2823" width="9.140625" style="2" bestFit="1" customWidth="1"/>
    <col min="2824" max="2824" width="7" style="2" customWidth="1"/>
    <col min="2825" max="2825" width="8" style="2" bestFit="1" customWidth="1"/>
    <col min="2826" max="2826" width="8.5703125" style="2" bestFit="1" customWidth="1"/>
    <col min="2827" max="2827" width="9.140625" style="2" bestFit="1" customWidth="1"/>
    <col min="2828" max="2829" width="11.85546875" style="2" customWidth="1"/>
    <col min="2830" max="3071" width="9.140625" style="2"/>
    <col min="3072" max="3072" width="4.140625" style="2" customWidth="1"/>
    <col min="3073" max="3073" width="17.7109375" style="2" customWidth="1"/>
    <col min="3074" max="3074" width="9.28515625" style="2" customWidth="1"/>
    <col min="3075" max="3075" width="19.5703125" style="2" customWidth="1"/>
    <col min="3076" max="3076" width="8" style="2" bestFit="1" customWidth="1"/>
    <col min="3077" max="3077" width="8.5703125" style="2" bestFit="1" customWidth="1"/>
    <col min="3078" max="3079" width="9.140625" style="2" bestFit="1" customWidth="1"/>
    <col min="3080" max="3080" width="7" style="2" customWidth="1"/>
    <col min="3081" max="3081" width="8" style="2" bestFit="1" customWidth="1"/>
    <col min="3082" max="3082" width="8.5703125" style="2" bestFit="1" customWidth="1"/>
    <col min="3083" max="3083" width="9.140625" style="2" bestFit="1" customWidth="1"/>
    <col min="3084" max="3085" width="11.85546875" style="2" customWidth="1"/>
    <col min="3086" max="3327" width="9.140625" style="2"/>
    <col min="3328" max="3328" width="4.140625" style="2" customWidth="1"/>
    <col min="3329" max="3329" width="17.7109375" style="2" customWidth="1"/>
    <col min="3330" max="3330" width="9.28515625" style="2" customWidth="1"/>
    <col min="3331" max="3331" width="19.5703125" style="2" customWidth="1"/>
    <col min="3332" max="3332" width="8" style="2" bestFit="1" customWidth="1"/>
    <col min="3333" max="3333" width="8.5703125" style="2" bestFit="1" customWidth="1"/>
    <col min="3334" max="3335" width="9.140625" style="2" bestFit="1" customWidth="1"/>
    <col min="3336" max="3336" width="7" style="2" customWidth="1"/>
    <col min="3337" max="3337" width="8" style="2" bestFit="1" customWidth="1"/>
    <col min="3338" max="3338" width="8.5703125" style="2" bestFit="1" customWidth="1"/>
    <col min="3339" max="3339" width="9.140625" style="2" bestFit="1" customWidth="1"/>
    <col min="3340" max="3341" width="11.85546875" style="2" customWidth="1"/>
    <col min="3342" max="3583" width="9.140625" style="2"/>
    <col min="3584" max="3584" width="4.140625" style="2" customWidth="1"/>
    <col min="3585" max="3585" width="17.7109375" style="2" customWidth="1"/>
    <col min="3586" max="3586" width="9.28515625" style="2" customWidth="1"/>
    <col min="3587" max="3587" width="19.5703125" style="2" customWidth="1"/>
    <col min="3588" max="3588" width="8" style="2" bestFit="1" customWidth="1"/>
    <col min="3589" max="3589" width="8.5703125" style="2" bestFit="1" customWidth="1"/>
    <col min="3590" max="3591" width="9.140625" style="2" bestFit="1" customWidth="1"/>
    <col min="3592" max="3592" width="7" style="2" customWidth="1"/>
    <col min="3593" max="3593" width="8" style="2" bestFit="1" customWidth="1"/>
    <col min="3594" max="3594" width="8.5703125" style="2" bestFit="1" customWidth="1"/>
    <col min="3595" max="3595" width="9.140625" style="2" bestFit="1" customWidth="1"/>
    <col min="3596" max="3597" width="11.85546875" style="2" customWidth="1"/>
    <col min="3598" max="3839" width="9.140625" style="2"/>
    <col min="3840" max="3840" width="4.140625" style="2" customWidth="1"/>
    <col min="3841" max="3841" width="17.7109375" style="2" customWidth="1"/>
    <col min="3842" max="3842" width="9.28515625" style="2" customWidth="1"/>
    <col min="3843" max="3843" width="19.5703125" style="2" customWidth="1"/>
    <col min="3844" max="3844" width="8" style="2" bestFit="1" customWidth="1"/>
    <col min="3845" max="3845" width="8.5703125" style="2" bestFit="1" customWidth="1"/>
    <col min="3846" max="3847" width="9.140625" style="2" bestFit="1" customWidth="1"/>
    <col min="3848" max="3848" width="7" style="2" customWidth="1"/>
    <col min="3849" max="3849" width="8" style="2" bestFit="1" customWidth="1"/>
    <col min="3850" max="3850" width="8.5703125" style="2" bestFit="1" customWidth="1"/>
    <col min="3851" max="3851" width="9.140625" style="2" bestFit="1" customWidth="1"/>
    <col min="3852" max="3853" width="11.85546875" style="2" customWidth="1"/>
    <col min="3854" max="4095" width="9.140625" style="2"/>
    <col min="4096" max="4096" width="4.140625" style="2" customWidth="1"/>
    <col min="4097" max="4097" width="17.7109375" style="2" customWidth="1"/>
    <col min="4098" max="4098" width="9.28515625" style="2" customWidth="1"/>
    <col min="4099" max="4099" width="19.5703125" style="2" customWidth="1"/>
    <col min="4100" max="4100" width="8" style="2" bestFit="1" customWidth="1"/>
    <col min="4101" max="4101" width="8.5703125" style="2" bestFit="1" customWidth="1"/>
    <col min="4102" max="4103" width="9.140625" style="2" bestFit="1" customWidth="1"/>
    <col min="4104" max="4104" width="7" style="2" customWidth="1"/>
    <col min="4105" max="4105" width="8" style="2" bestFit="1" customWidth="1"/>
    <col min="4106" max="4106" width="8.5703125" style="2" bestFit="1" customWidth="1"/>
    <col min="4107" max="4107" width="9.140625" style="2" bestFit="1" customWidth="1"/>
    <col min="4108" max="4109" width="11.85546875" style="2" customWidth="1"/>
    <col min="4110" max="4351" width="9.140625" style="2"/>
    <col min="4352" max="4352" width="4.140625" style="2" customWidth="1"/>
    <col min="4353" max="4353" width="17.7109375" style="2" customWidth="1"/>
    <col min="4354" max="4354" width="9.28515625" style="2" customWidth="1"/>
    <col min="4355" max="4355" width="19.5703125" style="2" customWidth="1"/>
    <col min="4356" max="4356" width="8" style="2" bestFit="1" customWidth="1"/>
    <col min="4357" max="4357" width="8.5703125" style="2" bestFit="1" customWidth="1"/>
    <col min="4358" max="4359" width="9.140625" style="2" bestFit="1" customWidth="1"/>
    <col min="4360" max="4360" width="7" style="2" customWidth="1"/>
    <col min="4361" max="4361" width="8" style="2" bestFit="1" customWidth="1"/>
    <col min="4362" max="4362" width="8.5703125" style="2" bestFit="1" customWidth="1"/>
    <col min="4363" max="4363" width="9.140625" style="2" bestFit="1" customWidth="1"/>
    <col min="4364" max="4365" width="11.85546875" style="2" customWidth="1"/>
    <col min="4366" max="4607" width="9.140625" style="2"/>
    <col min="4608" max="4608" width="4.140625" style="2" customWidth="1"/>
    <col min="4609" max="4609" width="17.7109375" style="2" customWidth="1"/>
    <col min="4610" max="4610" width="9.28515625" style="2" customWidth="1"/>
    <col min="4611" max="4611" width="19.5703125" style="2" customWidth="1"/>
    <col min="4612" max="4612" width="8" style="2" bestFit="1" customWidth="1"/>
    <col min="4613" max="4613" width="8.5703125" style="2" bestFit="1" customWidth="1"/>
    <col min="4614" max="4615" width="9.140625" style="2" bestFit="1" customWidth="1"/>
    <col min="4616" max="4616" width="7" style="2" customWidth="1"/>
    <col min="4617" max="4617" width="8" style="2" bestFit="1" customWidth="1"/>
    <col min="4618" max="4618" width="8.5703125" style="2" bestFit="1" customWidth="1"/>
    <col min="4619" max="4619" width="9.140625" style="2" bestFit="1" customWidth="1"/>
    <col min="4620" max="4621" width="11.85546875" style="2" customWidth="1"/>
    <col min="4622" max="4863" width="9.140625" style="2"/>
    <col min="4864" max="4864" width="4.140625" style="2" customWidth="1"/>
    <col min="4865" max="4865" width="17.7109375" style="2" customWidth="1"/>
    <col min="4866" max="4866" width="9.28515625" style="2" customWidth="1"/>
    <col min="4867" max="4867" width="19.5703125" style="2" customWidth="1"/>
    <col min="4868" max="4868" width="8" style="2" bestFit="1" customWidth="1"/>
    <col min="4869" max="4869" width="8.5703125" style="2" bestFit="1" customWidth="1"/>
    <col min="4870" max="4871" width="9.140625" style="2" bestFit="1" customWidth="1"/>
    <col min="4872" max="4872" width="7" style="2" customWidth="1"/>
    <col min="4873" max="4873" width="8" style="2" bestFit="1" customWidth="1"/>
    <col min="4874" max="4874" width="8.5703125" style="2" bestFit="1" customWidth="1"/>
    <col min="4875" max="4875" width="9.140625" style="2" bestFit="1" customWidth="1"/>
    <col min="4876" max="4877" width="11.85546875" style="2" customWidth="1"/>
    <col min="4878" max="5119" width="9.140625" style="2"/>
    <col min="5120" max="5120" width="4.140625" style="2" customWidth="1"/>
    <col min="5121" max="5121" width="17.7109375" style="2" customWidth="1"/>
    <col min="5122" max="5122" width="9.28515625" style="2" customWidth="1"/>
    <col min="5123" max="5123" width="19.5703125" style="2" customWidth="1"/>
    <col min="5124" max="5124" width="8" style="2" bestFit="1" customWidth="1"/>
    <col min="5125" max="5125" width="8.5703125" style="2" bestFit="1" customWidth="1"/>
    <col min="5126" max="5127" width="9.140625" style="2" bestFit="1" customWidth="1"/>
    <col min="5128" max="5128" width="7" style="2" customWidth="1"/>
    <col min="5129" max="5129" width="8" style="2" bestFit="1" customWidth="1"/>
    <col min="5130" max="5130" width="8.5703125" style="2" bestFit="1" customWidth="1"/>
    <col min="5131" max="5131" width="9.140625" style="2" bestFit="1" customWidth="1"/>
    <col min="5132" max="5133" width="11.85546875" style="2" customWidth="1"/>
    <col min="5134" max="5375" width="9.140625" style="2"/>
    <col min="5376" max="5376" width="4.140625" style="2" customWidth="1"/>
    <col min="5377" max="5377" width="17.7109375" style="2" customWidth="1"/>
    <col min="5378" max="5378" width="9.28515625" style="2" customWidth="1"/>
    <col min="5379" max="5379" width="19.5703125" style="2" customWidth="1"/>
    <col min="5380" max="5380" width="8" style="2" bestFit="1" customWidth="1"/>
    <col min="5381" max="5381" width="8.5703125" style="2" bestFit="1" customWidth="1"/>
    <col min="5382" max="5383" width="9.140625" style="2" bestFit="1" customWidth="1"/>
    <col min="5384" max="5384" width="7" style="2" customWidth="1"/>
    <col min="5385" max="5385" width="8" style="2" bestFit="1" customWidth="1"/>
    <col min="5386" max="5386" width="8.5703125" style="2" bestFit="1" customWidth="1"/>
    <col min="5387" max="5387" width="9.140625" style="2" bestFit="1" customWidth="1"/>
    <col min="5388" max="5389" width="11.85546875" style="2" customWidth="1"/>
    <col min="5390" max="5631" width="9.140625" style="2"/>
    <col min="5632" max="5632" width="4.140625" style="2" customWidth="1"/>
    <col min="5633" max="5633" width="17.7109375" style="2" customWidth="1"/>
    <col min="5634" max="5634" width="9.28515625" style="2" customWidth="1"/>
    <col min="5635" max="5635" width="19.5703125" style="2" customWidth="1"/>
    <col min="5636" max="5636" width="8" style="2" bestFit="1" customWidth="1"/>
    <col min="5637" max="5637" width="8.5703125" style="2" bestFit="1" customWidth="1"/>
    <col min="5638" max="5639" width="9.140625" style="2" bestFit="1" customWidth="1"/>
    <col min="5640" max="5640" width="7" style="2" customWidth="1"/>
    <col min="5641" max="5641" width="8" style="2" bestFit="1" customWidth="1"/>
    <col min="5642" max="5642" width="8.5703125" style="2" bestFit="1" customWidth="1"/>
    <col min="5643" max="5643" width="9.140625" style="2" bestFit="1" customWidth="1"/>
    <col min="5644" max="5645" width="11.85546875" style="2" customWidth="1"/>
    <col min="5646" max="5887" width="9.140625" style="2"/>
    <col min="5888" max="5888" width="4.140625" style="2" customWidth="1"/>
    <col min="5889" max="5889" width="17.7109375" style="2" customWidth="1"/>
    <col min="5890" max="5890" width="9.28515625" style="2" customWidth="1"/>
    <col min="5891" max="5891" width="19.5703125" style="2" customWidth="1"/>
    <col min="5892" max="5892" width="8" style="2" bestFit="1" customWidth="1"/>
    <col min="5893" max="5893" width="8.5703125" style="2" bestFit="1" customWidth="1"/>
    <col min="5894" max="5895" width="9.140625" style="2" bestFit="1" customWidth="1"/>
    <col min="5896" max="5896" width="7" style="2" customWidth="1"/>
    <col min="5897" max="5897" width="8" style="2" bestFit="1" customWidth="1"/>
    <col min="5898" max="5898" width="8.5703125" style="2" bestFit="1" customWidth="1"/>
    <col min="5899" max="5899" width="9.140625" style="2" bestFit="1" customWidth="1"/>
    <col min="5900" max="5901" width="11.85546875" style="2" customWidth="1"/>
    <col min="5902" max="6143" width="9.140625" style="2"/>
    <col min="6144" max="6144" width="4.140625" style="2" customWidth="1"/>
    <col min="6145" max="6145" width="17.7109375" style="2" customWidth="1"/>
    <col min="6146" max="6146" width="9.28515625" style="2" customWidth="1"/>
    <col min="6147" max="6147" width="19.5703125" style="2" customWidth="1"/>
    <col min="6148" max="6148" width="8" style="2" bestFit="1" customWidth="1"/>
    <col min="6149" max="6149" width="8.5703125" style="2" bestFit="1" customWidth="1"/>
    <col min="6150" max="6151" width="9.140625" style="2" bestFit="1" customWidth="1"/>
    <col min="6152" max="6152" width="7" style="2" customWidth="1"/>
    <col min="6153" max="6153" width="8" style="2" bestFit="1" customWidth="1"/>
    <col min="6154" max="6154" width="8.5703125" style="2" bestFit="1" customWidth="1"/>
    <col min="6155" max="6155" width="9.140625" style="2" bestFit="1" customWidth="1"/>
    <col min="6156" max="6157" width="11.85546875" style="2" customWidth="1"/>
    <col min="6158" max="6399" width="9.140625" style="2"/>
    <col min="6400" max="6400" width="4.140625" style="2" customWidth="1"/>
    <col min="6401" max="6401" width="17.7109375" style="2" customWidth="1"/>
    <col min="6402" max="6402" width="9.28515625" style="2" customWidth="1"/>
    <col min="6403" max="6403" width="19.5703125" style="2" customWidth="1"/>
    <col min="6404" max="6404" width="8" style="2" bestFit="1" customWidth="1"/>
    <col min="6405" max="6405" width="8.5703125" style="2" bestFit="1" customWidth="1"/>
    <col min="6406" max="6407" width="9.140625" style="2" bestFit="1" customWidth="1"/>
    <col min="6408" max="6408" width="7" style="2" customWidth="1"/>
    <col min="6409" max="6409" width="8" style="2" bestFit="1" customWidth="1"/>
    <col min="6410" max="6410" width="8.5703125" style="2" bestFit="1" customWidth="1"/>
    <col min="6411" max="6411" width="9.140625" style="2" bestFit="1" customWidth="1"/>
    <col min="6412" max="6413" width="11.85546875" style="2" customWidth="1"/>
    <col min="6414" max="6655" width="9.140625" style="2"/>
    <col min="6656" max="6656" width="4.140625" style="2" customWidth="1"/>
    <col min="6657" max="6657" width="17.7109375" style="2" customWidth="1"/>
    <col min="6658" max="6658" width="9.28515625" style="2" customWidth="1"/>
    <col min="6659" max="6659" width="19.5703125" style="2" customWidth="1"/>
    <col min="6660" max="6660" width="8" style="2" bestFit="1" customWidth="1"/>
    <col min="6661" max="6661" width="8.5703125" style="2" bestFit="1" customWidth="1"/>
    <col min="6662" max="6663" width="9.140625" style="2" bestFit="1" customWidth="1"/>
    <col min="6664" max="6664" width="7" style="2" customWidth="1"/>
    <col min="6665" max="6665" width="8" style="2" bestFit="1" customWidth="1"/>
    <col min="6666" max="6666" width="8.5703125" style="2" bestFit="1" customWidth="1"/>
    <col min="6667" max="6667" width="9.140625" style="2" bestFit="1" customWidth="1"/>
    <col min="6668" max="6669" width="11.85546875" style="2" customWidth="1"/>
    <col min="6670" max="6911" width="9.140625" style="2"/>
    <col min="6912" max="6912" width="4.140625" style="2" customWidth="1"/>
    <col min="6913" max="6913" width="17.7109375" style="2" customWidth="1"/>
    <col min="6914" max="6914" width="9.28515625" style="2" customWidth="1"/>
    <col min="6915" max="6915" width="19.5703125" style="2" customWidth="1"/>
    <col min="6916" max="6916" width="8" style="2" bestFit="1" customWidth="1"/>
    <col min="6917" max="6917" width="8.5703125" style="2" bestFit="1" customWidth="1"/>
    <col min="6918" max="6919" width="9.140625" style="2" bestFit="1" customWidth="1"/>
    <col min="6920" max="6920" width="7" style="2" customWidth="1"/>
    <col min="6921" max="6921" width="8" style="2" bestFit="1" customWidth="1"/>
    <col min="6922" max="6922" width="8.5703125" style="2" bestFit="1" customWidth="1"/>
    <col min="6923" max="6923" width="9.140625" style="2" bestFit="1" customWidth="1"/>
    <col min="6924" max="6925" width="11.85546875" style="2" customWidth="1"/>
    <col min="6926" max="7167" width="9.140625" style="2"/>
    <col min="7168" max="7168" width="4.140625" style="2" customWidth="1"/>
    <col min="7169" max="7169" width="17.7109375" style="2" customWidth="1"/>
    <col min="7170" max="7170" width="9.28515625" style="2" customWidth="1"/>
    <col min="7171" max="7171" width="19.5703125" style="2" customWidth="1"/>
    <col min="7172" max="7172" width="8" style="2" bestFit="1" customWidth="1"/>
    <col min="7173" max="7173" width="8.5703125" style="2" bestFit="1" customWidth="1"/>
    <col min="7174" max="7175" width="9.140625" style="2" bestFit="1" customWidth="1"/>
    <col min="7176" max="7176" width="7" style="2" customWidth="1"/>
    <col min="7177" max="7177" width="8" style="2" bestFit="1" customWidth="1"/>
    <col min="7178" max="7178" width="8.5703125" style="2" bestFit="1" customWidth="1"/>
    <col min="7179" max="7179" width="9.140625" style="2" bestFit="1" customWidth="1"/>
    <col min="7180" max="7181" width="11.85546875" style="2" customWidth="1"/>
    <col min="7182" max="7423" width="9.140625" style="2"/>
    <col min="7424" max="7424" width="4.140625" style="2" customWidth="1"/>
    <col min="7425" max="7425" width="17.7109375" style="2" customWidth="1"/>
    <col min="7426" max="7426" width="9.28515625" style="2" customWidth="1"/>
    <col min="7427" max="7427" width="19.5703125" style="2" customWidth="1"/>
    <col min="7428" max="7428" width="8" style="2" bestFit="1" customWidth="1"/>
    <col min="7429" max="7429" width="8.5703125" style="2" bestFit="1" customWidth="1"/>
    <col min="7430" max="7431" width="9.140625" style="2" bestFit="1" customWidth="1"/>
    <col min="7432" max="7432" width="7" style="2" customWidth="1"/>
    <col min="7433" max="7433" width="8" style="2" bestFit="1" customWidth="1"/>
    <col min="7434" max="7434" width="8.5703125" style="2" bestFit="1" customWidth="1"/>
    <col min="7435" max="7435" width="9.140625" style="2" bestFit="1" customWidth="1"/>
    <col min="7436" max="7437" width="11.85546875" style="2" customWidth="1"/>
    <col min="7438" max="7679" width="9.140625" style="2"/>
    <col min="7680" max="7680" width="4.140625" style="2" customWidth="1"/>
    <col min="7681" max="7681" width="17.7109375" style="2" customWidth="1"/>
    <col min="7682" max="7682" width="9.28515625" style="2" customWidth="1"/>
    <col min="7683" max="7683" width="19.5703125" style="2" customWidth="1"/>
    <col min="7684" max="7684" width="8" style="2" bestFit="1" customWidth="1"/>
    <col min="7685" max="7685" width="8.5703125" style="2" bestFit="1" customWidth="1"/>
    <col min="7686" max="7687" width="9.140625" style="2" bestFit="1" customWidth="1"/>
    <col min="7688" max="7688" width="7" style="2" customWidth="1"/>
    <col min="7689" max="7689" width="8" style="2" bestFit="1" customWidth="1"/>
    <col min="7690" max="7690" width="8.5703125" style="2" bestFit="1" customWidth="1"/>
    <col min="7691" max="7691" width="9.140625" style="2" bestFit="1" customWidth="1"/>
    <col min="7692" max="7693" width="11.85546875" style="2" customWidth="1"/>
    <col min="7694" max="7935" width="9.140625" style="2"/>
    <col min="7936" max="7936" width="4.140625" style="2" customWidth="1"/>
    <col min="7937" max="7937" width="17.7109375" style="2" customWidth="1"/>
    <col min="7938" max="7938" width="9.28515625" style="2" customWidth="1"/>
    <col min="7939" max="7939" width="19.5703125" style="2" customWidth="1"/>
    <col min="7940" max="7940" width="8" style="2" bestFit="1" customWidth="1"/>
    <col min="7941" max="7941" width="8.5703125" style="2" bestFit="1" customWidth="1"/>
    <col min="7942" max="7943" width="9.140625" style="2" bestFit="1" customWidth="1"/>
    <col min="7944" max="7944" width="7" style="2" customWidth="1"/>
    <col min="7945" max="7945" width="8" style="2" bestFit="1" customWidth="1"/>
    <col min="7946" max="7946" width="8.5703125" style="2" bestFit="1" customWidth="1"/>
    <col min="7947" max="7947" width="9.140625" style="2" bestFit="1" customWidth="1"/>
    <col min="7948" max="7949" width="11.85546875" style="2" customWidth="1"/>
    <col min="7950" max="8191" width="9.140625" style="2"/>
    <col min="8192" max="8192" width="4.140625" style="2" customWidth="1"/>
    <col min="8193" max="8193" width="17.7109375" style="2" customWidth="1"/>
    <col min="8194" max="8194" width="9.28515625" style="2" customWidth="1"/>
    <col min="8195" max="8195" width="19.5703125" style="2" customWidth="1"/>
    <col min="8196" max="8196" width="8" style="2" bestFit="1" customWidth="1"/>
    <col min="8197" max="8197" width="8.5703125" style="2" bestFit="1" customWidth="1"/>
    <col min="8198" max="8199" width="9.140625" style="2" bestFit="1" customWidth="1"/>
    <col min="8200" max="8200" width="7" style="2" customWidth="1"/>
    <col min="8201" max="8201" width="8" style="2" bestFit="1" customWidth="1"/>
    <col min="8202" max="8202" width="8.5703125" style="2" bestFit="1" customWidth="1"/>
    <col min="8203" max="8203" width="9.140625" style="2" bestFit="1" customWidth="1"/>
    <col min="8204" max="8205" width="11.85546875" style="2" customWidth="1"/>
    <col min="8206" max="8447" width="9.140625" style="2"/>
    <col min="8448" max="8448" width="4.140625" style="2" customWidth="1"/>
    <col min="8449" max="8449" width="17.7109375" style="2" customWidth="1"/>
    <col min="8450" max="8450" width="9.28515625" style="2" customWidth="1"/>
    <col min="8451" max="8451" width="19.5703125" style="2" customWidth="1"/>
    <col min="8452" max="8452" width="8" style="2" bestFit="1" customWidth="1"/>
    <col min="8453" max="8453" width="8.5703125" style="2" bestFit="1" customWidth="1"/>
    <col min="8454" max="8455" width="9.140625" style="2" bestFit="1" customWidth="1"/>
    <col min="8456" max="8456" width="7" style="2" customWidth="1"/>
    <col min="8457" max="8457" width="8" style="2" bestFit="1" customWidth="1"/>
    <col min="8458" max="8458" width="8.5703125" style="2" bestFit="1" customWidth="1"/>
    <col min="8459" max="8459" width="9.140625" style="2" bestFit="1" customWidth="1"/>
    <col min="8460" max="8461" width="11.85546875" style="2" customWidth="1"/>
    <col min="8462" max="8703" width="9.140625" style="2"/>
    <col min="8704" max="8704" width="4.140625" style="2" customWidth="1"/>
    <col min="8705" max="8705" width="17.7109375" style="2" customWidth="1"/>
    <col min="8706" max="8706" width="9.28515625" style="2" customWidth="1"/>
    <col min="8707" max="8707" width="19.5703125" style="2" customWidth="1"/>
    <col min="8708" max="8708" width="8" style="2" bestFit="1" customWidth="1"/>
    <col min="8709" max="8709" width="8.5703125" style="2" bestFit="1" customWidth="1"/>
    <col min="8710" max="8711" width="9.140625" style="2" bestFit="1" customWidth="1"/>
    <col min="8712" max="8712" width="7" style="2" customWidth="1"/>
    <col min="8713" max="8713" width="8" style="2" bestFit="1" customWidth="1"/>
    <col min="8714" max="8714" width="8.5703125" style="2" bestFit="1" customWidth="1"/>
    <col min="8715" max="8715" width="9.140625" style="2" bestFit="1" customWidth="1"/>
    <col min="8716" max="8717" width="11.85546875" style="2" customWidth="1"/>
    <col min="8718" max="8959" width="9.140625" style="2"/>
    <col min="8960" max="8960" width="4.140625" style="2" customWidth="1"/>
    <col min="8961" max="8961" width="17.7109375" style="2" customWidth="1"/>
    <col min="8962" max="8962" width="9.28515625" style="2" customWidth="1"/>
    <col min="8963" max="8963" width="19.5703125" style="2" customWidth="1"/>
    <col min="8964" max="8964" width="8" style="2" bestFit="1" customWidth="1"/>
    <col min="8965" max="8965" width="8.5703125" style="2" bestFit="1" customWidth="1"/>
    <col min="8966" max="8967" width="9.140625" style="2" bestFit="1" customWidth="1"/>
    <col min="8968" max="8968" width="7" style="2" customWidth="1"/>
    <col min="8969" max="8969" width="8" style="2" bestFit="1" customWidth="1"/>
    <col min="8970" max="8970" width="8.5703125" style="2" bestFit="1" customWidth="1"/>
    <col min="8971" max="8971" width="9.140625" style="2" bestFit="1" customWidth="1"/>
    <col min="8972" max="8973" width="11.85546875" style="2" customWidth="1"/>
    <col min="8974" max="9215" width="9.140625" style="2"/>
    <col min="9216" max="9216" width="4.140625" style="2" customWidth="1"/>
    <col min="9217" max="9217" width="17.7109375" style="2" customWidth="1"/>
    <col min="9218" max="9218" width="9.28515625" style="2" customWidth="1"/>
    <col min="9219" max="9219" width="19.5703125" style="2" customWidth="1"/>
    <col min="9220" max="9220" width="8" style="2" bestFit="1" customWidth="1"/>
    <col min="9221" max="9221" width="8.5703125" style="2" bestFit="1" customWidth="1"/>
    <col min="9222" max="9223" width="9.140625" style="2" bestFit="1" customWidth="1"/>
    <col min="9224" max="9224" width="7" style="2" customWidth="1"/>
    <col min="9225" max="9225" width="8" style="2" bestFit="1" customWidth="1"/>
    <col min="9226" max="9226" width="8.5703125" style="2" bestFit="1" customWidth="1"/>
    <col min="9227" max="9227" width="9.140625" style="2" bestFit="1" customWidth="1"/>
    <col min="9228" max="9229" width="11.85546875" style="2" customWidth="1"/>
    <col min="9230" max="9471" width="9.140625" style="2"/>
    <col min="9472" max="9472" width="4.140625" style="2" customWidth="1"/>
    <col min="9473" max="9473" width="17.7109375" style="2" customWidth="1"/>
    <col min="9474" max="9474" width="9.28515625" style="2" customWidth="1"/>
    <col min="9475" max="9475" width="19.5703125" style="2" customWidth="1"/>
    <col min="9476" max="9476" width="8" style="2" bestFit="1" customWidth="1"/>
    <col min="9477" max="9477" width="8.5703125" style="2" bestFit="1" customWidth="1"/>
    <col min="9478" max="9479" width="9.140625" style="2" bestFit="1" customWidth="1"/>
    <col min="9480" max="9480" width="7" style="2" customWidth="1"/>
    <col min="9481" max="9481" width="8" style="2" bestFit="1" customWidth="1"/>
    <col min="9482" max="9482" width="8.5703125" style="2" bestFit="1" customWidth="1"/>
    <col min="9483" max="9483" width="9.140625" style="2" bestFit="1" customWidth="1"/>
    <col min="9484" max="9485" width="11.85546875" style="2" customWidth="1"/>
    <col min="9486" max="9727" width="9.140625" style="2"/>
    <col min="9728" max="9728" width="4.140625" style="2" customWidth="1"/>
    <col min="9729" max="9729" width="17.7109375" style="2" customWidth="1"/>
    <col min="9730" max="9730" width="9.28515625" style="2" customWidth="1"/>
    <col min="9731" max="9731" width="19.5703125" style="2" customWidth="1"/>
    <col min="9732" max="9732" width="8" style="2" bestFit="1" customWidth="1"/>
    <col min="9733" max="9733" width="8.5703125" style="2" bestFit="1" customWidth="1"/>
    <col min="9734" max="9735" width="9.140625" style="2" bestFit="1" customWidth="1"/>
    <col min="9736" max="9736" width="7" style="2" customWidth="1"/>
    <col min="9737" max="9737" width="8" style="2" bestFit="1" customWidth="1"/>
    <col min="9738" max="9738" width="8.5703125" style="2" bestFit="1" customWidth="1"/>
    <col min="9739" max="9739" width="9.140625" style="2" bestFit="1" customWidth="1"/>
    <col min="9740" max="9741" width="11.85546875" style="2" customWidth="1"/>
    <col min="9742" max="9983" width="9.140625" style="2"/>
    <col min="9984" max="9984" width="4.140625" style="2" customWidth="1"/>
    <col min="9985" max="9985" width="17.7109375" style="2" customWidth="1"/>
    <col min="9986" max="9986" width="9.28515625" style="2" customWidth="1"/>
    <col min="9987" max="9987" width="19.5703125" style="2" customWidth="1"/>
    <col min="9988" max="9988" width="8" style="2" bestFit="1" customWidth="1"/>
    <col min="9989" max="9989" width="8.5703125" style="2" bestFit="1" customWidth="1"/>
    <col min="9990" max="9991" width="9.140625" style="2" bestFit="1" customWidth="1"/>
    <col min="9992" max="9992" width="7" style="2" customWidth="1"/>
    <col min="9993" max="9993" width="8" style="2" bestFit="1" customWidth="1"/>
    <col min="9994" max="9994" width="8.5703125" style="2" bestFit="1" customWidth="1"/>
    <col min="9995" max="9995" width="9.140625" style="2" bestFit="1" customWidth="1"/>
    <col min="9996" max="9997" width="11.85546875" style="2" customWidth="1"/>
    <col min="9998" max="10239" width="9.140625" style="2"/>
    <col min="10240" max="10240" width="4.140625" style="2" customWidth="1"/>
    <col min="10241" max="10241" width="17.7109375" style="2" customWidth="1"/>
    <col min="10242" max="10242" width="9.28515625" style="2" customWidth="1"/>
    <col min="10243" max="10243" width="19.5703125" style="2" customWidth="1"/>
    <col min="10244" max="10244" width="8" style="2" bestFit="1" customWidth="1"/>
    <col min="10245" max="10245" width="8.5703125" style="2" bestFit="1" customWidth="1"/>
    <col min="10246" max="10247" width="9.140625" style="2" bestFit="1" customWidth="1"/>
    <col min="10248" max="10248" width="7" style="2" customWidth="1"/>
    <col min="10249" max="10249" width="8" style="2" bestFit="1" customWidth="1"/>
    <col min="10250" max="10250" width="8.5703125" style="2" bestFit="1" customWidth="1"/>
    <col min="10251" max="10251" width="9.140625" style="2" bestFit="1" customWidth="1"/>
    <col min="10252" max="10253" width="11.85546875" style="2" customWidth="1"/>
    <col min="10254" max="10495" width="9.140625" style="2"/>
    <col min="10496" max="10496" width="4.140625" style="2" customWidth="1"/>
    <col min="10497" max="10497" width="17.7109375" style="2" customWidth="1"/>
    <col min="10498" max="10498" width="9.28515625" style="2" customWidth="1"/>
    <col min="10499" max="10499" width="19.5703125" style="2" customWidth="1"/>
    <col min="10500" max="10500" width="8" style="2" bestFit="1" customWidth="1"/>
    <col min="10501" max="10501" width="8.5703125" style="2" bestFit="1" customWidth="1"/>
    <col min="10502" max="10503" width="9.140625" style="2" bestFit="1" customWidth="1"/>
    <col min="10504" max="10504" width="7" style="2" customWidth="1"/>
    <col min="10505" max="10505" width="8" style="2" bestFit="1" customWidth="1"/>
    <col min="10506" max="10506" width="8.5703125" style="2" bestFit="1" customWidth="1"/>
    <col min="10507" max="10507" width="9.140625" style="2" bestFit="1" customWidth="1"/>
    <col min="10508" max="10509" width="11.85546875" style="2" customWidth="1"/>
    <col min="10510" max="10751" width="9.140625" style="2"/>
    <col min="10752" max="10752" width="4.140625" style="2" customWidth="1"/>
    <col min="10753" max="10753" width="17.7109375" style="2" customWidth="1"/>
    <col min="10754" max="10754" width="9.28515625" style="2" customWidth="1"/>
    <col min="10755" max="10755" width="19.5703125" style="2" customWidth="1"/>
    <col min="10756" max="10756" width="8" style="2" bestFit="1" customWidth="1"/>
    <col min="10757" max="10757" width="8.5703125" style="2" bestFit="1" customWidth="1"/>
    <col min="10758" max="10759" width="9.140625" style="2" bestFit="1" customWidth="1"/>
    <col min="10760" max="10760" width="7" style="2" customWidth="1"/>
    <col min="10761" max="10761" width="8" style="2" bestFit="1" customWidth="1"/>
    <col min="10762" max="10762" width="8.5703125" style="2" bestFit="1" customWidth="1"/>
    <col min="10763" max="10763" width="9.140625" style="2" bestFit="1" customWidth="1"/>
    <col min="10764" max="10765" width="11.85546875" style="2" customWidth="1"/>
    <col min="10766" max="11007" width="9.140625" style="2"/>
    <col min="11008" max="11008" width="4.140625" style="2" customWidth="1"/>
    <col min="11009" max="11009" width="17.7109375" style="2" customWidth="1"/>
    <col min="11010" max="11010" width="9.28515625" style="2" customWidth="1"/>
    <col min="11011" max="11011" width="19.5703125" style="2" customWidth="1"/>
    <col min="11012" max="11012" width="8" style="2" bestFit="1" customWidth="1"/>
    <col min="11013" max="11013" width="8.5703125" style="2" bestFit="1" customWidth="1"/>
    <col min="11014" max="11015" width="9.140625" style="2" bestFit="1" customWidth="1"/>
    <col min="11016" max="11016" width="7" style="2" customWidth="1"/>
    <col min="11017" max="11017" width="8" style="2" bestFit="1" customWidth="1"/>
    <col min="11018" max="11018" width="8.5703125" style="2" bestFit="1" customWidth="1"/>
    <col min="11019" max="11019" width="9.140625" style="2" bestFit="1" customWidth="1"/>
    <col min="11020" max="11021" width="11.85546875" style="2" customWidth="1"/>
    <col min="11022" max="11263" width="9.140625" style="2"/>
    <col min="11264" max="11264" width="4.140625" style="2" customWidth="1"/>
    <col min="11265" max="11265" width="17.7109375" style="2" customWidth="1"/>
    <col min="11266" max="11266" width="9.28515625" style="2" customWidth="1"/>
    <col min="11267" max="11267" width="19.5703125" style="2" customWidth="1"/>
    <col min="11268" max="11268" width="8" style="2" bestFit="1" customWidth="1"/>
    <col min="11269" max="11269" width="8.5703125" style="2" bestFit="1" customWidth="1"/>
    <col min="11270" max="11271" width="9.140625" style="2" bestFit="1" customWidth="1"/>
    <col min="11272" max="11272" width="7" style="2" customWidth="1"/>
    <col min="11273" max="11273" width="8" style="2" bestFit="1" customWidth="1"/>
    <col min="11274" max="11274" width="8.5703125" style="2" bestFit="1" customWidth="1"/>
    <col min="11275" max="11275" width="9.140625" style="2" bestFit="1" customWidth="1"/>
    <col min="11276" max="11277" width="11.85546875" style="2" customWidth="1"/>
    <col min="11278" max="11519" width="9.140625" style="2"/>
    <col min="11520" max="11520" width="4.140625" style="2" customWidth="1"/>
    <col min="11521" max="11521" width="17.7109375" style="2" customWidth="1"/>
    <col min="11522" max="11522" width="9.28515625" style="2" customWidth="1"/>
    <col min="11523" max="11523" width="19.5703125" style="2" customWidth="1"/>
    <col min="11524" max="11524" width="8" style="2" bestFit="1" customWidth="1"/>
    <col min="11525" max="11525" width="8.5703125" style="2" bestFit="1" customWidth="1"/>
    <col min="11526" max="11527" width="9.140625" style="2" bestFit="1" customWidth="1"/>
    <col min="11528" max="11528" width="7" style="2" customWidth="1"/>
    <col min="11529" max="11529" width="8" style="2" bestFit="1" customWidth="1"/>
    <col min="11530" max="11530" width="8.5703125" style="2" bestFit="1" customWidth="1"/>
    <col min="11531" max="11531" width="9.140625" style="2" bestFit="1" customWidth="1"/>
    <col min="11532" max="11533" width="11.85546875" style="2" customWidth="1"/>
    <col min="11534" max="11775" width="9.140625" style="2"/>
    <col min="11776" max="11776" width="4.140625" style="2" customWidth="1"/>
    <col min="11777" max="11777" width="17.7109375" style="2" customWidth="1"/>
    <col min="11778" max="11778" width="9.28515625" style="2" customWidth="1"/>
    <col min="11779" max="11779" width="19.5703125" style="2" customWidth="1"/>
    <col min="11780" max="11780" width="8" style="2" bestFit="1" customWidth="1"/>
    <col min="11781" max="11781" width="8.5703125" style="2" bestFit="1" customWidth="1"/>
    <col min="11782" max="11783" width="9.140625" style="2" bestFit="1" customWidth="1"/>
    <col min="11784" max="11784" width="7" style="2" customWidth="1"/>
    <col min="11785" max="11785" width="8" style="2" bestFit="1" customWidth="1"/>
    <col min="11786" max="11786" width="8.5703125" style="2" bestFit="1" customWidth="1"/>
    <col min="11787" max="11787" width="9.140625" style="2" bestFit="1" customWidth="1"/>
    <col min="11788" max="11789" width="11.85546875" style="2" customWidth="1"/>
    <col min="11790" max="12031" width="9.140625" style="2"/>
    <col min="12032" max="12032" width="4.140625" style="2" customWidth="1"/>
    <col min="12033" max="12033" width="17.7109375" style="2" customWidth="1"/>
    <col min="12034" max="12034" width="9.28515625" style="2" customWidth="1"/>
    <col min="12035" max="12035" width="19.5703125" style="2" customWidth="1"/>
    <col min="12036" max="12036" width="8" style="2" bestFit="1" customWidth="1"/>
    <col min="12037" max="12037" width="8.5703125" style="2" bestFit="1" customWidth="1"/>
    <col min="12038" max="12039" width="9.140625" style="2" bestFit="1" customWidth="1"/>
    <col min="12040" max="12040" width="7" style="2" customWidth="1"/>
    <col min="12041" max="12041" width="8" style="2" bestFit="1" customWidth="1"/>
    <col min="12042" max="12042" width="8.5703125" style="2" bestFit="1" customWidth="1"/>
    <col min="12043" max="12043" width="9.140625" style="2" bestFit="1" customWidth="1"/>
    <col min="12044" max="12045" width="11.85546875" style="2" customWidth="1"/>
    <col min="12046" max="12287" width="9.140625" style="2"/>
    <col min="12288" max="12288" width="4.140625" style="2" customWidth="1"/>
    <col min="12289" max="12289" width="17.7109375" style="2" customWidth="1"/>
    <col min="12290" max="12290" width="9.28515625" style="2" customWidth="1"/>
    <col min="12291" max="12291" width="19.5703125" style="2" customWidth="1"/>
    <col min="12292" max="12292" width="8" style="2" bestFit="1" customWidth="1"/>
    <col min="12293" max="12293" width="8.5703125" style="2" bestFit="1" customWidth="1"/>
    <col min="12294" max="12295" width="9.140625" style="2" bestFit="1" customWidth="1"/>
    <col min="12296" max="12296" width="7" style="2" customWidth="1"/>
    <col min="12297" max="12297" width="8" style="2" bestFit="1" customWidth="1"/>
    <col min="12298" max="12298" width="8.5703125" style="2" bestFit="1" customWidth="1"/>
    <col min="12299" max="12299" width="9.140625" style="2" bestFit="1" customWidth="1"/>
    <col min="12300" max="12301" width="11.85546875" style="2" customWidth="1"/>
    <col min="12302" max="12543" width="9.140625" style="2"/>
    <col min="12544" max="12544" width="4.140625" style="2" customWidth="1"/>
    <col min="12545" max="12545" width="17.7109375" style="2" customWidth="1"/>
    <col min="12546" max="12546" width="9.28515625" style="2" customWidth="1"/>
    <col min="12547" max="12547" width="19.5703125" style="2" customWidth="1"/>
    <col min="12548" max="12548" width="8" style="2" bestFit="1" customWidth="1"/>
    <col min="12549" max="12549" width="8.5703125" style="2" bestFit="1" customWidth="1"/>
    <col min="12550" max="12551" width="9.140625" style="2" bestFit="1" customWidth="1"/>
    <col min="12552" max="12552" width="7" style="2" customWidth="1"/>
    <col min="12553" max="12553" width="8" style="2" bestFit="1" customWidth="1"/>
    <col min="12554" max="12554" width="8.5703125" style="2" bestFit="1" customWidth="1"/>
    <col min="12555" max="12555" width="9.140625" style="2" bestFit="1" customWidth="1"/>
    <col min="12556" max="12557" width="11.85546875" style="2" customWidth="1"/>
    <col min="12558" max="12799" width="9.140625" style="2"/>
    <col min="12800" max="12800" width="4.140625" style="2" customWidth="1"/>
    <col min="12801" max="12801" width="17.7109375" style="2" customWidth="1"/>
    <col min="12802" max="12802" width="9.28515625" style="2" customWidth="1"/>
    <col min="12803" max="12803" width="19.5703125" style="2" customWidth="1"/>
    <col min="12804" max="12804" width="8" style="2" bestFit="1" customWidth="1"/>
    <col min="12805" max="12805" width="8.5703125" style="2" bestFit="1" customWidth="1"/>
    <col min="12806" max="12807" width="9.140625" style="2" bestFit="1" customWidth="1"/>
    <col min="12808" max="12808" width="7" style="2" customWidth="1"/>
    <col min="12809" max="12809" width="8" style="2" bestFit="1" customWidth="1"/>
    <col min="12810" max="12810" width="8.5703125" style="2" bestFit="1" customWidth="1"/>
    <col min="12811" max="12811" width="9.140625" style="2" bestFit="1" customWidth="1"/>
    <col min="12812" max="12813" width="11.85546875" style="2" customWidth="1"/>
    <col min="12814" max="13055" width="9.140625" style="2"/>
    <col min="13056" max="13056" width="4.140625" style="2" customWidth="1"/>
    <col min="13057" max="13057" width="17.7109375" style="2" customWidth="1"/>
    <col min="13058" max="13058" width="9.28515625" style="2" customWidth="1"/>
    <col min="13059" max="13059" width="19.5703125" style="2" customWidth="1"/>
    <col min="13060" max="13060" width="8" style="2" bestFit="1" customWidth="1"/>
    <col min="13061" max="13061" width="8.5703125" style="2" bestFit="1" customWidth="1"/>
    <col min="13062" max="13063" width="9.140625" style="2" bestFit="1" customWidth="1"/>
    <col min="13064" max="13064" width="7" style="2" customWidth="1"/>
    <col min="13065" max="13065" width="8" style="2" bestFit="1" customWidth="1"/>
    <col min="13066" max="13066" width="8.5703125" style="2" bestFit="1" customWidth="1"/>
    <col min="13067" max="13067" width="9.140625" style="2" bestFit="1" customWidth="1"/>
    <col min="13068" max="13069" width="11.85546875" style="2" customWidth="1"/>
    <col min="13070" max="13311" width="9.140625" style="2"/>
    <col min="13312" max="13312" width="4.140625" style="2" customWidth="1"/>
    <col min="13313" max="13313" width="17.7109375" style="2" customWidth="1"/>
    <col min="13314" max="13314" width="9.28515625" style="2" customWidth="1"/>
    <col min="13315" max="13315" width="19.5703125" style="2" customWidth="1"/>
    <col min="13316" max="13316" width="8" style="2" bestFit="1" customWidth="1"/>
    <col min="13317" max="13317" width="8.5703125" style="2" bestFit="1" customWidth="1"/>
    <col min="13318" max="13319" width="9.140625" style="2" bestFit="1" customWidth="1"/>
    <col min="13320" max="13320" width="7" style="2" customWidth="1"/>
    <col min="13321" max="13321" width="8" style="2" bestFit="1" customWidth="1"/>
    <col min="13322" max="13322" width="8.5703125" style="2" bestFit="1" customWidth="1"/>
    <col min="13323" max="13323" width="9.140625" style="2" bestFit="1" customWidth="1"/>
    <col min="13324" max="13325" width="11.85546875" style="2" customWidth="1"/>
    <col min="13326" max="13567" width="9.140625" style="2"/>
    <col min="13568" max="13568" width="4.140625" style="2" customWidth="1"/>
    <col min="13569" max="13569" width="17.7109375" style="2" customWidth="1"/>
    <col min="13570" max="13570" width="9.28515625" style="2" customWidth="1"/>
    <col min="13571" max="13571" width="19.5703125" style="2" customWidth="1"/>
    <col min="13572" max="13572" width="8" style="2" bestFit="1" customWidth="1"/>
    <col min="13573" max="13573" width="8.5703125" style="2" bestFit="1" customWidth="1"/>
    <col min="13574" max="13575" width="9.140625" style="2" bestFit="1" customWidth="1"/>
    <col min="13576" max="13576" width="7" style="2" customWidth="1"/>
    <col min="13577" max="13577" width="8" style="2" bestFit="1" customWidth="1"/>
    <col min="13578" max="13578" width="8.5703125" style="2" bestFit="1" customWidth="1"/>
    <col min="13579" max="13579" width="9.140625" style="2" bestFit="1" customWidth="1"/>
    <col min="13580" max="13581" width="11.85546875" style="2" customWidth="1"/>
    <col min="13582" max="13823" width="9.140625" style="2"/>
    <col min="13824" max="13824" width="4.140625" style="2" customWidth="1"/>
    <col min="13825" max="13825" width="17.7109375" style="2" customWidth="1"/>
    <col min="13826" max="13826" width="9.28515625" style="2" customWidth="1"/>
    <col min="13827" max="13827" width="19.5703125" style="2" customWidth="1"/>
    <col min="13828" max="13828" width="8" style="2" bestFit="1" customWidth="1"/>
    <col min="13829" max="13829" width="8.5703125" style="2" bestFit="1" customWidth="1"/>
    <col min="13830" max="13831" width="9.140625" style="2" bestFit="1" customWidth="1"/>
    <col min="13832" max="13832" width="7" style="2" customWidth="1"/>
    <col min="13833" max="13833" width="8" style="2" bestFit="1" customWidth="1"/>
    <col min="13834" max="13834" width="8.5703125" style="2" bestFit="1" customWidth="1"/>
    <col min="13835" max="13835" width="9.140625" style="2" bestFit="1" customWidth="1"/>
    <col min="13836" max="13837" width="11.85546875" style="2" customWidth="1"/>
    <col min="13838" max="14079" width="9.140625" style="2"/>
    <col min="14080" max="14080" width="4.140625" style="2" customWidth="1"/>
    <col min="14081" max="14081" width="17.7109375" style="2" customWidth="1"/>
    <col min="14082" max="14082" width="9.28515625" style="2" customWidth="1"/>
    <col min="14083" max="14083" width="19.5703125" style="2" customWidth="1"/>
    <col min="14084" max="14084" width="8" style="2" bestFit="1" customWidth="1"/>
    <col min="14085" max="14085" width="8.5703125" style="2" bestFit="1" customWidth="1"/>
    <col min="14086" max="14087" width="9.140625" style="2" bestFit="1" customWidth="1"/>
    <col min="14088" max="14088" width="7" style="2" customWidth="1"/>
    <col min="14089" max="14089" width="8" style="2" bestFit="1" customWidth="1"/>
    <col min="14090" max="14090" width="8.5703125" style="2" bestFit="1" customWidth="1"/>
    <col min="14091" max="14091" width="9.140625" style="2" bestFit="1" customWidth="1"/>
    <col min="14092" max="14093" width="11.85546875" style="2" customWidth="1"/>
    <col min="14094" max="14335" width="9.140625" style="2"/>
    <col min="14336" max="14336" width="4.140625" style="2" customWidth="1"/>
    <col min="14337" max="14337" width="17.7109375" style="2" customWidth="1"/>
    <col min="14338" max="14338" width="9.28515625" style="2" customWidth="1"/>
    <col min="14339" max="14339" width="19.5703125" style="2" customWidth="1"/>
    <col min="14340" max="14340" width="8" style="2" bestFit="1" customWidth="1"/>
    <col min="14341" max="14341" width="8.5703125" style="2" bestFit="1" customWidth="1"/>
    <col min="14342" max="14343" width="9.140625" style="2" bestFit="1" customWidth="1"/>
    <col min="14344" max="14344" width="7" style="2" customWidth="1"/>
    <col min="14345" max="14345" width="8" style="2" bestFit="1" customWidth="1"/>
    <col min="14346" max="14346" width="8.5703125" style="2" bestFit="1" customWidth="1"/>
    <col min="14347" max="14347" width="9.140625" style="2" bestFit="1" customWidth="1"/>
    <col min="14348" max="14349" width="11.85546875" style="2" customWidth="1"/>
    <col min="14350" max="14591" width="9.140625" style="2"/>
    <col min="14592" max="14592" width="4.140625" style="2" customWidth="1"/>
    <col min="14593" max="14593" width="17.7109375" style="2" customWidth="1"/>
    <col min="14594" max="14594" width="9.28515625" style="2" customWidth="1"/>
    <col min="14595" max="14595" width="19.5703125" style="2" customWidth="1"/>
    <col min="14596" max="14596" width="8" style="2" bestFit="1" customWidth="1"/>
    <col min="14597" max="14597" width="8.5703125" style="2" bestFit="1" customWidth="1"/>
    <col min="14598" max="14599" width="9.140625" style="2" bestFit="1" customWidth="1"/>
    <col min="14600" max="14600" width="7" style="2" customWidth="1"/>
    <col min="14601" max="14601" width="8" style="2" bestFit="1" customWidth="1"/>
    <col min="14602" max="14602" width="8.5703125" style="2" bestFit="1" customWidth="1"/>
    <col min="14603" max="14603" width="9.140625" style="2" bestFit="1" customWidth="1"/>
    <col min="14604" max="14605" width="11.85546875" style="2" customWidth="1"/>
    <col min="14606" max="14847" width="9.140625" style="2"/>
    <col min="14848" max="14848" width="4.140625" style="2" customWidth="1"/>
    <col min="14849" max="14849" width="17.7109375" style="2" customWidth="1"/>
    <col min="14850" max="14850" width="9.28515625" style="2" customWidth="1"/>
    <col min="14851" max="14851" width="19.5703125" style="2" customWidth="1"/>
    <col min="14852" max="14852" width="8" style="2" bestFit="1" customWidth="1"/>
    <col min="14853" max="14853" width="8.5703125" style="2" bestFit="1" customWidth="1"/>
    <col min="14854" max="14855" width="9.140625" style="2" bestFit="1" customWidth="1"/>
    <col min="14856" max="14856" width="7" style="2" customWidth="1"/>
    <col min="14857" max="14857" width="8" style="2" bestFit="1" customWidth="1"/>
    <col min="14858" max="14858" width="8.5703125" style="2" bestFit="1" customWidth="1"/>
    <col min="14859" max="14859" width="9.140625" style="2" bestFit="1" customWidth="1"/>
    <col min="14860" max="14861" width="11.85546875" style="2" customWidth="1"/>
    <col min="14862" max="15103" width="9.140625" style="2"/>
    <col min="15104" max="15104" width="4.140625" style="2" customWidth="1"/>
    <col min="15105" max="15105" width="17.7109375" style="2" customWidth="1"/>
    <col min="15106" max="15106" width="9.28515625" style="2" customWidth="1"/>
    <col min="15107" max="15107" width="19.5703125" style="2" customWidth="1"/>
    <col min="15108" max="15108" width="8" style="2" bestFit="1" customWidth="1"/>
    <col min="15109" max="15109" width="8.5703125" style="2" bestFit="1" customWidth="1"/>
    <col min="15110" max="15111" width="9.140625" style="2" bestFit="1" customWidth="1"/>
    <col min="15112" max="15112" width="7" style="2" customWidth="1"/>
    <col min="15113" max="15113" width="8" style="2" bestFit="1" customWidth="1"/>
    <col min="15114" max="15114" width="8.5703125" style="2" bestFit="1" customWidth="1"/>
    <col min="15115" max="15115" width="9.140625" style="2" bestFit="1" customWidth="1"/>
    <col min="15116" max="15117" width="11.85546875" style="2" customWidth="1"/>
    <col min="15118" max="15359" width="9.140625" style="2"/>
    <col min="15360" max="15360" width="4.140625" style="2" customWidth="1"/>
    <col min="15361" max="15361" width="17.7109375" style="2" customWidth="1"/>
    <col min="15362" max="15362" width="9.28515625" style="2" customWidth="1"/>
    <col min="15363" max="15363" width="19.5703125" style="2" customWidth="1"/>
    <col min="15364" max="15364" width="8" style="2" bestFit="1" customWidth="1"/>
    <col min="15365" max="15365" width="8.5703125" style="2" bestFit="1" customWidth="1"/>
    <col min="15366" max="15367" width="9.140625" style="2" bestFit="1" customWidth="1"/>
    <col min="15368" max="15368" width="7" style="2" customWidth="1"/>
    <col min="15369" max="15369" width="8" style="2" bestFit="1" customWidth="1"/>
    <col min="15370" max="15370" width="8.5703125" style="2" bestFit="1" customWidth="1"/>
    <col min="15371" max="15371" width="9.140625" style="2" bestFit="1" customWidth="1"/>
    <col min="15372" max="15373" width="11.85546875" style="2" customWidth="1"/>
    <col min="15374" max="15615" width="9.140625" style="2"/>
    <col min="15616" max="15616" width="4.140625" style="2" customWidth="1"/>
    <col min="15617" max="15617" width="17.7109375" style="2" customWidth="1"/>
    <col min="15618" max="15618" width="9.28515625" style="2" customWidth="1"/>
    <col min="15619" max="15619" width="19.5703125" style="2" customWidth="1"/>
    <col min="15620" max="15620" width="8" style="2" bestFit="1" customWidth="1"/>
    <col min="15621" max="15621" width="8.5703125" style="2" bestFit="1" customWidth="1"/>
    <col min="15622" max="15623" width="9.140625" style="2" bestFit="1" customWidth="1"/>
    <col min="15624" max="15624" width="7" style="2" customWidth="1"/>
    <col min="15625" max="15625" width="8" style="2" bestFit="1" customWidth="1"/>
    <col min="15626" max="15626" width="8.5703125" style="2" bestFit="1" customWidth="1"/>
    <col min="15627" max="15627" width="9.140625" style="2" bestFit="1" customWidth="1"/>
    <col min="15628" max="15629" width="11.85546875" style="2" customWidth="1"/>
    <col min="15630" max="15871" width="9.140625" style="2"/>
    <col min="15872" max="15872" width="4.140625" style="2" customWidth="1"/>
    <col min="15873" max="15873" width="17.7109375" style="2" customWidth="1"/>
    <col min="15874" max="15874" width="9.28515625" style="2" customWidth="1"/>
    <col min="15875" max="15875" width="19.5703125" style="2" customWidth="1"/>
    <col min="15876" max="15876" width="8" style="2" bestFit="1" customWidth="1"/>
    <col min="15877" max="15877" width="8.5703125" style="2" bestFit="1" customWidth="1"/>
    <col min="15878" max="15879" width="9.140625" style="2" bestFit="1" customWidth="1"/>
    <col min="15880" max="15880" width="7" style="2" customWidth="1"/>
    <col min="15881" max="15881" width="8" style="2" bestFit="1" customWidth="1"/>
    <col min="15882" max="15882" width="8.5703125" style="2" bestFit="1" customWidth="1"/>
    <col min="15883" max="15883" width="9.140625" style="2" bestFit="1" customWidth="1"/>
    <col min="15884" max="15885" width="11.85546875" style="2" customWidth="1"/>
    <col min="15886" max="16127" width="9.140625" style="2"/>
    <col min="16128" max="16128" width="4.140625" style="2" customWidth="1"/>
    <col min="16129" max="16129" width="17.7109375" style="2" customWidth="1"/>
    <col min="16130" max="16130" width="9.28515625" style="2" customWidth="1"/>
    <col min="16131" max="16131" width="19.5703125" style="2" customWidth="1"/>
    <col min="16132" max="16132" width="8" style="2" bestFit="1" customWidth="1"/>
    <col min="16133" max="16133" width="8.5703125" style="2" bestFit="1" customWidth="1"/>
    <col min="16134" max="16135" width="9.140625" style="2" bestFit="1" customWidth="1"/>
    <col min="16136" max="16136" width="7" style="2" customWidth="1"/>
    <col min="16137" max="16137" width="8" style="2" bestFit="1" customWidth="1"/>
    <col min="16138" max="16138" width="8.5703125" style="2" bestFit="1" customWidth="1"/>
    <col min="16139" max="16139" width="9.140625" style="2" bestFit="1" customWidth="1"/>
    <col min="16140" max="16141" width="11.85546875" style="2" customWidth="1"/>
    <col min="16142" max="16384" width="9.140625" style="2"/>
  </cols>
  <sheetData>
    <row r="1" spans="1:14" ht="112.5" customHeight="1" x14ac:dyDescent="0.25">
      <c r="A1" s="1"/>
      <c r="F1" s="265" t="s">
        <v>165</v>
      </c>
      <c r="G1" s="266"/>
      <c r="H1" s="266"/>
      <c r="I1" s="266"/>
      <c r="J1" s="266"/>
      <c r="K1" s="266"/>
      <c r="L1" s="266"/>
      <c r="M1" s="266"/>
      <c r="N1" s="266"/>
    </row>
    <row r="2" spans="1:14" ht="33" customHeight="1" x14ac:dyDescent="0.25">
      <c r="A2" s="267" t="s">
        <v>169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1:14" x14ac:dyDescent="0.25">
      <c r="A3" s="268" t="s">
        <v>0</v>
      </c>
      <c r="B3" s="271" t="s">
        <v>21</v>
      </c>
      <c r="C3" s="271" t="s">
        <v>22</v>
      </c>
      <c r="D3" s="272" t="s">
        <v>3</v>
      </c>
      <c r="E3" s="271" t="s">
        <v>23</v>
      </c>
      <c r="F3" s="271"/>
      <c r="G3" s="271"/>
      <c r="H3" s="271"/>
      <c r="I3" s="271"/>
      <c r="J3" s="271" t="s">
        <v>4</v>
      </c>
      <c r="K3" s="271"/>
      <c r="L3" s="271"/>
      <c r="M3" s="271"/>
      <c r="N3" s="271"/>
    </row>
    <row r="4" spans="1:14" ht="93" customHeight="1" x14ac:dyDescent="0.25">
      <c r="A4" s="269"/>
      <c r="B4" s="271"/>
      <c r="C4" s="271"/>
      <c r="D4" s="272"/>
      <c r="E4" s="81" t="s">
        <v>70</v>
      </c>
      <c r="F4" s="81" t="s">
        <v>71</v>
      </c>
      <c r="G4" s="81" t="s">
        <v>72</v>
      </c>
      <c r="H4" s="82" t="s">
        <v>73</v>
      </c>
      <c r="I4" s="82" t="s">
        <v>8</v>
      </c>
      <c r="J4" s="81" t="s">
        <v>70</v>
      </c>
      <c r="K4" s="81" t="s">
        <v>71</v>
      </c>
      <c r="L4" s="81" t="s">
        <v>72</v>
      </c>
      <c r="M4" s="81" t="s">
        <v>73</v>
      </c>
      <c r="N4" s="81" t="s">
        <v>8</v>
      </c>
    </row>
    <row r="5" spans="1:14" x14ac:dyDescent="0.25">
      <c r="A5" s="270"/>
      <c r="B5" s="271"/>
      <c r="C5" s="81" t="s">
        <v>20</v>
      </c>
      <c r="D5" s="14" t="s">
        <v>15</v>
      </c>
      <c r="E5" s="3" t="s">
        <v>19</v>
      </c>
      <c r="F5" s="3" t="s">
        <v>19</v>
      </c>
      <c r="G5" s="3" t="s">
        <v>19</v>
      </c>
      <c r="H5" s="14" t="s">
        <v>19</v>
      </c>
      <c r="I5" s="14" t="s">
        <v>19</v>
      </c>
      <c r="J5" s="3" t="s">
        <v>16</v>
      </c>
      <c r="K5" s="3" t="s">
        <v>16</v>
      </c>
      <c r="L5" s="3" t="s">
        <v>16</v>
      </c>
      <c r="M5" s="3" t="s">
        <v>16</v>
      </c>
      <c r="N5" s="3" t="s">
        <v>16</v>
      </c>
    </row>
    <row r="6" spans="1:14" x14ac:dyDescent="0.25">
      <c r="A6" s="3">
        <v>1</v>
      </c>
      <c r="B6" s="3">
        <v>2</v>
      </c>
      <c r="C6" s="3">
        <v>3</v>
      </c>
      <c r="D6" s="14">
        <v>4</v>
      </c>
      <c r="E6" s="3">
        <v>5</v>
      </c>
      <c r="F6" s="3">
        <v>6</v>
      </c>
      <c r="G6" s="3">
        <v>7</v>
      </c>
      <c r="H6" s="14">
        <v>8</v>
      </c>
      <c r="I6" s="14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</row>
    <row r="7" spans="1:14" ht="31.5" x14ac:dyDescent="0.25">
      <c r="A7" s="17">
        <v>6</v>
      </c>
      <c r="B7" s="16" t="s">
        <v>74</v>
      </c>
      <c r="C7" s="5">
        <f>C8+C12+C16+C20</f>
        <v>12435.699999999999</v>
      </c>
      <c r="D7" s="4">
        <f t="shared" ref="D7:N7" si="0">D8+D12+D16+D20</f>
        <v>478</v>
      </c>
      <c r="E7" s="4">
        <f t="shared" si="0"/>
        <v>0</v>
      </c>
      <c r="F7" s="4">
        <f t="shared" si="0"/>
        <v>0</v>
      </c>
      <c r="G7" s="4">
        <f t="shared" si="0"/>
        <v>0</v>
      </c>
      <c r="H7" s="4">
        <f t="shared" si="0"/>
        <v>21</v>
      </c>
      <c r="I7" s="4">
        <f t="shared" si="0"/>
        <v>21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49988129.779999994</v>
      </c>
      <c r="N7" s="5">
        <f t="shared" si="0"/>
        <v>49988129.779999994</v>
      </c>
    </row>
    <row r="8" spans="1:14" ht="31.5" x14ac:dyDescent="0.25">
      <c r="A8" s="6" t="s">
        <v>46</v>
      </c>
      <c r="B8" s="7" t="s">
        <v>75</v>
      </c>
      <c r="C8" s="5">
        <f>SUM(C9:C11)</f>
        <v>6332.5999999999985</v>
      </c>
      <c r="D8" s="4">
        <f>SUM(D9:D11)</f>
        <v>275</v>
      </c>
      <c r="E8" s="4"/>
      <c r="F8" s="4"/>
      <c r="G8" s="4"/>
      <c r="H8" s="4">
        <f>SUM(H9:H11)</f>
        <v>11</v>
      </c>
      <c r="I8" s="4">
        <f>SUM(I9:I11)</f>
        <v>11</v>
      </c>
      <c r="J8" s="5"/>
      <c r="K8" s="5"/>
      <c r="L8" s="5"/>
      <c r="M8" s="5">
        <f>SUM(M9:M11)</f>
        <v>38005244.979999997</v>
      </c>
      <c r="N8" s="5">
        <f>SUM(N9:N11)</f>
        <v>38005244.979999997</v>
      </c>
    </row>
    <row r="9" spans="1:14" ht="15.75" x14ac:dyDescent="0.25">
      <c r="A9" s="8"/>
      <c r="B9" s="7" t="s">
        <v>33</v>
      </c>
      <c r="C9" s="9">
        <f>'Прил 1'!L10</f>
        <v>3458.7999999999993</v>
      </c>
      <c r="D9" s="10">
        <f>'Прил 1'!O10</f>
        <v>141</v>
      </c>
      <c r="E9" s="11"/>
      <c r="F9" s="11"/>
      <c r="G9" s="11"/>
      <c r="H9" s="10">
        <v>6</v>
      </c>
      <c r="I9" s="10">
        <f t="shared" ref="I9:I11" si="1">SUM(E9:H9)</f>
        <v>6</v>
      </c>
      <c r="J9" s="12"/>
      <c r="K9" s="12"/>
      <c r="L9" s="12"/>
      <c r="M9" s="9">
        <f>'Прил 1'!Q10</f>
        <v>16291388.58</v>
      </c>
      <c r="N9" s="13">
        <f>SUM(J9:M9)</f>
        <v>16291388.58</v>
      </c>
    </row>
    <row r="10" spans="1:14" ht="15.75" x14ac:dyDescent="0.25">
      <c r="A10" s="8"/>
      <c r="B10" s="7" t="s">
        <v>35</v>
      </c>
      <c r="C10" s="9">
        <f>'Прил 1'!L50</f>
        <v>2315.4</v>
      </c>
      <c r="D10" s="10">
        <f>'Прил 1'!O50</f>
        <v>110</v>
      </c>
      <c r="E10" s="11"/>
      <c r="F10" s="11"/>
      <c r="G10" s="11"/>
      <c r="H10" s="10">
        <v>4</v>
      </c>
      <c r="I10" s="10">
        <f t="shared" si="1"/>
        <v>4</v>
      </c>
      <c r="J10" s="12"/>
      <c r="K10" s="12"/>
      <c r="L10" s="12"/>
      <c r="M10" s="9">
        <f>'Прил 1'!Q50</f>
        <v>10972796</v>
      </c>
      <c r="N10" s="13">
        <f>SUM(J10:M10)</f>
        <v>10972796</v>
      </c>
    </row>
    <row r="11" spans="1:14" ht="15.75" x14ac:dyDescent="0.25">
      <c r="A11" s="8"/>
      <c r="B11" s="7" t="s">
        <v>36</v>
      </c>
      <c r="C11" s="9">
        <f>'Прил 1'!L72</f>
        <v>558.4</v>
      </c>
      <c r="D11" s="10">
        <f>'Прил 1'!O72</f>
        <v>24</v>
      </c>
      <c r="E11" s="11"/>
      <c r="F11" s="11"/>
      <c r="G11" s="11"/>
      <c r="H11" s="10">
        <v>1</v>
      </c>
      <c r="I11" s="10">
        <f t="shared" si="1"/>
        <v>1</v>
      </c>
      <c r="J11" s="12"/>
      <c r="K11" s="12"/>
      <c r="L11" s="12"/>
      <c r="M11" s="9">
        <f>'Прил 1'!Q72</f>
        <v>10741060.4</v>
      </c>
      <c r="N11" s="13">
        <f>SUM(J11:M11)</f>
        <v>10741060.4</v>
      </c>
    </row>
    <row r="12" spans="1:14" ht="31.5" x14ac:dyDescent="0.25">
      <c r="A12" s="6" t="s">
        <v>52</v>
      </c>
      <c r="B12" s="7" t="s">
        <v>76</v>
      </c>
      <c r="C12" s="5">
        <f>SUM(C13:C15)</f>
        <v>3757.1000000000004</v>
      </c>
      <c r="D12" s="4">
        <f>SUM(D13:D15)</f>
        <v>124</v>
      </c>
      <c r="E12" s="4"/>
      <c r="F12" s="4"/>
      <c r="G12" s="4"/>
      <c r="H12" s="4">
        <f>SUM(H13:H15)</f>
        <v>5</v>
      </c>
      <c r="I12" s="4">
        <f>SUM(I13:I15)</f>
        <v>5</v>
      </c>
      <c r="J12" s="5"/>
      <c r="K12" s="5"/>
      <c r="L12" s="5"/>
      <c r="M12" s="5">
        <f>SUM(M13:M15)</f>
        <v>5967272.7999999998</v>
      </c>
      <c r="N12" s="5">
        <f>SUM(N13:N15)</f>
        <v>5967272.7999999998</v>
      </c>
    </row>
    <row r="13" spans="1:14" ht="15.75" x14ac:dyDescent="0.25">
      <c r="A13" s="8"/>
      <c r="B13" s="7" t="s">
        <v>33</v>
      </c>
      <c r="C13" s="9">
        <f>'Прил 1'!L25</f>
        <v>2253.9</v>
      </c>
      <c r="D13" s="10">
        <f>'Прил 1'!O25</f>
        <v>74</v>
      </c>
      <c r="E13" s="11"/>
      <c r="F13" s="11"/>
      <c r="G13" s="11"/>
      <c r="H13" s="10">
        <v>3</v>
      </c>
      <c r="I13" s="10">
        <f t="shared" ref="I13:I15" si="2">SUM(E13:H13)</f>
        <v>3</v>
      </c>
      <c r="J13" s="12"/>
      <c r="K13" s="12"/>
      <c r="L13" s="12"/>
      <c r="M13" s="9">
        <f>'Прил 1'!Q25</f>
        <v>235706.8</v>
      </c>
      <c r="N13" s="13">
        <f>SUM(J13:M13)</f>
        <v>235706.8</v>
      </c>
    </row>
    <row r="14" spans="1:14" ht="15.75" x14ac:dyDescent="0.25">
      <c r="A14" s="8"/>
      <c r="B14" s="7" t="s">
        <v>35</v>
      </c>
      <c r="C14" s="9">
        <f>'Прил 1'!L62</f>
        <v>750.7</v>
      </c>
      <c r="D14" s="10">
        <f>'Прил 1'!O62</f>
        <v>24</v>
      </c>
      <c r="E14" s="11"/>
      <c r="F14" s="11"/>
      <c r="G14" s="11"/>
      <c r="H14" s="10">
        <v>1</v>
      </c>
      <c r="I14" s="10">
        <f t="shared" si="2"/>
        <v>1</v>
      </c>
      <c r="J14" s="12"/>
      <c r="K14" s="12"/>
      <c r="L14" s="12"/>
      <c r="M14" s="9">
        <f>'Прил 1'!Q62</f>
        <v>2790104</v>
      </c>
      <c r="N14" s="13">
        <f>SUM(J14:M14)</f>
        <v>2790104</v>
      </c>
    </row>
    <row r="15" spans="1:14" ht="15.75" x14ac:dyDescent="0.25">
      <c r="A15" s="8"/>
      <c r="B15" s="7" t="s">
        <v>36</v>
      </c>
      <c r="C15" s="9">
        <f>'Прил 1'!L76</f>
        <v>752.5</v>
      </c>
      <c r="D15" s="10">
        <f>'Прил 1'!O76</f>
        <v>26</v>
      </c>
      <c r="E15" s="11"/>
      <c r="F15" s="11"/>
      <c r="G15" s="11"/>
      <c r="H15" s="10">
        <v>1</v>
      </c>
      <c r="I15" s="10">
        <f t="shared" si="2"/>
        <v>1</v>
      </c>
      <c r="J15" s="12"/>
      <c r="K15" s="12"/>
      <c r="L15" s="12"/>
      <c r="M15" s="9">
        <f>'Прил 1'!Q76</f>
        <v>2941462</v>
      </c>
      <c r="N15" s="13">
        <f>SUM(J15:M15)</f>
        <v>2941462</v>
      </c>
    </row>
    <row r="16" spans="1:14" ht="31.5" x14ac:dyDescent="0.25">
      <c r="A16" s="6" t="s">
        <v>55</v>
      </c>
      <c r="B16" s="7" t="s">
        <v>77</v>
      </c>
      <c r="C16" s="5">
        <f>SUM(C17:C19)</f>
        <v>1530.6</v>
      </c>
      <c r="D16" s="4">
        <f>SUM(D17:D19)</f>
        <v>46</v>
      </c>
      <c r="E16" s="4"/>
      <c r="F16" s="4"/>
      <c r="G16" s="4"/>
      <c r="H16" s="4">
        <f>SUM(H17:H19)</f>
        <v>4</v>
      </c>
      <c r="I16" s="4">
        <f>SUM(I17:I19)</f>
        <v>4</v>
      </c>
      <c r="J16" s="5"/>
      <c r="K16" s="5"/>
      <c r="L16" s="5"/>
      <c r="M16" s="5">
        <f>SUM(M17:M19)</f>
        <v>5227584</v>
      </c>
      <c r="N16" s="5">
        <f>SUM(N17:N19)</f>
        <v>5227584</v>
      </c>
    </row>
    <row r="17" spans="1:14" ht="15.75" x14ac:dyDescent="0.25">
      <c r="A17" s="8"/>
      <c r="B17" s="7" t="s">
        <v>33</v>
      </c>
      <c r="C17" s="9">
        <f>'Прил 1'!L32</f>
        <v>941</v>
      </c>
      <c r="D17" s="10">
        <f>'Прил 1'!O32</f>
        <v>24</v>
      </c>
      <c r="E17" s="11"/>
      <c r="F17" s="11"/>
      <c r="G17" s="11"/>
      <c r="H17" s="10">
        <v>2</v>
      </c>
      <c r="I17" s="10">
        <f t="shared" ref="I17:I19" si="3">SUM(E17:H17)</f>
        <v>2</v>
      </c>
      <c r="J17" s="12"/>
      <c r="K17" s="12"/>
      <c r="L17" s="12"/>
      <c r="M17" s="9">
        <f>'Прил 1'!Q32</f>
        <v>2457891</v>
      </c>
      <c r="N17" s="13">
        <f>SUM(J17:M17)</f>
        <v>2457891</v>
      </c>
    </row>
    <row r="18" spans="1:14" ht="15.75" x14ac:dyDescent="0.25">
      <c r="A18" s="8"/>
      <c r="B18" s="7" t="s">
        <v>35</v>
      </c>
      <c r="C18" s="9">
        <f>'Прил 1'!L65</f>
        <v>294.8</v>
      </c>
      <c r="D18" s="10">
        <f>'Прил 1'!O65</f>
        <v>11</v>
      </c>
      <c r="E18" s="11"/>
      <c r="F18" s="11"/>
      <c r="G18" s="11"/>
      <c r="H18" s="10">
        <v>1</v>
      </c>
      <c r="I18" s="10">
        <f t="shared" si="3"/>
        <v>1</v>
      </c>
      <c r="J18" s="12"/>
      <c r="K18" s="12"/>
      <c r="L18" s="12"/>
      <c r="M18" s="9">
        <f>'Прил 1'!Q65</f>
        <v>2153897</v>
      </c>
      <c r="N18" s="13">
        <f>SUM(J18:M18)</f>
        <v>2153897</v>
      </c>
    </row>
    <row r="19" spans="1:14" ht="15.75" x14ac:dyDescent="0.25">
      <c r="A19" s="8"/>
      <c r="B19" s="7" t="s">
        <v>36</v>
      </c>
      <c r="C19" s="9">
        <f>'Прил 1'!L79</f>
        <v>294.8</v>
      </c>
      <c r="D19" s="10">
        <f>'Прил 1'!O79</f>
        <v>11</v>
      </c>
      <c r="E19" s="11"/>
      <c r="F19" s="11"/>
      <c r="G19" s="11"/>
      <c r="H19" s="10">
        <v>1</v>
      </c>
      <c r="I19" s="10">
        <f t="shared" si="3"/>
        <v>1</v>
      </c>
      <c r="J19" s="12"/>
      <c r="K19" s="12"/>
      <c r="L19" s="12"/>
      <c r="M19" s="9">
        <f>'Прил 1'!Q79</f>
        <v>615796</v>
      </c>
      <c r="N19" s="13">
        <f>SUM(J19:M19)</f>
        <v>615796</v>
      </c>
    </row>
    <row r="20" spans="1:14" ht="31.5" x14ac:dyDescent="0.25">
      <c r="A20" s="6" t="s">
        <v>60</v>
      </c>
      <c r="B20" s="7" t="s">
        <v>78</v>
      </c>
      <c r="C20" s="5">
        <f>SUM(C21:C23)</f>
        <v>815.4</v>
      </c>
      <c r="D20" s="4">
        <f>SUM(D21:D23)</f>
        <v>33</v>
      </c>
      <c r="E20" s="4"/>
      <c r="F20" s="4"/>
      <c r="G20" s="4"/>
      <c r="H20" s="4">
        <f>SUM(H21:H23)</f>
        <v>1</v>
      </c>
      <c r="I20" s="4">
        <f>SUM(I21:I23)</f>
        <v>1</v>
      </c>
      <c r="J20" s="5"/>
      <c r="K20" s="5"/>
      <c r="L20" s="5"/>
      <c r="M20" s="5">
        <f>SUM(M21:M23)</f>
        <v>788028</v>
      </c>
      <c r="N20" s="5">
        <f>SUM(N21:N23)</f>
        <v>788028</v>
      </c>
    </row>
    <row r="21" spans="1:14" ht="15.75" x14ac:dyDescent="0.25">
      <c r="A21" s="8"/>
      <c r="B21" s="7" t="s">
        <v>33</v>
      </c>
      <c r="C21" s="9">
        <f>'Прил 1'!L43</f>
        <v>815.4</v>
      </c>
      <c r="D21" s="10">
        <f>'Прил 1'!O43</f>
        <v>33</v>
      </c>
      <c r="E21" s="11"/>
      <c r="F21" s="11"/>
      <c r="G21" s="11"/>
      <c r="H21" s="10">
        <v>1</v>
      </c>
      <c r="I21" s="10">
        <f t="shared" ref="I21:I23" si="4">SUM(E21:H21)</f>
        <v>1</v>
      </c>
      <c r="J21" s="12"/>
      <c r="K21" s="12"/>
      <c r="L21" s="12"/>
      <c r="M21" s="9">
        <f>'Прил 1'!Q43</f>
        <v>788028</v>
      </c>
      <c r="N21" s="13">
        <f>SUM(J21:M21)</f>
        <v>788028</v>
      </c>
    </row>
    <row r="22" spans="1:14" ht="15.75" x14ac:dyDescent="0.25">
      <c r="A22" s="8"/>
      <c r="B22" s="7" t="s">
        <v>35</v>
      </c>
      <c r="C22" s="9">
        <f>'Прил 1'!L69</f>
        <v>0</v>
      </c>
      <c r="D22" s="10">
        <f>'Прил 1'!O69</f>
        <v>0</v>
      </c>
      <c r="E22" s="11"/>
      <c r="F22" s="11"/>
      <c r="G22" s="11"/>
      <c r="H22" s="10">
        <v>0</v>
      </c>
      <c r="I22" s="10">
        <f t="shared" si="4"/>
        <v>0</v>
      </c>
      <c r="J22" s="12"/>
      <c r="K22" s="12"/>
      <c r="L22" s="12"/>
      <c r="M22" s="9">
        <f>'Прил 1'!Q69</f>
        <v>0</v>
      </c>
      <c r="N22" s="13">
        <f>SUM(J22:M22)</f>
        <v>0</v>
      </c>
    </row>
    <row r="23" spans="1:14" ht="15.75" x14ac:dyDescent="0.25">
      <c r="A23" s="8"/>
      <c r="B23" s="7" t="s">
        <v>36</v>
      </c>
      <c r="C23" s="9">
        <f>'Прил 1'!L83</f>
        <v>0</v>
      </c>
      <c r="D23" s="10">
        <f>'Прил 1'!O83</f>
        <v>0</v>
      </c>
      <c r="E23" s="11"/>
      <c r="F23" s="11"/>
      <c r="G23" s="11"/>
      <c r="H23" s="10">
        <v>0</v>
      </c>
      <c r="I23" s="10">
        <f t="shared" si="4"/>
        <v>0</v>
      </c>
      <c r="J23" s="12"/>
      <c r="K23" s="12"/>
      <c r="L23" s="12"/>
      <c r="M23" s="9">
        <f>'Прил 1'!Q83</f>
        <v>0</v>
      </c>
      <c r="N23" s="13">
        <f>SUM(J23:M23)</f>
        <v>0</v>
      </c>
    </row>
    <row r="24" spans="1:14" ht="31.5" x14ac:dyDescent="0.25">
      <c r="A24" s="6" t="s">
        <v>87</v>
      </c>
      <c r="B24" s="7" t="s">
        <v>88</v>
      </c>
      <c r="C24" s="9">
        <f>C25+C26+C27</f>
        <v>0</v>
      </c>
      <c r="D24" s="10">
        <f t="shared" ref="D24:N24" si="5">D25+D26+D27</f>
        <v>0</v>
      </c>
      <c r="E24" s="9"/>
      <c r="F24" s="9"/>
      <c r="G24" s="9"/>
      <c r="H24" s="10">
        <f t="shared" si="5"/>
        <v>0</v>
      </c>
      <c r="I24" s="10">
        <f t="shared" si="5"/>
        <v>0</v>
      </c>
      <c r="J24" s="9"/>
      <c r="K24" s="9"/>
      <c r="L24" s="9"/>
      <c r="M24" s="9">
        <f t="shared" si="5"/>
        <v>0</v>
      </c>
      <c r="N24" s="9">
        <f t="shared" si="5"/>
        <v>0</v>
      </c>
    </row>
    <row r="25" spans="1:14" ht="15.75" x14ac:dyDescent="0.25">
      <c r="A25" s="8"/>
      <c r="B25" s="7" t="s">
        <v>33</v>
      </c>
      <c r="C25" s="9">
        <f>'Прил 1'!L48</f>
        <v>0</v>
      </c>
      <c r="D25" s="10">
        <f>'Прил 1'!O48</f>
        <v>0</v>
      </c>
      <c r="E25" s="11"/>
      <c r="F25" s="11"/>
      <c r="G25" s="11"/>
      <c r="H25" s="10">
        <v>0</v>
      </c>
      <c r="I25" s="10">
        <f t="shared" ref="I25:I27" si="6">SUM(E25:H25)</f>
        <v>0</v>
      </c>
      <c r="J25" s="12"/>
      <c r="K25" s="12"/>
      <c r="L25" s="12"/>
      <c r="M25" s="9">
        <f>'Прил 1'!Q48</f>
        <v>0</v>
      </c>
      <c r="N25" s="13">
        <f>J25+K25+L25+M25</f>
        <v>0</v>
      </c>
    </row>
    <row r="26" spans="1:14" ht="15.75" x14ac:dyDescent="0.25">
      <c r="A26" s="8"/>
      <c r="B26" s="7" t="s">
        <v>35</v>
      </c>
      <c r="C26" s="9">
        <f>'Прил 1'!L70</f>
        <v>0</v>
      </c>
      <c r="D26" s="10">
        <f>'Прил 1'!O70</f>
        <v>0</v>
      </c>
      <c r="E26" s="11"/>
      <c r="F26" s="11"/>
      <c r="G26" s="11"/>
      <c r="H26" s="10">
        <v>0</v>
      </c>
      <c r="I26" s="10">
        <f t="shared" si="6"/>
        <v>0</v>
      </c>
      <c r="J26" s="12"/>
      <c r="K26" s="12"/>
      <c r="L26" s="12"/>
      <c r="M26" s="9">
        <f>'Прил 1'!Q70</f>
        <v>0</v>
      </c>
      <c r="N26" s="13">
        <f t="shared" ref="N26:N27" si="7">J26+K26+L26+M26</f>
        <v>0</v>
      </c>
    </row>
    <row r="27" spans="1:14" ht="15.75" x14ac:dyDescent="0.25">
      <c r="A27" s="8"/>
      <c r="B27" s="7" t="s">
        <v>36</v>
      </c>
      <c r="C27" s="9">
        <f>'Прил 1'!L84</f>
        <v>0</v>
      </c>
      <c r="D27" s="10">
        <f>'Прил 1'!O84</f>
        <v>0</v>
      </c>
      <c r="E27" s="11"/>
      <c r="F27" s="11"/>
      <c r="G27" s="11"/>
      <c r="H27" s="10">
        <v>0</v>
      </c>
      <c r="I27" s="10">
        <f t="shared" si="6"/>
        <v>0</v>
      </c>
      <c r="J27" s="12"/>
      <c r="K27" s="12"/>
      <c r="L27" s="12"/>
      <c r="M27" s="9">
        <f>'Прил 1'!Q84</f>
        <v>0</v>
      </c>
      <c r="N27" s="13">
        <f t="shared" si="7"/>
        <v>0</v>
      </c>
    </row>
  </sheetData>
  <autoFilter ref="A6:N27"/>
  <mergeCells count="8">
    <mergeCell ref="F1:N1"/>
    <mergeCell ref="A2:N2"/>
    <mergeCell ref="A3:A5"/>
    <mergeCell ref="B3:B5"/>
    <mergeCell ref="C3:C4"/>
    <mergeCell ref="D3:D4"/>
    <mergeCell ref="E3:I3"/>
    <mergeCell ref="J3:N3"/>
  </mergeCells>
  <pageMargins left="0.59055118110236227" right="0.59055118110236227" top="1.1811023622047245" bottom="0.78740157480314965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 1</vt:lpstr>
      <vt:lpstr>Прил 2</vt:lpstr>
      <vt:lpstr>'Прил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2020-09-03T00:09:51Z</dcterms:modified>
</cp:coreProperties>
</file>