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598"/>
  </bookViews>
  <sheets>
    <sheet name="Прил 1" sheetId="1" r:id="rId1"/>
    <sheet name="Прил 2" sheetId="3" r:id="rId2"/>
  </sheets>
  <definedNames>
    <definedName name="_xlnm._FilterDatabase" localSheetId="0" hidden="1">'Прил 1'!$A$14:$AS$3153</definedName>
    <definedName name="_xlnm._FilterDatabase" localSheetId="1" hidden="1">'Прил 2'!$A$6:$N$213</definedName>
    <definedName name="_xlnm.Print_Area" localSheetId="0">'Прил 1'!$E$1:$Y$3147</definedName>
  </definedNames>
  <calcPr calcId="162913"/>
</workbook>
</file>

<file path=xl/calcChain.xml><?xml version="1.0" encoding="utf-8"?>
<calcChain xmlns="http://schemas.openxmlformats.org/spreadsheetml/2006/main">
  <c r="V3138" i="1" l="1"/>
  <c r="U3138" i="1"/>
  <c r="T3138" i="1"/>
  <c r="S3138" i="1"/>
  <c r="R3138" i="1"/>
  <c r="Q3138" i="1"/>
  <c r="W3137" i="1"/>
  <c r="V3136" i="1"/>
  <c r="U3136" i="1"/>
  <c r="T3136" i="1"/>
  <c r="S3136" i="1"/>
  <c r="R3136" i="1"/>
  <c r="Q3136" i="1"/>
  <c r="W3135" i="1"/>
  <c r="V3134" i="1"/>
  <c r="U3134" i="1"/>
  <c r="T3134" i="1"/>
  <c r="S3134" i="1"/>
  <c r="R3134" i="1"/>
  <c r="Q3134" i="1"/>
  <c r="O3134" i="1"/>
  <c r="O3132" i="1" s="1"/>
  <c r="N3134" i="1"/>
  <c r="N3132" i="1" s="1"/>
  <c r="M3134" i="1"/>
  <c r="M3132" i="1" s="1"/>
  <c r="L3134" i="1"/>
  <c r="L3132" i="1" s="1"/>
  <c r="W3133" i="1"/>
  <c r="V2385" i="1"/>
  <c r="U2385" i="1"/>
  <c r="T2385" i="1"/>
  <c r="S2385" i="1"/>
  <c r="R2385" i="1"/>
  <c r="Q2385" i="1"/>
  <c r="W2384" i="1"/>
  <c r="V2383" i="1"/>
  <c r="U2383" i="1"/>
  <c r="T2383" i="1"/>
  <c r="S2383" i="1"/>
  <c r="R2383" i="1"/>
  <c r="Q2383" i="1"/>
  <c r="O2383" i="1"/>
  <c r="N2383" i="1"/>
  <c r="M2383" i="1"/>
  <c r="L2383" i="1"/>
  <c r="W2382" i="1"/>
  <c r="V2381" i="1"/>
  <c r="U2381" i="1"/>
  <c r="T2381" i="1"/>
  <c r="S2381" i="1"/>
  <c r="R2381" i="1"/>
  <c r="Q2381" i="1"/>
  <c r="O2381" i="1"/>
  <c r="N2381" i="1"/>
  <c r="M2381" i="1"/>
  <c r="L2381" i="1"/>
  <c r="W2380" i="1"/>
  <c r="V1588" i="1"/>
  <c r="U1588" i="1"/>
  <c r="T1588" i="1"/>
  <c r="S1588" i="1"/>
  <c r="R1588" i="1"/>
  <c r="Q1588" i="1"/>
  <c r="O1588" i="1"/>
  <c r="N1588" i="1"/>
  <c r="M1588" i="1"/>
  <c r="L1588" i="1"/>
  <c r="W1587" i="1"/>
  <c r="V1586" i="1"/>
  <c r="U1586" i="1"/>
  <c r="T1586" i="1"/>
  <c r="S1586" i="1"/>
  <c r="R1586" i="1"/>
  <c r="Q1586" i="1"/>
  <c r="O1586" i="1"/>
  <c r="N1586" i="1"/>
  <c r="M1586" i="1"/>
  <c r="L1586" i="1"/>
  <c r="W1585" i="1"/>
  <c r="V1584" i="1"/>
  <c r="U1584" i="1"/>
  <c r="T1584" i="1"/>
  <c r="S1584" i="1"/>
  <c r="R1584" i="1"/>
  <c r="Q1584" i="1"/>
  <c r="O1584" i="1"/>
  <c r="N1584" i="1"/>
  <c r="M1584" i="1"/>
  <c r="L1584" i="1"/>
  <c r="W1583" i="1"/>
  <c r="V1582" i="1"/>
  <c r="U1582" i="1"/>
  <c r="T1582" i="1"/>
  <c r="S1582" i="1"/>
  <c r="R1582" i="1"/>
  <c r="Q1582" i="1"/>
  <c r="O1582" i="1"/>
  <c r="N1582" i="1"/>
  <c r="M1582" i="1"/>
  <c r="L1582" i="1"/>
  <c r="W1581" i="1"/>
  <c r="O2379" i="1" l="1"/>
  <c r="T2379" i="1"/>
  <c r="M2379" i="1"/>
  <c r="R3132" i="1"/>
  <c r="V3132" i="1"/>
  <c r="U1580" i="1"/>
  <c r="M1580" i="1"/>
  <c r="R1580" i="1"/>
  <c r="N1580" i="1"/>
  <c r="R2379" i="1"/>
  <c r="V2379" i="1"/>
  <c r="Q3132" i="1"/>
  <c r="U3132" i="1"/>
  <c r="V1580" i="1"/>
  <c r="S3132" i="1"/>
  <c r="T3132" i="1"/>
  <c r="N2379" i="1"/>
  <c r="L2379" i="1"/>
  <c r="Q2379" i="1"/>
  <c r="U2379" i="1"/>
  <c r="S2379" i="1"/>
  <c r="Q1580" i="1"/>
  <c r="T1580" i="1"/>
  <c r="S1580" i="1"/>
  <c r="L1580" i="1"/>
  <c r="O1580" i="1"/>
  <c r="Q3113" i="1" l="1"/>
  <c r="V3115" i="1"/>
  <c r="U3115" i="1"/>
  <c r="T3115" i="1"/>
  <c r="R3115" i="1"/>
  <c r="Q3115" i="1"/>
  <c r="O3115" i="1"/>
  <c r="N3115" i="1"/>
  <c r="L3115" i="1"/>
  <c r="W3114" i="1"/>
  <c r="S3114" i="1"/>
  <c r="S3115" i="1" s="1"/>
  <c r="V3113" i="1"/>
  <c r="U3113" i="1"/>
  <c r="T3113" i="1"/>
  <c r="R3113" i="1"/>
  <c r="O3113" i="1"/>
  <c r="N3113" i="1"/>
  <c r="M3113" i="1"/>
  <c r="M3109" i="1" s="1"/>
  <c r="L3113" i="1"/>
  <c r="W3112" i="1"/>
  <c r="S3112" i="1"/>
  <c r="W3111" i="1"/>
  <c r="S3111" i="1"/>
  <c r="W3110" i="1"/>
  <c r="I71" i="3"/>
  <c r="I72" i="3"/>
  <c r="I73" i="3"/>
  <c r="J74" i="3"/>
  <c r="K74" i="3"/>
  <c r="L74" i="3"/>
  <c r="H75" i="3"/>
  <c r="I76" i="3"/>
  <c r="V2355" i="1"/>
  <c r="U2355" i="1"/>
  <c r="T2355" i="1"/>
  <c r="R2355" i="1"/>
  <c r="Q2355" i="1"/>
  <c r="O2355" i="1"/>
  <c r="N2355" i="1"/>
  <c r="M2355" i="1"/>
  <c r="L2355" i="1"/>
  <c r="W2354" i="1"/>
  <c r="S2354" i="1"/>
  <c r="W2353" i="1"/>
  <c r="S2353" i="1"/>
  <c r="V2352" i="1"/>
  <c r="U2352" i="1"/>
  <c r="T2352" i="1"/>
  <c r="R2352" i="1"/>
  <c r="Q2352" i="1"/>
  <c r="O2352" i="1"/>
  <c r="N2352" i="1"/>
  <c r="M2352" i="1"/>
  <c r="L2352" i="1"/>
  <c r="W2351" i="1"/>
  <c r="S2351" i="1"/>
  <c r="W2350" i="1"/>
  <c r="S2350" i="1"/>
  <c r="V2349" i="1"/>
  <c r="U2349" i="1"/>
  <c r="T2349" i="1"/>
  <c r="R2349" i="1"/>
  <c r="Q2349" i="1"/>
  <c r="O2349" i="1"/>
  <c r="N2349" i="1"/>
  <c r="M2349" i="1"/>
  <c r="L2349" i="1"/>
  <c r="W2348" i="1"/>
  <c r="S2348" i="1"/>
  <c r="S2347" i="1"/>
  <c r="W2346" i="1"/>
  <c r="S2346" i="1"/>
  <c r="V2345" i="1"/>
  <c r="U2345" i="1"/>
  <c r="T2345" i="1"/>
  <c r="R2345" i="1"/>
  <c r="Q2345" i="1"/>
  <c r="O2345" i="1"/>
  <c r="N2345" i="1"/>
  <c r="M2345" i="1"/>
  <c r="L2345" i="1"/>
  <c r="W2344" i="1"/>
  <c r="S2344" i="1"/>
  <c r="S2345" i="1" s="1"/>
  <c r="N3109" i="1" l="1"/>
  <c r="U3109" i="1"/>
  <c r="T3109" i="1"/>
  <c r="R3109" i="1"/>
  <c r="L2343" i="1"/>
  <c r="Q2343" i="1"/>
  <c r="L3109" i="1"/>
  <c r="Q3109" i="1"/>
  <c r="R2343" i="1"/>
  <c r="O3109" i="1"/>
  <c r="V3109" i="1"/>
  <c r="U2343" i="1"/>
  <c r="M2343" i="1"/>
  <c r="S3113" i="1"/>
  <c r="S3109" i="1" s="1"/>
  <c r="N2343" i="1"/>
  <c r="T2343" i="1"/>
  <c r="V2343" i="1"/>
  <c r="O2343" i="1"/>
  <c r="S2355" i="1"/>
  <c r="S2352" i="1"/>
  <c r="S2349" i="1"/>
  <c r="S2343" i="1" l="1"/>
  <c r="M3041" i="1"/>
  <c r="N3041" i="1"/>
  <c r="O3041" i="1"/>
  <c r="L3041" i="1"/>
  <c r="R3041" i="1"/>
  <c r="S3041" i="1"/>
  <c r="T3041" i="1"/>
  <c r="U3041" i="1"/>
  <c r="V3041" i="1"/>
  <c r="Q3041" i="1"/>
  <c r="M2259" i="1"/>
  <c r="N2259" i="1"/>
  <c r="O2259" i="1"/>
  <c r="L2259" i="1"/>
  <c r="M2256" i="1"/>
  <c r="N2256" i="1"/>
  <c r="O2256" i="1"/>
  <c r="L2256" i="1"/>
  <c r="M2253" i="1"/>
  <c r="N2253" i="1"/>
  <c r="O2253" i="1"/>
  <c r="L2253" i="1"/>
  <c r="M2251" i="1"/>
  <c r="M2248" i="1" s="1"/>
  <c r="N2251" i="1"/>
  <c r="O2251" i="1"/>
  <c r="L2251" i="1"/>
  <c r="V2259" i="1"/>
  <c r="U2259" i="1"/>
  <c r="S2259" i="1"/>
  <c r="R2259" i="1"/>
  <c r="Q2259" i="1"/>
  <c r="W2258" i="1"/>
  <c r="T2258" i="1"/>
  <c r="W2257" i="1"/>
  <c r="T2257" i="1"/>
  <c r="V2256" i="1"/>
  <c r="U2256" i="1"/>
  <c r="S2256" i="1"/>
  <c r="R2256" i="1"/>
  <c r="Q2256" i="1"/>
  <c r="W2255" i="1"/>
  <c r="T2255" i="1"/>
  <c r="W2254" i="1"/>
  <c r="T2254" i="1"/>
  <c r="V2253" i="1"/>
  <c r="U2253" i="1"/>
  <c r="S2253" i="1"/>
  <c r="R2253" i="1"/>
  <c r="Q2253" i="1"/>
  <c r="W2252" i="1"/>
  <c r="T2252" i="1"/>
  <c r="T2253" i="1" s="1"/>
  <c r="V2251" i="1"/>
  <c r="U2251" i="1"/>
  <c r="S2251" i="1"/>
  <c r="R2251" i="1"/>
  <c r="Q2251" i="1"/>
  <c r="W2250" i="1"/>
  <c r="T2250" i="1"/>
  <c r="W2249" i="1"/>
  <c r="T2249" i="1"/>
  <c r="U1443" i="1"/>
  <c r="T1443" i="1"/>
  <c r="R1443" i="1"/>
  <c r="Q1443" i="1"/>
  <c r="O1443" i="1"/>
  <c r="N1443" i="1"/>
  <c r="M1443" i="1"/>
  <c r="L1443" i="1"/>
  <c r="W1442" i="1"/>
  <c r="S1442" i="1"/>
  <c r="S1443" i="1" s="1"/>
  <c r="U1441" i="1"/>
  <c r="T1441" i="1"/>
  <c r="R1441" i="1"/>
  <c r="Q1441" i="1"/>
  <c r="O1441" i="1"/>
  <c r="N1441" i="1"/>
  <c r="M1441" i="1"/>
  <c r="L1441" i="1"/>
  <c r="W1440" i="1"/>
  <c r="S1440" i="1"/>
  <c r="S1441" i="1" s="1"/>
  <c r="U1439" i="1"/>
  <c r="T1439" i="1"/>
  <c r="R1439" i="1"/>
  <c r="Q1439" i="1"/>
  <c r="O1439" i="1"/>
  <c r="N1439" i="1"/>
  <c r="M1439" i="1"/>
  <c r="L1439" i="1"/>
  <c r="W1438" i="1"/>
  <c r="S1438" i="1"/>
  <c r="S1439" i="1" s="1"/>
  <c r="U1437" i="1"/>
  <c r="T1437" i="1"/>
  <c r="R1437" i="1"/>
  <c r="Q1437" i="1"/>
  <c r="O1437" i="1"/>
  <c r="N1437" i="1"/>
  <c r="M1437" i="1"/>
  <c r="L1437" i="1"/>
  <c r="W1436" i="1"/>
  <c r="S1436" i="1"/>
  <c r="S1437" i="1" s="1"/>
  <c r="U1435" i="1"/>
  <c r="T1435" i="1"/>
  <c r="R1435" i="1"/>
  <c r="Q1435" i="1"/>
  <c r="O1435" i="1"/>
  <c r="N1435" i="1"/>
  <c r="M1435" i="1"/>
  <c r="L1435" i="1"/>
  <c r="W1434" i="1"/>
  <c r="S1434" i="1"/>
  <c r="S1435" i="1" s="1"/>
  <c r="U1433" i="1"/>
  <c r="T1433" i="1"/>
  <c r="R1433" i="1"/>
  <c r="Q1433" i="1"/>
  <c r="O1433" i="1"/>
  <c r="N1433" i="1"/>
  <c r="M1433" i="1"/>
  <c r="L1433" i="1"/>
  <c r="W1432" i="1"/>
  <c r="S1432" i="1"/>
  <c r="S1433" i="1" s="1"/>
  <c r="V1431" i="1"/>
  <c r="V1433" i="1" s="1"/>
  <c r="V1435" i="1" s="1"/>
  <c r="V1437" i="1" s="1"/>
  <c r="V1439" i="1" s="1"/>
  <c r="V1441" i="1" s="1"/>
  <c r="V1443" i="1" s="1"/>
  <c r="U1431" i="1"/>
  <c r="T1431" i="1"/>
  <c r="R1431" i="1"/>
  <c r="Q1431" i="1"/>
  <c r="O1431" i="1"/>
  <c r="N1431" i="1"/>
  <c r="M1431" i="1"/>
  <c r="L1431" i="1"/>
  <c r="W1430" i="1"/>
  <c r="S1430" i="1"/>
  <c r="W1429" i="1"/>
  <c r="S1429" i="1"/>
  <c r="V1428" i="1"/>
  <c r="U1428" i="1"/>
  <c r="T1428" i="1"/>
  <c r="R1428" i="1"/>
  <c r="Q1428" i="1"/>
  <c r="O1428" i="1"/>
  <c r="N1428" i="1"/>
  <c r="M1428" i="1"/>
  <c r="L1428" i="1"/>
  <c r="W1427" i="1"/>
  <c r="S1427" i="1"/>
  <c r="W1426" i="1"/>
  <c r="S1426" i="1"/>
  <c r="V1425" i="1"/>
  <c r="U1425" i="1"/>
  <c r="T1425" i="1"/>
  <c r="R1425" i="1"/>
  <c r="Q1425" i="1"/>
  <c r="O1425" i="1"/>
  <c r="N1425" i="1"/>
  <c r="M1425" i="1"/>
  <c r="L1425" i="1"/>
  <c r="W1424" i="1"/>
  <c r="S1424" i="1"/>
  <c r="W1423" i="1"/>
  <c r="S1423" i="1"/>
  <c r="V1422" i="1"/>
  <c r="U1422" i="1"/>
  <c r="T1422" i="1"/>
  <c r="R1422" i="1"/>
  <c r="Q1422" i="1"/>
  <c r="O1422" i="1"/>
  <c r="N1422" i="1"/>
  <c r="M1422" i="1"/>
  <c r="L1422" i="1"/>
  <c r="W1421" i="1"/>
  <c r="S1421" i="1"/>
  <c r="W1420" i="1"/>
  <c r="S1420" i="1"/>
  <c r="T2251" i="1" l="1"/>
  <c r="T2256" i="1"/>
  <c r="O1419" i="1"/>
  <c r="U1419" i="1"/>
  <c r="T1419" i="1"/>
  <c r="M1419" i="1"/>
  <c r="U2248" i="1"/>
  <c r="L1419" i="1"/>
  <c r="Q1419" i="1"/>
  <c r="V1419" i="1"/>
  <c r="Q2248" i="1"/>
  <c r="V2248" i="1"/>
  <c r="R1419" i="1"/>
  <c r="R2248" i="1"/>
  <c r="T2259" i="1"/>
  <c r="N1419" i="1"/>
  <c r="S1428" i="1"/>
  <c r="S2248" i="1"/>
  <c r="S1431" i="1"/>
  <c r="O2248" i="1"/>
  <c r="N2248" i="1"/>
  <c r="L2248" i="1"/>
  <c r="S1422" i="1"/>
  <c r="S1425" i="1"/>
  <c r="T2248" i="1" l="1"/>
  <c r="S1419" i="1"/>
  <c r="V2752" i="1"/>
  <c r="V2749" i="1" s="1"/>
  <c r="U2752" i="1"/>
  <c r="U2749" i="1" s="1"/>
  <c r="T2752" i="1"/>
  <c r="T2749" i="1" s="1"/>
  <c r="S2752" i="1"/>
  <c r="S2749" i="1" s="1"/>
  <c r="R2752" i="1"/>
  <c r="R2749" i="1" s="1"/>
  <c r="Q2752" i="1"/>
  <c r="Q2749" i="1" s="1"/>
  <c r="O2752" i="1"/>
  <c r="N2752" i="1"/>
  <c r="M2752" i="1"/>
  <c r="L2752" i="1"/>
  <c r="W2751" i="1"/>
  <c r="W2750" i="1"/>
  <c r="V1974" i="1"/>
  <c r="U1974" i="1"/>
  <c r="T1974" i="1"/>
  <c r="S1974" i="1"/>
  <c r="R1974" i="1"/>
  <c r="Q1974" i="1"/>
  <c r="O1974" i="1"/>
  <c r="N1974" i="1"/>
  <c r="M1974" i="1"/>
  <c r="L1974" i="1"/>
  <c r="W1973" i="1"/>
  <c r="W1972" i="1"/>
  <c r="V1971" i="1"/>
  <c r="U1971" i="1"/>
  <c r="T1971" i="1"/>
  <c r="S1971" i="1"/>
  <c r="R1971" i="1"/>
  <c r="Q1971" i="1"/>
  <c r="O1971" i="1"/>
  <c r="N1971" i="1"/>
  <c r="M1971" i="1"/>
  <c r="L1971" i="1"/>
  <c r="W1970" i="1"/>
  <c r="W1969" i="1"/>
  <c r="V1968" i="1"/>
  <c r="U1968" i="1"/>
  <c r="U1965" i="1" s="1"/>
  <c r="T1968" i="1"/>
  <c r="T1965" i="1" s="1"/>
  <c r="S1968" i="1"/>
  <c r="S1965" i="1" s="1"/>
  <c r="R1968" i="1"/>
  <c r="Q1968" i="1"/>
  <c r="Q1965" i="1" s="1"/>
  <c r="O1968" i="1"/>
  <c r="O1965" i="1" s="1"/>
  <c r="N1968" i="1"/>
  <c r="N1965" i="1" s="1"/>
  <c r="M1968" i="1"/>
  <c r="M1965" i="1" s="1"/>
  <c r="L1968" i="1"/>
  <c r="L1965" i="1" s="1"/>
  <c r="W1967" i="1"/>
  <c r="W1966" i="1"/>
  <c r="V463" i="1"/>
  <c r="U463" i="1"/>
  <c r="T463" i="1"/>
  <c r="S463" i="1"/>
  <c r="R463" i="1"/>
  <c r="Q463" i="1"/>
  <c r="O463" i="1"/>
  <c r="N463" i="1"/>
  <c r="M463" i="1"/>
  <c r="L463" i="1"/>
  <c r="W462" i="1"/>
  <c r="V461" i="1"/>
  <c r="U461" i="1"/>
  <c r="T461" i="1"/>
  <c r="S461" i="1"/>
  <c r="R461" i="1"/>
  <c r="Q461" i="1"/>
  <c r="O461" i="1"/>
  <c r="N461" i="1"/>
  <c r="M461" i="1"/>
  <c r="L461" i="1"/>
  <c r="W460" i="1"/>
  <c r="W459" i="1"/>
  <c r="V458" i="1"/>
  <c r="U458" i="1"/>
  <c r="T458" i="1"/>
  <c r="S458" i="1"/>
  <c r="R458" i="1"/>
  <c r="Q458" i="1"/>
  <c r="O458" i="1"/>
  <c r="N458" i="1"/>
  <c r="M458" i="1"/>
  <c r="L458" i="1"/>
  <c r="W457" i="1"/>
  <c r="W456" i="1"/>
  <c r="V455" i="1"/>
  <c r="U455" i="1"/>
  <c r="T455" i="1"/>
  <c r="S455" i="1"/>
  <c r="R455" i="1"/>
  <c r="Q455" i="1"/>
  <c r="O455" i="1"/>
  <c r="N455" i="1"/>
  <c r="M455" i="1"/>
  <c r="L455" i="1"/>
  <c r="W454" i="1"/>
  <c r="W453" i="1"/>
  <c r="V452" i="1"/>
  <c r="U452" i="1"/>
  <c r="T452" i="1"/>
  <c r="S452" i="1"/>
  <c r="R452" i="1"/>
  <c r="Q452" i="1"/>
  <c r="O452" i="1"/>
  <c r="N452" i="1"/>
  <c r="M452" i="1"/>
  <c r="L452" i="1"/>
  <c r="W451" i="1"/>
  <c r="W450" i="1"/>
  <c r="R1965" i="1" l="1"/>
  <c r="V1965" i="1"/>
  <c r="S449" i="1"/>
  <c r="O449" i="1"/>
  <c r="T449" i="1"/>
  <c r="N449" i="1"/>
  <c r="U449" i="1"/>
  <c r="L449" i="1"/>
  <c r="Q449" i="1"/>
  <c r="M449" i="1"/>
  <c r="R449" i="1"/>
  <c r="V449" i="1"/>
  <c r="V2742" i="1"/>
  <c r="U2742" i="1"/>
  <c r="T2742" i="1"/>
  <c r="R2742" i="1"/>
  <c r="Q2742" i="1"/>
  <c r="O2742" i="1"/>
  <c r="N2742" i="1"/>
  <c r="M2742" i="1"/>
  <c r="L2742" i="1"/>
  <c r="W2741" i="1"/>
  <c r="S2741" i="1"/>
  <c r="S2742" i="1" s="1"/>
  <c r="V2740" i="1"/>
  <c r="U2740" i="1"/>
  <c r="T2740" i="1"/>
  <c r="R2740" i="1"/>
  <c r="Q2740" i="1"/>
  <c r="O2740" i="1"/>
  <c r="N2740" i="1"/>
  <c r="M2740" i="1"/>
  <c r="L2740" i="1"/>
  <c r="W2739" i="1"/>
  <c r="S2739" i="1"/>
  <c r="S2740" i="1" s="1"/>
  <c r="V2738" i="1"/>
  <c r="U2738" i="1"/>
  <c r="T2738" i="1"/>
  <c r="R2738" i="1"/>
  <c r="Q2738" i="1"/>
  <c r="O2738" i="1"/>
  <c r="M2738" i="1"/>
  <c r="L2738" i="1"/>
  <c r="W2737" i="1"/>
  <c r="S2737" i="1"/>
  <c r="S2738" i="1" s="1"/>
  <c r="V1958" i="1"/>
  <c r="U1958" i="1"/>
  <c r="T1958" i="1"/>
  <c r="S1958" i="1"/>
  <c r="R1958" i="1"/>
  <c r="Q1958" i="1"/>
  <c r="O1958" i="1"/>
  <c r="N1958" i="1"/>
  <c r="M1958" i="1"/>
  <c r="L1958" i="1"/>
  <c r="W1957" i="1"/>
  <c r="W1956" i="1"/>
  <c r="V1955" i="1"/>
  <c r="U1955" i="1"/>
  <c r="T1955" i="1"/>
  <c r="S1955" i="1"/>
  <c r="R1955" i="1"/>
  <c r="Q1955" i="1"/>
  <c r="O1955" i="1"/>
  <c r="M1955" i="1"/>
  <c r="L1955" i="1"/>
  <c r="W1954" i="1"/>
  <c r="V1953" i="1"/>
  <c r="U1953" i="1"/>
  <c r="T1953" i="1"/>
  <c r="S1953" i="1"/>
  <c r="R1953" i="1"/>
  <c r="Q1953" i="1"/>
  <c r="O1953" i="1"/>
  <c r="M1953" i="1"/>
  <c r="L1953" i="1"/>
  <c r="W1952" i="1"/>
  <c r="W1951" i="1"/>
  <c r="W1950" i="1"/>
  <c r="V1949" i="1"/>
  <c r="U1949" i="1"/>
  <c r="T1949" i="1"/>
  <c r="S1949" i="1"/>
  <c r="R1949" i="1"/>
  <c r="Q1949" i="1"/>
  <c r="W1948" i="1"/>
  <c r="W1947" i="1"/>
  <c r="W1946" i="1"/>
  <c r="V1945" i="1"/>
  <c r="U1945" i="1"/>
  <c r="T1945" i="1"/>
  <c r="S1945" i="1"/>
  <c r="R1945" i="1"/>
  <c r="Q1945" i="1"/>
  <c r="O1945" i="1"/>
  <c r="N1945" i="1"/>
  <c r="M1945" i="1"/>
  <c r="L1945" i="1"/>
  <c r="W1944" i="1"/>
  <c r="W1943" i="1"/>
  <c r="W1942" i="1"/>
  <c r="V434" i="1"/>
  <c r="U434" i="1"/>
  <c r="T434" i="1"/>
  <c r="S434" i="1"/>
  <c r="R434" i="1"/>
  <c r="Q434" i="1"/>
  <c r="O434" i="1"/>
  <c r="N434" i="1"/>
  <c r="N416" i="1" s="1"/>
  <c r="M434" i="1"/>
  <c r="L434" i="1"/>
  <c r="W433" i="1"/>
  <c r="W432" i="1"/>
  <c r="W431" i="1"/>
  <c r="V430" i="1"/>
  <c r="U430" i="1"/>
  <c r="T430" i="1"/>
  <c r="S430" i="1"/>
  <c r="R430" i="1"/>
  <c r="Q430" i="1"/>
  <c r="O430" i="1"/>
  <c r="M430" i="1"/>
  <c r="L430" i="1"/>
  <c r="W429" i="1"/>
  <c r="W428" i="1"/>
  <c r="V427" i="1"/>
  <c r="U427" i="1"/>
  <c r="T427" i="1"/>
  <c r="S427" i="1"/>
  <c r="R427" i="1"/>
  <c r="Q427" i="1"/>
  <c r="O427" i="1"/>
  <c r="M427" i="1"/>
  <c r="L427" i="1"/>
  <c r="W426" i="1"/>
  <c r="W425" i="1"/>
  <c r="U424" i="1"/>
  <c r="T424" i="1"/>
  <c r="S424" i="1"/>
  <c r="R424" i="1"/>
  <c r="Q424" i="1"/>
  <c r="W423" i="1"/>
  <c r="F423" i="1"/>
  <c r="E423" i="1"/>
  <c r="W422" i="1"/>
  <c r="W421" i="1"/>
  <c r="W420" i="1"/>
  <c r="U419" i="1"/>
  <c r="T419" i="1"/>
  <c r="S419" i="1"/>
  <c r="R419" i="1"/>
  <c r="Q419" i="1"/>
  <c r="O419" i="1"/>
  <c r="M419" i="1"/>
  <c r="L419" i="1"/>
  <c r="W418" i="1"/>
  <c r="F418" i="1"/>
  <c r="E418" i="1"/>
  <c r="W417" i="1"/>
  <c r="N1941" i="1" l="1"/>
  <c r="Q2736" i="1"/>
  <c r="V2736" i="1"/>
  <c r="L416" i="1"/>
  <c r="L2736" i="1"/>
  <c r="O416" i="1"/>
  <c r="R1941" i="1"/>
  <c r="V1941" i="1"/>
  <c r="R2736" i="1"/>
  <c r="N2736" i="1"/>
  <c r="U2736" i="1"/>
  <c r="M2736" i="1"/>
  <c r="T2736" i="1"/>
  <c r="S2736" i="1"/>
  <c r="O2736" i="1"/>
  <c r="L1941" i="1"/>
  <c r="Q1941" i="1"/>
  <c r="U1941" i="1"/>
  <c r="T1941" i="1"/>
  <c r="O1941" i="1"/>
  <c r="M1941" i="1"/>
  <c r="S1941" i="1"/>
  <c r="Q416" i="1"/>
  <c r="R416" i="1"/>
  <c r="U416" i="1"/>
  <c r="M416" i="1"/>
  <c r="S416" i="1"/>
  <c r="T416" i="1"/>
  <c r="V416" i="1"/>
  <c r="V2668" i="1" l="1"/>
  <c r="U2668" i="1"/>
  <c r="T2668" i="1"/>
  <c r="S2668" i="1"/>
  <c r="R2668" i="1"/>
  <c r="Q2668" i="1"/>
  <c r="O2668" i="1"/>
  <c r="N2668" i="1"/>
  <c r="M2668" i="1"/>
  <c r="L2668" i="1"/>
  <c r="W2667" i="1"/>
  <c r="V2666" i="1"/>
  <c r="U2666" i="1"/>
  <c r="T2666" i="1"/>
  <c r="S2666" i="1"/>
  <c r="R2666" i="1"/>
  <c r="Q2666" i="1"/>
  <c r="O2666" i="1"/>
  <c r="N2666" i="1"/>
  <c r="M2666" i="1"/>
  <c r="L2666" i="1"/>
  <c r="W2665" i="1"/>
  <c r="V2664" i="1"/>
  <c r="U2664" i="1"/>
  <c r="T2664" i="1"/>
  <c r="S2664" i="1"/>
  <c r="R2664" i="1"/>
  <c r="Q2664" i="1"/>
  <c r="O2664" i="1"/>
  <c r="N2664" i="1"/>
  <c r="M2664" i="1"/>
  <c r="L2664" i="1"/>
  <c r="W2663" i="1"/>
  <c r="W2662" i="1"/>
  <c r="V2661" i="1"/>
  <c r="U2661" i="1"/>
  <c r="T2661" i="1"/>
  <c r="S2661" i="1"/>
  <c r="R2661" i="1"/>
  <c r="Q2661" i="1"/>
  <c r="O2661" i="1"/>
  <c r="N2661" i="1"/>
  <c r="M2661" i="1"/>
  <c r="L2661" i="1"/>
  <c r="W2660" i="1"/>
  <c r="L1865" i="1"/>
  <c r="V328" i="1"/>
  <c r="U328" i="1"/>
  <c r="T328" i="1"/>
  <c r="S328" i="1"/>
  <c r="R328" i="1"/>
  <c r="Q328" i="1"/>
  <c r="O328" i="1"/>
  <c r="N328" i="1"/>
  <c r="M328" i="1"/>
  <c r="L328" i="1"/>
  <c r="W327" i="1"/>
  <c r="W326" i="1"/>
  <c r="W325" i="1"/>
  <c r="W324" i="1"/>
  <c r="V323" i="1"/>
  <c r="U323" i="1"/>
  <c r="T323" i="1"/>
  <c r="S323" i="1"/>
  <c r="R323" i="1"/>
  <c r="Q323" i="1"/>
  <c r="O323" i="1"/>
  <c r="N323" i="1"/>
  <c r="M323" i="1"/>
  <c r="L323" i="1"/>
  <c r="W322" i="1"/>
  <c r="W321" i="1"/>
  <c r="W320" i="1"/>
  <c r="W319" i="1"/>
  <c r="V318" i="1"/>
  <c r="U318" i="1"/>
  <c r="T318" i="1"/>
  <c r="S318" i="1"/>
  <c r="R318" i="1"/>
  <c r="Q318" i="1"/>
  <c r="O318" i="1"/>
  <c r="N318" i="1"/>
  <c r="M318" i="1"/>
  <c r="L318" i="1"/>
  <c r="W317" i="1"/>
  <c r="W316" i="1"/>
  <c r="W315" i="1"/>
  <c r="V314" i="1"/>
  <c r="U314" i="1"/>
  <c r="T314" i="1"/>
  <c r="S314" i="1"/>
  <c r="R314" i="1"/>
  <c r="Q314" i="1"/>
  <c r="O314" i="1"/>
  <c r="N314" i="1"/>
  <c r="M314" i="1"/>
  <c r="L314" i="1"/>
  <c r="W313" i="1"/>
  <c r="L2659" i="1" l="1"/>
  <c r="Q2659" i="1"/>
  <c r="M73" i="3" s="1"/>
  <c r="N73" i="3" s="1"/>
  <c r="U2659" i="1"/>
  <c r="M2659" i="1"/>
  <c r="O2659" i="1"/>
  <c r="M312" i="1"/>
  <c r="N2659" i="1"/>
  <c r="S2659" i="1"/>
  <c r="R2659" i="1"/>
  <c r="O312" i="1"/>
  <c r="U312" i="1"/>
  <c r="R312" i="1"/>
  <c r="V312" i="1"/>
  <c r="T312" i="1"/>
  <c r="N312" i="1"/>
  <c r="S312" i="1"/>
  <c r="L312" i="1"/>
  <c r="Q312" i="1"/>
  <c r="M71" i="3" s="1"/>
  <c r="N71" i="3" s="1"/>
  <c r="V2659" i="1"/>
  <c r="T2659" i="1"/>
  <c r="V2648" i="1" l="1"/>
  <c r="V2643" i="1" s="1"/>
  <c r="U2648" i="1"/>
  <c r="T2648" i="1"/>
  <c r="R2648" i="1"/>
  <c r="Q2648" i="1"/>
  <c r="O2648" i="1"/>
  <c r="N2648" i="1"/>
  <c r="M2648" i="1"/>
  <c r="L2648" i="1"/>
  <c r="W2647" i="1"/>
  <c r="S2647" i="1"/>
  <c r="W2646" i="1"/>
  <c r="S2646" i="1"/>
  <c r="V1845" i="1"/>
  <c r="U1845" i="1"/>
  <c r="T1845" i="1"/>
  <c r="R1845" i="1"/>
  <c r="Q1845" i="1"/>
  <c r="O1845" i="1"/>
  <c r="N1845" i="1"/>
  <c r="M1845" i="1"/>
  <c r="L1845" i="1"/>
  <c r="W1844" i="1"/>
  <c r="S1844" i="1"/>
  <c r="W1843" i="1"/>
  <c r="S1843" i="1"/>
  <c r="V1842" i="1"/>
  <c r="U1842" i="1"/>
  <c r="T1842" i="1"/>
  <c r="R1842" i="1"/>
  <c r="Q1842" i="1"/>
  <c r="O1842" i="1"/>
  <c r="N1842" i="1"/>
  <c r="M1842" i="1"/>
  <c r="L1842" i="1"/>
  <c r="W1841" i="1"/>
  <c r="S1841" i="1"/>
  <c r="S1842" i="1" s="1"/>
  <c r="V280" i="1"/>
  <c r="L1840" i="1" l="1"/>
  <c r="Q1840" i="1"/>
  <c r="V1840" i="1"/>
  <c r="N1840" i="1"/>
  <c r="T1840" i="1"/>
  <c r="O1840" i="1"/>
  <c r="U1840" i="1"/>
  <c r="R1840" i="1"/>
  <c r="S2648" i="1"/>
  <c r="M1840" i="1"/>
  <c r="S1845" i="1"/>
  <c r="S1840" i="1" s="1"/>
  <c r="P1825" i="1" l="1"/>
  <c r="P1835" i="1"/>
  <c r="R344" i="1" l="1"/>
  <c r="S344" i="1"/>
  <c r="T344" i="1"/>
  <c r="U344" i="1"/>
  <c r="R342" i="1"/>
  <c r="S342" i="1"/>
  <c r="T342" i="1"/>
  <c r="U342" i="1"/>
  <c r="R339" i="1"/>
  <c r="S339" i="1"/>
  <c r="T339" i="1"/>
  <c r="U339" i="1"/>
  <c r="R336" i="1"/>
  <c r="S336" i="1"/>
  <c r="T336" i="1"/>
  <c r="U336" i="1"/>
  <c r="V336" i="1"/>
  <c r="R334" i="1"/>
  <c r="S334" i="1"/>
  <c r="T334" i="1"/>
  <c r="U334" i="1"/>
  <c r="V334" i="1"/>
  <c r="R332" i="1"/>
  <c r="S332" i="1"/>
  <c r="T332" i="1"/>
  <c r="U332" i="1"/>
  <c r="V332" i="1"/>
  <c r="U330" i="1" l="1"/>
  <c r="R330" i="1"/>
  <c r="T330" i="1"/>
  <c r="S330" i="1"/>
  <c r="M552" i="1"/>
  <c r="R3039" i="1" l="1"/>
  <c r="S3039" i="1"/>
  <c r="T3039" i="1"/>
  <c r="R3026" i="1"/>
  <c r="S3026" i="1"/>
  <c r="T3026" i="1"/>
  <c r="R3013" i="1"/>
  <c r="S3013" i="1"/>
  <c r="T3013" i="1"/>
  <c r="R3006" i="1"/>
  <c r="S3006" i="1"/>
  <c r="T3006" i="1"/>
  <c r="R2996" i="1"/>
  <c r="S2996" i="1"/>
  <c r="T2996" i="1"/>
  <c r="R2985" i="1"/>
  <c r="S2985" i="1"/>
  <c r="T2985" i="1"/>
  <c r="R2974" i="1"/>
  <c r="S2974" i="1"/>
  <c r="T2974" i="1"/>
  <c r="R2969" i="1"/>
  <c r="S2969" i="1"/>
  <c r="T2969" i="1"/>
  <c r="R2956" i="1"/>
  <c r="T2956" i="1"/>
  <c r="U2956" i="1"/>
  <c r="R2953" i="1"/>
  <c r="T2953" i="1"/>
  <c r="U2953" i="1"/>
  <c r="R2948" i="1"/>
  <c r="T2948" i="1"/>
  <c r="U2948" i="1"/>
  <c r="R2944" i="1"/>
  <c r="T2944" i="1"/>
  <c r="U2944" i="1"/>
  <c r="R2941" i="1"/>
  <c r="T2941" i="1"/>
  <c r="U2941" i="1"/>
  <c r="R2939" i="1"/>
  <c r="T2939" i="1"/>
  <c r="U2939" i="1"/>
  <c r="R2937" i="1"/>
  <c r="T2937" i="1"/>
  <c r="U2937" i="1"/>
  <c r="R2935" i="1"/>
  <c r="T2935" i="1"/>
  <c r="U2935" i="1"/>
  <c r="R2932" i="1"/>
  <c r="T2932" i="1"/>
  <c r="U2932" i="1"/>
  <c r="R2929" i="1"/>
  <c r="T2929" i="1"/>
  <c r="U2929" i="1"/>
  <c r="R2927" i="1"/>
  <c r="T2927" i="1"/>
  <c r="U2927" i="1"/>
  <c r="R2924" i="1"/>
  <c r="T2924" i="1"/>
  <c r="U2924" i="1"/>
  <c r="R2922" i="1"/>
  <c r="T2922" i="1"/>
  <c r="U2922" i="1"/>
  <c r="R2920" i="1"/>
  <c r="T2920" i="1"/>
  <c r="U2920" i="1"/>
  <c r="R2917" i="1"/>
  <c r="T2917" i="1"/>
  <c r="U2917" i="1"/>
  <c r="R2915" i="1"/>
  <c r="T2915" i="1"/>
  <c r="U2915" i="1"/>
  <c r="R2912" i="1"/>
  <c r="T2912" i="1"/>
  <c r="U2912" i="1"/>
  <c r="R2906" i="1"/>
  <c r="T2906" i="1"/>
  <c r="U2906" i="1"/>
  <c r="R2902" i="1"/>
  <c r="T2902" i="1"/>
  <c r="U2902" i="1"/>
  <c r="R2900" i="1"/>
  <c r="T2900" i="1"/>
  <c r="U2900" i="1"/>
  <c r="R2898" i="1"/>
  <c r="T2898" i="1"/>
  <c r="U2898" i="1"/>
  <c r="R2894" i="1"/>
  <c r="T2894" i="1"/>
  <c r="U2894" i="1"/>
  <c r="R2891" i="1"/>
  <c r="T2891" i="1"/>
  <c r="U2891" i="1"/>
  <c r="R2887" i="1"/>
  <c r="T2887" i="1"/>
  <c r="U2887" i="1"/>
  <c r="R2882" i="1"/>
  <c r="T2882" i="1"/>
  <c r="U2882" i="1"/>
  <c r="R2880" i="1"/>
  <c r="T2880" i="1"/>
  <c r="U2880" i="1"/>
  <c r="R2874" i="1"/>
  <c r="T2874" i="1"/>
  <c r="U2874" i="1"/>
  <c r="R2872" i="1"/>
  <c r="T2872" i="1"/>
  <c r="U2872" i="1"/>
  <c r="R2861" i="1"/>
  <c r="T2861" i="1"/>
  <c r="U2861" i="1"/>
  <c r="R2859" i="1"/>
  <c r="T2859" i="1"/>
  <c r="U2859" i="1"/>
  <c r="R2857" i="1"/>
  <c r="T2857" i="1"/>
  <c r="U2857" i="1"/>
  <c r="R2853" i="1"/>
  <c r="T2853" i="1"/>
  <c r="U2853" i="1"/>
  <c r="R2851" i="1"/>
  <c r="T2851" i="1"/>
  <c r="U2851" i="1"/>
  <c r="R2846" i="1"/>
  <c r="T2846" i="1"/>
  <c r="U2846" i="1"/>
  <c r="R2844" i="1"/>
  <c r="T2844" i="1"/>
  <c r="U2844" i="1"/>
  <c r="R2841" i="1"/>
  <c r="T2841" i="1"/>
  <c r="U2841" i="1"/>
  <c r="R2838" i="1"/>
  <c r="T2838" i="1"/>
  <c r="U2838" i="1"/>
  <c r="R2835" i="1"/>
  <c r="T2835" i="1"/>
  <c r="U2835" i="1"/>
  <c r="R2832" i="1"/>
  <c r="T2832" i="1"/>
  <c r="U2832" i="1"/>
  <c r="R2830" i="1"/>
  <c r="T2830" i="1"/>
  <c r="U2830" i="1"/>
  <c r="R2828" i="1"/>
  <c r="T2828" i="1"/>
  <c r="U2828" i="1"/>
  <c r="R2826" i="1"/>
  <c r="T2826" i="1"/>
  <c r="U2826" i="1"/>
  <c r="R2823" i="1"/>
  <c r="T2823" i="1"/>
  <c r="U2823" i="1"/>
  <c r="R2816" i="1"/>
  <c r="T2816" i="1"/>
  <c r="U2816" i="1"/>
  <c r="R2813" i="1"/>
  <c r="T2813" i="1"/>
  <c r="U2813" i="1"/>
  <c r="R2810" i="1"/>
  <c r="T2810" i="1"/>
  <c r="U2810" i="1"/>
  <c r="R2804" i="1"/>
  <c r="T2804" i="1"/>
  <c r="U2804" i="1"/>
  <c r="R2796" i="1"/>
  <c r="T2796" i="1"/>
  <c r="U2796" i="1"/>
  <c r="R2794" i="1"/>
  <c r="T2794" i="1"/>
  <c r="U2794" i="1"/>
  <c r="R2791" i="1"/>
  <c r="T2791" i="1"/>
  <c r="U2791" i="1"/>
  <c r="R2789" i="1"/>
  <c r="T2789" i="1"/>
  <c r="U2789" i="1"/>
  <c r="R2786" i="1"/>
  <c r="T2786" i="1"/>
  <c r="U2786" i="1"/>
  <c r="R2784" i="1"/>
  <c r="T2784" i="1"/>
  <c r="U2784" i="1"/>
  <c r="R2781" i="1"/>
  <c r="T2781" i="1"/>
  <c r="U2781" i="1"/>
  <c r="R2778" i="1"/>
  <c r="T2778" i="1"/>
  <c r="U2778" i="1"/>
  <c r="R2774" i="1"/>
  <c r="T2774" i="1"/>
  <c r="U2774" i="1"/>
  <c r="R2770" i="1"/>
  <c r="T2770" i="1"/>
  <c r="U2770" i="1"/>
  <c r="R2767" i="1"/>
  <c r="T2767" i="1"/>
  <c r="U2767" i="1"/>
  <c r="R2765" i="1"/>
  <c r="T2765" i="1"/>
  <c r="U2765" i="1"/>
  <c r="R2762" i="1"/>
  <c r="T2762" i="1"/>
  <c r="U2762" i="1"/>
  <c r="R2759" i="1"/>
  <c r="T2759" i="1"/>
  <c r="U2759" i="1"/>
  <c r="V2759" i="1"/>
  <c r="V3039" i="1"/>
  <c r="Q3039" i="1"/>
  <c r="O3039" i="1"/>
  <c r="N3039" i="1"/>
  <c r="M3039" i="1"/>
  <c r="L3039" i="1"/>
  <c r="W3038" i="1"/>
  <c r="U3038" i="1"/>
  <c r="W3037" i="1"/>
  <c r="U3037" i="1"/>
  <c r="W3036" i="1"/>
  <c r="U3036" i="1"/>
  <c r="W3035" i="1"/>
  <c r="U3035" i="1"/>
  <c r="W3034" i="1"/>
  <c r="U3034" i="1"/>
  <c r="W3033" i="1"/>
  <c r="U3033" i="1"/>
  <c r="W3032" i="1"/>
  <c r="U3032" i="1"/>
  <c r="W3031" i="1"/>
  <c r="U3031" i="1"/>
  <c r="W3030" i="1"/>
  <c r="U3030" i="1"/>
  <c r="W3029" i="1"/>
  <c r="U3029" i="1"/>
  <c r="W3028" i="1"/>
  <c r="U3028" i="1"/>
  <c r="W3027" i="1"/>
  <c r="U3027" i="1"/>
  <c r="V3026" i="1"/>
  <c r="Q3026" i="1"/>
  <c r="O3026" i="1"/>
  <c r="N3026" i="1"/>
  <c r="M3026" i="1"/>
  <c r="L3026" i="1"/>
  <c r="W3025" i="1"/>
  <c r="U3025" i="1"/>
  <c r="W3024" i="1"/>
  <c r="U3024" i="1"/>
  <c r="W3023" i="1"/>
  <c r="U3023" i="1"/>
  <c r="W3022" i="1"/>
  <c r="U3022" i="1"/>
  <c r="W3021" i="1"/>
  <c r="U3021" i="1"/>
  <c r="W3020" i="1"/>
  <c r="U3020" i="1"/>
  <c r="W3019" i="1"/>
  <c r="U3019" i="1"/>
  <c r="W3018" i="1"/>
  <c r="U3018" i="1"/>
  <c r="W3017" i="1"/>
  <c r="U3017" i="1"/>
  <c r="W3016" i="1"/>
  <c r="U3016" i="1"/>
  <c r="W3015" i="1"/>
  <c r="U3015" i="1"/>
  <c r="W3014" i="1"/>
  <c r="U3014" i="1"/>
  <c r="V3013" i="1"/>
  <c r="Q3013" i="1"/>
  <c r="O3013" i="1"/>
  <c r="N3013" i="1"/>
  <c r="M3013" i="1"/>
  <c r="L3013" i="1"/>
  <c r="W3012" i="1"/>
  <c r="U3012" i="1"/>
  <c r="W3011" i="1"/>
  <c r="U3011" i="1"/>
  <c r="W3010" i="1"/>
  <c r="U3010" i="1"/>
  <c r="W3009" i="1"/>
  <c r="U3009" i="1"/>
  <c r="W3008" i="1"/>
  <c r="U3008" i="1"/>
  <c r="W3007" i="1"/>
  <c r="U3007" i="1"/>
  <c r="V3006" i="1"/>
  <c r="Q3006" i="1"/>
  <c r="O3006" i="1"/>
  <c r="N3006" i="1"/>
  <c r="M3006" i="1"/>
  <c r="L3006" i="1"/>
  <c r="W3005" i="1"/>
  <c r="U3005" i="1"/>
  <c r="W3004" i="1"/>
  <c r="U3004" i="1"/>
  <c r="W3003" i="1"/>
  <c r="U3003" i="1"/>
  <c r="W3002" i="1"/>
  <c r="U3002" i="1"/>
  <c r="W3001" i="1"/>
  <c r="U3001" i="1"/>
  <c r="W3000" i="1"/>
  <c r="U3000" i="1"/>
  <c r="W2999" i="1"/>
  <c r="U2999" i="1"/>
  <c r="W2998" i="1"/>
  <c r="U2998" i="1"/>
  <c r="W2997" i="1"/>
  <c r="U2997" i="1"/>
  <c r="V2996" i="1"/>
  <c r="Q2996" i="1"/>
  <c r="O2996" i="1"/>
  <c r="N2996" i="1"/>
  <c r="M2996" i="1"/>
  <c r="L2996" i="1"/>
  <c r="W2995" i="1"/>
  <c r="U2995" i="1"/>
  <c r="W2994" i="1"/>
  <c r="U2994" i="1"/>
  <c r="W2993" i="1"/>
  <c r="U2993" i="1"/>
  <c r="W2992" i="1"/>
  <c r="U2992" i="1"/>
  <c r="W2991" i="1"/>
  <c r="U2991" i="1"/>
  <c r="W2990" i="1"/>
  <c r="U2990" i="1"/>
  <c r="W2989" i="1"/>
  <c r="U2989" i="1"/>
  <c r="W2988" i="1"/>
  <c r="U2988" i="1"/>
  <c r="W2987" i="1"/>
  <c r="U2987" i="1"/>
  <c r="W2986" i="1"/>
  <c r="U2986" i="1"/>
  <c r="V2985" i="1"/>
  <c r="Q2985" i="1"/>
  <c r="O2985" i="1"/>
  <c r="N2985" i="1"/>
  <c r="M2985" i="1"/>
  <c r="L2985" i="1"/>
  <c r="W2984" i="1"/>
  <c r="U2984" i="1"/>
  <c r="W2983" i="1"/>
  <c r="U2983" i="1"/>
  <c r="W2982" i="1"/>
  <c r="U2982" i="1"/>
  <c r="W2981" i="1"/>
  <c r="U2981" i="1"/>
  <c r="W2980" i="1"/>
  <c r="U2980" i="1"/>
  <c r="W2979" i="1"/>
  <c r="U2979" i="1"/>
  <c r="W2978" i="1"/>
  <c r="U2978" i="1"/>
  <c r="W2977" i="1"/>
  <c r="U2977" i="1"/>
  <c r="W2976" i="1"/>
  <c r="U2976" i="1"/>
  <c r="W2975" i="1"/>
  <c r="U2975" i="1"/>
  <c r="V2974" i="1"/>
  <c r="Q2974" i="1"/>
  <c r="O2974" i="1"/>
  <c r="N2974" i="1"/>
  <c r="M2974" i="1"/>
  <c r="L2974" i="1"/>
  <c r="W2973" i="1"/>
  <c r="U2973" i="1"/>
  <c r="W2972" i="1"/>
  <c r="U2972" i="1"/>
  <c r="W2971" i="1"/>
  <c r="U2971" i="1"/>
  <c r="W2970" i="1"/>
  <c r="U2970" i="1"/>
  <c r="V2969" i="1"/>
  <c r="Q2969" i="1"/>
  <c r="O2969" i="1"/>
  <c r="N2969" i="1"/>
  <c r="M2969" i="1"/>
  <c r="L2969" i="1"/>
  <c r="W2968" i="1"/>
  <c r="U2968" i="1"/>
  <c r="W2967" i="1"/>
  <c r="U2967" i="1"/>
  <c r="W2966" i="1"/>
  <c r="U2966" i="1"/>
  <c r="W2965" i="1"/>
  <c r="U2965" i="1"/>
  <c r="W2964" i="1"/>
  <c r="U2964" i="1"/>
  <c r="W2963" i="1"/>
  <c r="U2963" i="1"/>
  <c r="W2962" i="1"/>
  <c r="U2962" i="1"/>
  <c r="W2961" i="1"/>
  <c r="U2961" i="1"/>
  <c r="W2960" i="1"/>
  <c r="U2960" i="1"/>
  <c r="W2959" i="1"/>
  <c r="U2959" i="1"/>
  <c r="W2958" i="1"/>
  <c r="U2958" i="1"/>
  <c r="W2957" i="1"/>
  <c r="U2957" i="1"/>
  <c r="V2956" i="1"/>
  <c r="Q2956" i="1"/>
  <c r="O2956" i="1"/>
  <c r="N2956" i="1"/>
  <c r="M2956" i="1"/>
  <c r="L2956" i="1"/>
  <c r="W2955" i="1"/>
  <c r="S2955" i="1"/>
  <c r="W2954" i="1"/>
  <c r="S2954" i="1"/>
  <c r="V2953" i="1"/>
  <c r="Q2953" i="1"/>
  <c r="O2953" i="1"/>
  <c r="N2953" i="1"/>
  <c r="M2953" i="1"/>
  <c r="L2953" i="1"/>
  <c r="W2952" i="1"/>
  <c r="S2952" i="1"/>
  <c r="W2951" i="1"/>
  <c r="S2951" i="1"/>
  <c r="W2950" i="1"/>
  <c r="S2950" i="1"/>
  <c r="W2949" i="1"/>
  <c r="S2949" i="1"/>
  <c r="V2948" i="1"/>
  <c r="Q2948" i="1"/>
  <c r="O2948" i="1"/>
  <c r="N2948" i="1"/>
  <c r="M2948" i="1"/>
  <c r="L2948" i="1"/>
  <c r="W2947" i="1"/>
  <c r="S2947" i="1"/>
  <c r="W2946" i="1"/>
  <c r="S2946" i="1"/>
  <c r="W2945" i="1"/>
  <c r="S2945" i="1"/>
  <c r="V2944" i="1"/>
  <c r="Q2944" i="1"/>
  <c r="O2944" i="1"/>
  <c r="N2944" i="1"/>
  <c r="M2944" i="1"/>
  <c r="L2944" i="1"/>
  <c r="W2943" i="1"/>
  <c r="S2943" i="1"/>
  <c r="W2942" i="1"/>
  <c r="S2942" i="1"/>
  <c r="V2941" i="1"/>
  <c r="Q2941" i="1"/>
  <c r="O2941" i="1"/>
  <c r="N2941" i="1"/>
  <c r="M2941" i="1"/>
  <c r="L2941" i="1"/>
  <c r="W2940" i="1"/>
  <c r="S2940" i="1"/>
  <c r="S2941" i="1" s="1"/>
  <c r="V2939" i="1"/>
  <c r="Q2939" i="1"/>
  <c r="O2939" i="1"/>
  <c r="N2939" i="1"/>
  <c r="M2939" i="1"/>
  <c r="L2939" i="1"/>
  <c r="W2938" i="1"/>
  <c r="S2938" i="1"/>
  <c r="S2939" i="1" s="1"/>
  <c r="V2937" i="1"/>
  <c r="Q2937" i="1"/>
  <c r="O2937" i="1"/>
  <c r="N2937" i="1"/>
  <c r="M2937" i="1"/>
  <c r="L2937" i="1"/>
  <c r="W2936" i="1"/>
  <c r="S2936" i="1"/>
  <c r="S2937" i="1" s="1"/>
  <c r="V2935" i="1"/>
  <c r="Q2935" i="1"/>
  <c r="O2935" i="1"/>
  <c r="N2935" i="1"/>
  <c r="M2935" i="1"/>
  <c r="L2935" i="1"/>
  <c r="W2934" i="1"/>
  <c r="S2934" i="1"/>
  <c r="W2933" i="1"/>
  <c r="S2933" i="1"/>
  <c r="V2932" i="1"/>
  <c r="Q2932" i="1"/>
  <c r="O2932" i="1"/>
  <c r="N2932" i="1"/>
  <c r="M2932" i="1"/>
  <c r="L2932" i="1"/>
  <c r="W2931" i="1"/>
  <c r="S2931" i="1"/>
  <c r="W2930" i="1"/>
  <c r="S2930" i="1"/>
  <c r="V2929" i="1"/>
  <c r="Q2929" i="1"/>
  <c r="O2929" i="1"/>
  <c r="N2929" i="1"/>
  <c r="M2929" i="1"/>
  <c r="L2929" i="1"/>
  <c r="W2928" i="1"/>
  <c r="S2928" i="1"/>
  <c r="S2929" i="1" s="1"/>
  <c r="V2927" i="1"/>
  <c r="Q2927" i="1"/>
  <c r="O2927" i="1"/>
  <c r="N2927" i="1"/>
  <c r="M2927" i="1"/>
  <c r="L2927" i="1"/>
  <c r="W2926" i="1"/>
  <c r="S2926" i="1"/>
  <c r="W2925" i="1"/>
  <c r="S2925" i="1"/>
  <c r="V2924" i="1"/>
  <c r="Q2924" i="1"/>
  <c r="O2924" i="1"/>
  <c r="N2924" i="1"/>
  <c r="M2924" i="1"/>
  <c r="L2924" i="1"/>
  <c r="W2923" i="1"/>
  <c r="S2923" i="1"/>
  <c r="S2924" i="1" s="1"/>
  <c r="V2922" i="1"/>
  <c r="Q2922" i="1"/>
  <c r="O2922" i="1"/>
  <c r="N2922" i="1"/>
  <c r="M2922" i="1"/>
  <c r="L2922" i="1"/>
  <c r="W2921" i="1"/>
  <c r="S2921" i="1"/>
  <c r="S2922" i="1" s="1"/>
  <c r="V2920" i="1"/>
  <c r="Q2920" i="1"/>
  <c r="O2920" i="1"/>
  <c r="N2920" i="1"/>
  <c r="M2920" i="1"/>
  <c r="L2920" i="1"/>
  <c r="W2919" i="1"/>
  <c r="S2919" i="1"/>
  <c r="W2918" i="1"/>
  <c r="S2918" i="1"/>
  <c r="V2917" i="1"/>
  <c r="Q2917" i="1"/>
  <c r="O2917" i="1"/>
  <c r="N2917" i="1"/>
  <c r="M2917" i="1"/>
  <c r="L2917" i="1"/>
  <c r="W2916" i="1"/>
  <c r="S2916" i="1"/>
  <c r="S2917" i="1" s="1"/>
  <c r="V2915" i="1"/>
  <c r="Q2915" i="1"/>
  <c r="O2915" i="1"/>
  <c r="N2915" i="1"/>
  <c r="M2915" i="1"/>
  <c r="L2915" i="1"/>
  <c r="W2914" i="1"/>
  <c r="S2914" i="1"/>
  <c r="W2913" i="1"/>
  <c r="S2913" i="1"/>
  <c r="V2912" i="1"/>
  <c r="Q2912" i="1"/>
  <c r="O2912" i="1"/>
  <c r="N2912" i="1"/>
  <c r="M2912" i="1"/>
  <c r="L2912" i="1"/>
  <c r="W2911" i="1"/>
  <c r="S2911" i="1"/>
  <c r="W2910" i="1"/>
  <c r="S2910" i="1"/>
  <c r="W2909" i="1"/>
  <c r="S2909" i="1"/>
  <c r="W2908" i="1"/>
  <c r="S2908" i="1"/>
  <c r="W2907" i="1"/>
  <c r="S2907" i="1"/>
  <c r="V2906" i="1"/>
  <c r="Q2906" i="1"/>
  <c r="O2906" i="1"/>
  <c r="N2906" i="1"/>
  <c r="M2906" i="1"/>
  <c r="L2906" i="1"/>
  <c r="W2905" i="1"/>
  <c r="S2905" i="1"/>
  <c r="W2904" i="1"/>
  <c r="S2904" i="1"/>
  <c r="W2903" i="1"/>
  <c r="S2903" i="1"/>
  <c r="V2902" i="1"/>
  <c r="Q2902" i="1"/>
  <c r="O2902" i="1"/>
  <c r="N2902" i="1"/>
  <c r="M2902" i="1"/>
  <c r="L2902" i="1"/>
  <c r="W2901" i="1"/>
  <c r="S2901" i="1"/>
  <c r="S2902" i="1" s="1"/>
  <c r="V2900" i="1"/>
  <c r="Q2900" i="1"/>
  <c r="O2900" i="1"/>
  <c r="N2900" i="1"/>
  <c r="M2900" i="1"/>
  <c r="L2900" i="1"/>
  <c r="W2899" i="1"/>
  <c r="S2899" i="1"/>
  <c r="S2900" i="1" s="1"/>
  <c r="V2898" i="1"/>
  <c r="Q2898" i="1"/>
  <c r="O2898" i="1"/>
  <c r="N2898" i="1"/>
  <c r="M2898" i="1"/>
  <c r="L2898" i="1"/>
  <c r="W2897" i="1"/>
  <c r="S2897" i="1"/>
  <c r="W2896" i="1"/>
  <c r="S2896" i="1"/>
  <c r="W2895" i="1"/>
  <c r="S2895" i="1"/>
  <c r="V2894" i="1"/>
  <c r="Q2894" i="1"/>
  <c r="O2894" i="1"/>
  <c r="N2894" i="1"/>
  <c r="M2894" i="1"/>
  <c r="L2894" i="1"/>
  <c r="W2893" i="1"/>
  <c r="S2893" i="1"/>
  <c r="W2892" i="1"/>
  <c r="S2892" i="1"/>
  <c r="V2891" i="1"/>
  <c r="Q2891" i="1"/>
  <c r="O2891" i="1"/>
  <c r="N2891" i="1"/>
  <c r="M2891" i="1"/>
  <c r="L2891" i="1"/>
  <c r="W2890" i="1"/>
  <c r="S2890" i="1"/>
  <c r="W2889" i="1"/>
  <c r="S2889" i="1"/>
  <c r="W2888" i="1"/>
  <c r="S2888" i="1"/>
  <c r="V2887" i="1"/>
  <c r="Q2887" i="1"/>
  <c r="O2887" i="1"/>
  <c r="N2887" i="1"/>
  <c r="M2887" i="1"/>
  <c r="L2887" i="1"/>
  <c r="W2886" i="1"/>
  <c r="S2886" i="1"/>
  <c r="W2885" i="1"/>
  <c r="S2885" i="1"/>
  <c r="W2884" i="1"/>
  <c r="S2884" i="1"/>
  <c r="W2883" i="1"/>
  <c r="S2883" i="1"/>
  <c r="V2882" i="1"/>
  <c r="Q2882" i="1"/>
  <c r="O2882" i="1"/>
  <c r="N2882" i="1"/>
  <c r="M2882" i="1"/>
  <c r="L2882" i="1"/>
  <c r="W2881" i="1"/>
  <c r="S2881" i="1"/>
  <c r="S2882" i="1" s="1"/>
  <c r="V2880" i="1"/>
  <c r="Q2880" i="1"/>
  <c r="O2880" i="1"/>
  <c r="N2880" i="1"/>
  <c r="M2880" i="1"/>
  <c r="L2880" i="1"/>
  <c r="W2879" i="1"/>
  <c r="S2879" i="1"/>
  <c r="W2878" i="1"/>
  <c r="S2878" i="1"/>
  <c r="W2877" i="1"/>
  <c r="S2877" i="1"/>
  <c r="W2876" i="1"/>
  <c r="S2876" i="1"/>
  <c r="W2875" i="1"/>
  <c r="S2875" i="1"/>
  <c r="V2874" i="1"/>
  <c r="Q2874" i="1"/>
  <c r="O2874" i="1"/>
  <c r="N2874" i="1"/>
  <c r="M2874" i="1"/>
  <c r="L2874" i="1"/>
  <c r="W2873" i="1"/>
  <c r="S2873" i="1"/>
  <c r="S2874" i="1" s="1"/>
  <c r="V2872" i="1"/>
  <c r="Q2872" i="1"/>
  <c r="O2872" i="1"/>
  <c r="N2872" i="1"/>
  <c r="M2872" i="1"/>
  <c r="L2872" i="1"/>
  <c r="W2871" i="1"/>
  <c r="S2871" i="1"/>
  <c r="W2870" i="1"/>
  <c r="S2870" i="1"/>
  <c r="W2869" i="1"/>
  <c r="S2869" i="1"/>
  <c r="W2868" i="1"/>
  <c r="S2868" i="1"/>
  <c r="W2867" i="1"/>
  <c r="S2867" i="1"/>
  <c r="W2866" i="1"/>
  <c r="S2866" i="1"/>
  <c r="W2865" i="1"/>
  <c r="S2865" i="1"/>
  <c r="W2864" i="1"/>
  <c r="S2864" i="1"/>
  <c r="W2863" i="1"/>
  <c r="S2863" i="1"/>
  <c r="W2862" i="1"/>
  <c r="S2862" i="1"/>
  <c r="V2861" i="1"/>
  <c r="Q2861" i="1"/>
  <c r="O2861" i="1"/>
  <c r="N2861" i="1"/>
  <c r="M2861" i="1"/>
  <c r="L2861" i="1"/>
  <c r="W2860" i="1"/>
  <c r="S2860" i="1"/>
  <c r="S2861" i="1" s="1"/>
  <c r="V2859" i="1"/>
  <c r="Q2859" i="1"/>
  <c r="O2859" i="1"/>
  <c r="N2859" i="1"/>
  <c r="M2859" i="1"/>
  <c r="L2859" i="1"/>
  <c r="W2858" i="1"/>
  <c r="S2858" i="1"/>
  <c r="S2859" i="1" s="1"/>
  <c r="V2857" i="1"/>
  <c r="Q2857" i="1"/>
  <c r="O2857" i="1"/>
  <c r="N2857" i="1"/>
  <c r="M2857" i="1"/>
  <c r="L2857" i="1"/>
  <c r="W2856" i="1"/>
  <c r="S2856" i="1"/>
  <c r="W2855" i="1"/>
  <c r="S2855" i="1"/>
  <c r="W2854" i="1"/>
  <c r="S2854" i="1"/>
  <c r="V2853" i="1"/>
  <c r="Q2853" i="1"/>
  <c r="O2853" i="1"/>
  <c r="N2853" i="1"/>
  <c r="M2853" i="1"/>
  <c r="L2853" i="1"/>
  <c r="W2852" i="1"/>
  <c r="S2852" i="1"/>
  <c r="S2853" i="1" s="1"/>
  <c r="V2851" i="1"/>
  <c r="Q2851" i="1"/>
  <c r="O2851" i="1"/>
  <c r="N2851" i="1"/>
  <c r="M2851" i="1"/>
  <c r="L2851" i="1"/>
  <c r="W2850" i="1"/>
  <c r="S2850" i="1"/>
  <c r="W2849" i="1"/>
  <c r="S2849" i="1"/>
  <c r="W2848" i="1"/>
  <c r="S2848" i="1"/>
  <c r="W2847" i="1"/>
  <c r="S2847" i="1"/>
  <c r="V2846" i="1"/>
  <c r="Q2846" i="1"/>
  <c r="O2846" i="1"/>
  <c r="N2846" i="1"/>
  <c r="M2846" i="1"/>
  <c r="L2846" i="1"/>
  <c r="W2845" i="1"/>
  <c r="S2845" i="1"/>
  <c r="S2846" i="1" s="1"/>
  <c r="V2844" i="1"/>
  <c r="Q2844" i="1"/>
  <c r="O2844" i="1"/>
  <c r="N2844" i="1"/>
  <c r="M2844" i="1"/>
  <c r="L2844" i="1"/>
  <c r="W2843" i="1"/>
  <c r="S2843" i="1"/>
  <c r="W2842" i="1"/>
  <c r="S2842" i="1"/>
  <c r="V2841" i="1"/>
  <c r="Q2841" i="1"/>
  <c r="O2841" i="1"/>
  <c r="N2841" i="1"/>
  <c r="M2841" i="1"/>
  <c r="L2841" i="1"/>
  <c r="W2840" i="1"/>
  <c r="S2840" i="1"/>
  <c r="W2839" i="1"/>
  <c r="S2839" i="1"/>
  <c r="V2838" i="1"/>
  <c r="Q2838" i="1"/>
  <c r="O2838" i="1"/>
  <c r="N2838" i="1"/>
  <c r="M2838" i="1"/>
  <c r="L2838" i="1"/>
  <c r="W2837" i="1"/>
  <c r="S2837" i="1"/>
  <c r="W2836" i="1"/>
  <c r="S2836" i="1"/>
  <c r="V2835" i="1"/>
  <c r="Q2835" i="1"/>
  <c r="O2835" i="1"/>
  <c r="N2835" i="1"/>
  <c r="M2835" i="1"/>
  <c r="L2835" i="1"/>
  <c r="W2834" i="1"/>
  <c r="S2834" i="1"/>
  <c r="W2833" i="1"/>
  <c r="S2833" i="1"/>
  <c r="V2832" i="1"/>
  <c r="Q2832" i="1"/>
  <c r="O2832" i="1"/>
  <c r="N2832" i="1"/>
  <c r="M2832" i="1"/>
  <c r="L2832" i="1"/>
  <c r="W2831" i="1"/>
  <c r="S2831" i="1"/>
  <c r="S2832" i="1" s="1"/>
  <c r="V2830" i="1"/>
  <c r="Q2830" i="1"/>
  <c r="O2830" i="1"/>
  <c r="N2830" i="1"/>
  <c r="M2830" i="1"/>
  <c r="L2830" i="1"/>
  <c r="W2829" i="1"/>
  <c r="S2829" i="1"/>
  <c r="S2830" i="1" s="1"/>
  <c r="V2828" i="1"/>
  <c r="Q2828" i="1"/>
  <c r="O2828" i="1"/>
  <c r="N2828" i="1"/>
  <c r="M2828" i="1"/>
  <c r="L2828" i="1"/>
  <c r="W2827" i="1"/>
  <c r="S2827" i="1"/>
  <c r="S2828" i="1" s="1"/>
  <c r="V2826" i="1"/>
  <c r="Q2826" i="1"/>
  <c r="O2826" i="1"/>
  <c r="N2826" i="1"/>
  <c r="M2826" i="1"/>
  <c r="L2826" i="1"/>
  <c r="W2825" i="1"/>
  <c r="S2825" i="1"/>
  <c r="W2824" i="1"/>
  <c r="S2824" i="1"/>
  <c r="V2823" i="1"/>
  <c r="Q2823" i="1"/>
  <c r="O2823" i="1"/>
  <c r="N2823" i="1"/>
  <c r="M2823" i="1"/>
  <c r="L2823" i="1"/>
  <c r="W2822" i="1"/>
  <c r="S2822" i="1"/>
  <c r="W2821" i="1"/>
  <c r="S2821" i="1"/>
  <c r="W2820" i="1"/>
  <c r="S2820" i="1"/>
  <c r="W2819" i="1"/>
  <c r="S2819" i="1"/>
  <c r="W2818" i="1"/>
  <c r="S2818" i="1"/>
  <c r="W2817" i="1"/>
  <c r="S2817" i="1"/>
  <c r="V2816" i="1"/>
  <c r="Q2816" i="1"/>
  <c r="O2816" i="1"/>
  <c r="N2816" i="1"/>
  <c r="M2816" i="1"/>
  <c r="L2816" i="1"/>
  <c r="W2815" i="1"/>
  <c r="S2815" i="1"/>
  <c r="W2814" i="1"/>
  <c r="S2814" i="1"/>
  <c r="V2813" i="1"/>
  <c r="Q2813" i="1"/>
  <c r="O2813" i="1"/>
  <c r="N2813" i="1"/>
  <c r="M2813" i="1"/>
  <c r="L2813" i="1"/>
  <c r="W2812" i="1"/>
  <c r="S2812" i="1"/>
  <c r="W2811" i="1"/>
  <c r="S2811" i="1"/>
  <c r="V2810" i="1"/>
  <c r="Q2810" i="1"/>
  <c r="O2810" i="1"/>
  <c r="N2810" i="1"/>
  <c r="M2810" i="1"/>
  <c r="L2810" i="1"/>
  <c r="W2809" i="1"/>
  <c r="S2809" i="1"/>
  <c r="W2808" i="1"/>
  <c r="S2808" i="1"/>
  <c r="W2807" i="1"/>
  <c r="S2807" i="1"/>
  <c r="W2806" i="1"/>
  <c r="S2806" i="1"/>
  <c r="W2805" i="1"/>
  <c r="S2805" i="1"/>
  <c r="V2804" i="1"/>
  <c r="Q2804" i="1"/>
  <c r="O2804" i="1"/>
  <c r="N2804" i="1"/>
  <c r="M2804" i="1"/>
  <c r="L2804" i="1"/>
  <c r="W2803" i="1"/>
  <c r="S2803" i="1"/>
  <c r="W2802" i="1"/>
  <c r="S2802" i="1"/>
  <c r="W2801" i="1"/>
  <c r="S2801" i="1"/>
  <c r="W2800" i="1"/>
  <c r="S2800" i="1"/>
  <c r="W2799" i="1"/>
  <c r="S2799" i="1"/>
  <c r="W2798" i="1"/>
  <c r="S2798" i="1"/>
  <c r="W2797" i="1"/>
  <c r="S2797" i="1"/>
  <c r="V2796" i="1"/>
  <c r="Q2796" i="1"/>
  <c r="O2796" i="1"/>
  <c r="N2796" i="1"/>
  <c r="M2796" i="1"/>
  <c r="L2796" i="1"/>
  <c r="W2795" i="1"/>
  <c r="S2795" i="1"/>
  <c r="S2796" i="1" s="1"/>
  <c r="V2794" i="1"/>
  <c r="Q2794" i="1"/>
  <c r="O2794" i="1"/>
  <c r="N2794" i="1"/>
  <c r="M2794" i="1"/>
  <c r="L2794" i="1"/>
  <c r="W2793" i="1"/>
  <c r="S2793" i="1"/>
  <c r="W2792" i="1"/>
  <c r="S2792" i="1"/>
  <c r="V2791" i="1"/>
  <c r="Q2791" i="1"/>
  <c r="O2791" i="1"/>
  <c r="N2791" i="1"/>
  <c r="M2791" i="1"/>
  <c r="L2791" i="1"/>
  <c r="W2790" i="1"/>
  <c r="S2790" i="1"/>
  <c r="S2791" i="1" s="1"/>
  <c r="V2789" i="1"/>
  <c r="Q2789" i="1"/>
  <c r="O2789" i="1"/>
  <c r="N2789" i="1"/>
  <c r="M2789" i="1"/>
  <c r="L2789" i="1"/>
  <c r="W2788" i="1"/>
  <c r="S2788" i="1"/>
  <c r="W2787" i="1"/>
  <c r="S2787" i="1"/>
  <c r="V2786" i="1"/>
  <c r="Q2786" i="1"/>
  <c r="O2786" i="1"/>
  <c r="N2786" i="1"/>
  <c r="M2786" i="1"/>
  <c r="L2786" i="1"/>
  <c r="W2785" i="1"/>
  <c r="S2785" i="1"/>
  <c r="S2786" i="1" s="1"/>
  <c r="V2784" i="1"/>
  <c r="Q2784" i="1"/>
  <c r="O2784" i="1"/>
  <c r="N2784" i="1"/>
  <c r="M2784" i="1"/>
  <c r="L2784" i="1"/>
  <c r="W2783" i="1"/>
  <c r="S2783" i="1"/>
  <c r="W2782" i="1"/>
  <c r="S2782" i="1"/>
  <c r="V2781" i="1"/>
  <c r="Q2781" i="1"/>
  <c r="O2781" i="1"/>
  <c r="N2781" i="1"/>
  <c r="M2781" i="1"/>
  <c r="L2781" i="1"/>
  <c r="W2780" i="1"/>
  <c r="S2780" i="1"/>
  <c r="W2779" i="1"/>
  <c r="S2779" i="1"/>
  <c r="V2778" i="1"/>
  <c r="Q2778" i="1"/>
  <c r="O2778" i="1"/>
  <c r="N2778" i="1"/>
  <c r="M2778" i="1"/>
  <c r="L2778" i="1"/>
  <c r="W2777" i="1"/>
  <c r="S2777" i="1"/>
  <c r="W2776" i="1"/>
  <c r="S2776" i="1"/>
  <c r="W2775" i="1"/>
  <c r="S2775" i="1"/>
  <c r="V2774" i="1"/>
  <c r="Q2774" i="1"/>
  <c r="O2774" i="1"/>
  <c r="N2774" i="1"/>
  <c r="M2774" i="1"/>
  <c r="L2774" i="1"/>
  <c r="W2773" i="1"/>
  <c r="S2773" i="1"/>
  <c r="W2772" i="1"/>
  <c r="S2772" i="1"/>
  <c r="W2771" i="1"/>
  <c r="S2771" i="1"/>
  <c r="V2770" i="1"/>
  <c r="Q2770" i="1"/>
  <c r="O2770" i="1"/>
  <c r="N2770" i="1"/>
  <c r="M2770" i="1"/>
  <c r="L2770" i="1"/>
  <c r="W2769" i="1"/>
  <c r="S2769" i="1"/>
  <c r="W2768" i="1"/>
  <c r="S2768" i="1"/>
  <c r="V2767" i="1"/>
  <c r="Q2767" i="1"/>
  <c r="O2767" i="1"/>
  <c r="N2767" i="1"/>
  <c r="M2767" i="1"/>
  <c r="L2767" i="1"/>
  <c r="W2766" i="1"/>
  <c r="S2766" i="1"/>
  <c r="S2767" i="1" s="1"/>
  <c r="V2765" i="1"/>
  <c r="Q2765" i="1"/>
  <c r="O2765" i="1"/>
  <c r="N2765" i="1"/>
  <c r="M2765" i="1"/>
  <c r="L2765" i="1"/>
  <c r="W2764" i="1"/>
  <c r="S2764" i="1"/>
  <c r="W2763" i="1"/>
  <c r="S2763" i="1"/>
  <c r="V2762" i="1"/>
  <c r="Q2762" i="1"/>
  <c r="O2762" i="1"/>
  <c r="N2762" i="1"/>
  <c r="M2762" i="1"/>
  <c r="L2762" i="1"/>
  <c r="W2761" i="1"/>
  <c r="S2761" i="1"/>
  <c r="W2760" i="1"/>
  <c r="S2760" i="1"/>
  <c r="Q2759" i="1"/>
  <c r="O2759" i="1"/>
  <c r="N2759" i="1"/>
  <c r="M2759" i="1"/>
  <c r="L2759" i="1"/>
  <c r="W2758" i="1"/>
  <c r="S2758" i="1"/>
  <c r="W2757" i="1"/>
  <c r="S2757" i="1"/>
  <c r="M2246" i="1"/>
  <c r="N2246" i="1"/>
  <c r="O2246" i="1"/>
  <c r="L2246" i="1"/>
  <c r="M2244" i="1"/>
  <c r="N2244" i="1"/>
  <c r="O2244" i="1"/>
  <c r="L2244" i="1"/>
  <c r="M2242" i="1"/>
  <c r="N2242" i="1"/>
  <c r="O2242" i="1"/>
  <c r="L2242" i="1"/>
  <c r="M2236" i="1"/>
  <c r="N2236" i="1"/>
  <c r="O2236" i="1"/>
  <c r="L2236" i="1"/>
  <c r="M2229" i="1"/>
  <c r="N2229" i="1"/>
  <c r="O2229" i="1"/>
  <c r="L2229" i="1"/>
  <c r="M2226" i="1"/>
  <c r="N2226" i="1"/>
  <c r="O2226" i="1"/>
  <c r="L2226" i="1"/>
  <c r="M2224" i="1"/>
  <c r="N2224" i="1"/>
  <c r="O2224" i="1"/>
  <c r="L2224" i="1"/>
  <c r="M2219" i="1"/>
  <c r="N2219" i="1"/>
  <c r="O2219" i="1"/>
  <c r="L2219" i="1"/>
  <c r="M2214" i="1"/>
  <c r="N2214" i="1"/>
  <c r="O2214" i="1"/>
  <c r="L2214" i="1"/>
  <c r="M2211" i="1"/>
  <c r="N2211" i="1"/>
  <c r="O2211" i="1"/>
  <c r="L2211" i="1"/>
  <c r="M2207" i="1"/>
  <c r="N2207" i="1"/>
  <c r="O2207" i="1"/>
  <c r="L2207" i="1"/>
  <c r="M2205" i="1"/>
  <c r="N2205" i="1"/>
  <c r="O2205" i="1"/>
  <c r="L2205" i="1"/>
  <c r="M2200" i="1"/>
  <c r="N2200" i="1"/>
  <c r="O2200" i="1"/>
  <c r="L2200" i="1"/>
  <c r="M2195" i="1"/>
  <c r="N2195" i="1"/>
  <c r="O2195" i="1"/>
  <c r="L2195" i="1"/>
  <c r="M2192" i="1"/>
  <c r="N2192" i="1"/>
  <c r="O2192" i="1"/>
  <c r="L2192" i="1"/>
  <c r="M2189" i="1"/>
  <c r="N2189" i="1"/>
  <c r="O2189" i="1"/>
  <c r="L2189" i="1"/>
  <c r="M2187" i="1"/>
  <c r="N2187" i="1"/>
  <c r="O2187" i="1"/>
  <c r="L2187" i="1"/>
  <c r="M2185" i="1"/>
  <c r="N2185" i="1"/>
  <c r="O2185" i="1"/>
  <c r="L2185" i="1"/>
  <c r="M2182" i="1"/>
  <c r="N2182" i="1"/>
  <c r="O2182" i="1"/>
  <c r="L2182" i="1"/>
  <c r="M2179" i="1"/>
  <c r="N2179" i="1"/>
  <c r="O2179" i="1"/>
  <c r="L2179" i="1"/>
  <c r="M2176" i="1"/>
  <c r="N2176" i="1"/>
  <c r="O2176" i="1"/>
  <c r="L2176" i="1"/>
  <c r="M2174" i="1"/>
  <c r="N2174" i="1"/>
  <c r="O2174" i="1"/>
  <c r="L2174" i="1"/>
  <c r="M2169" i="1"/>
  <c r="N2169" i="1"/>
  <c r="O2169" i="1"/>
  <c r="L2169" i="1"/>
  <c r="M2166" i="1"/>
  <c r="N2166" i="1"/>
  <c r="O2166" i="1"/>
  <c r="L2166" i="1"/>
  <c r="M2163" i="1"/>
  <c r="N2163" i="1"/>
  <c r="O2163" i="1"/>
  <c r="L2163" i="1"/>
  <c r="M2160" i="1"/>
  <c r="N2160" i="1"/>
  <c r="O2160" i="1"/>
  <c r="L2160" i="1"/>
  <c r="M2157" i="1"/>
  <c r="N2157" i="1"/>
  <c r="O2157" i="1"/>
  <c r="L2157" i="1"/>
  <c r="M2152" i="1"/>
  <c r="N2152" i="1"/>
  <c r="O2152" i="1"/>
  <c r="L2152" i="1"/>
  <c r="M2146" i="1"/>
  <c r="N2146" i="1"/>
  <c r="O2146" i="1"/>
  <c r="L2146" i="1"/>
  <c r="M2143" i="1"/>
  <c r="N2143" i="1"/>
  <c r="O2143" i="1"/>
  <c r="L2143" i="1"/>
  <c r="M2137" i="1"/>
  <c r="N2137" i="1"/>
  <c r="O2137" i="1"/>
  <c r="L2137" i="1"/>
  <c r="M2135" i="1"/>
  <c r="N2135" i="1"/>
  <c r="O2135" i="1"/>
  <c r="L2135" i="1"/>
  <c r="M2128" i="1"/>
  <c r="N2128" i="1"/>
  <c r="O2128" i="1"/>
  <c r="L2128" i="1"/>
  <c r="M2123" i="1"/>
  <c r="N2123" i="1"/>
  <c r="O2123" i="1"/>
  <c r="L2123" i="1"/>
  <c r="M2120" i="1"/>
  <c r="N2120" i="1"/>
  <c r="O2120" i="1"/>
  <c r="L2120" i="1"/>
  <c r="M2117" i="1"/>
  <c r="N2117" i="1"/>
  <c r="O2117" i="1"/>
  <c r="L2117" i="1"/>
  <c r="M2115" i="1"/>
  <c r="N2115" i="1"/>
  <c r="O2115" i="1"/>
  <c r="L2115" i="1"/>
  <c r="M2111" i="1"/>
  <c r="N2111" i="1"/>
  <c r="O2111" i="1"/>
  <c r="L2111" i="1"/>
  <c r="M2108" i="1"/>
  <c r="N2108" i="1"/>
  <c r="O2108" i="1"/>
  <c r="L2108" i="1"/>
  <c r="M2106" i="1"/>
  <c r="N2106" i="1"/>
  <c r="O2106" i="1"/>
  <c r="L2106" i="1"/>
  <c r="M2104" i="1"/>
  <c r="N2104" i="1"/>
  <c r="O2104" i="1"/>
  <c r="L2104" i="1"/>
  <c r="M2098" i="1"/>
  <c r="N2098" i="1"/>
  <c r="O2098" i="1"/>
  <c r="L2098" i="1"/>
  <c r="M2096" i="1"/>
  <c r="N2096" i="1"/>
  <c r="O2096" i="1"/>
  <c r="L2096" i="1"/>
  <c r="M2089" i="1"/>
  <c r="N2089" i="1"/>
  <c r="O2089" i="1"/>
  <c r="L2089" i="1"/>
  <c r="M2087" i="1"/>
  <c r="N2087" i="1"/>
  <c r="O2087" i="1"/>
  <c r="L2087" i="1"/>
  <c r="M2084" i="1"/>
  <c r="N2084" i="1"/>
  <c r="O2084" i="1"/>
  <c r="L2084" i="1"/>
  <c r="M2077" i="1"/>
  <c r="N2077" i="1"/>
  <c r="O2077" i="1"/>
  <c r="L2077" i="1"/>
  <c r="M2069" i="1"/>
  <c r="N2069" i="1"/>
  <c r="O2069" i="1"/>
  <c r="L2069" i="1"/>
  <c r="M2063" i="1"/>
  <c r="N2063" i="1"/>
  <c r="O2063" i="1"/>
  <c r="L2063" i="1"/>
  <c r="M2061" i="1"/>
  <c r="N2061" i="1"/>
  <c r="O2061" i="1"/>
  <c r="L2061" i="1"/>
  <c r="M2058" i="1"/>
  <c r="N2058" i="1"/>
  <c r="O2058" i="1"/>
  <c r="L2058" i="1"/>
  <c r="M2055" i="1"/>
  <c r="N2055" i="1"/>
  <c r="O2055" i="1"/>
  <c r="L2055" i="1"/>
  <c r="M2052" i="1"/>
  <c r="N2052" i="1"/>
  <c r="O2052" i="1"/>
  <c r="L2052" i="1"/>
  <c r="M2050" i="1"/>
  <c r="N2050" i="1"/>
  <c r="O2050" i="1"/>
  <c r="L2050" i="1"/>
  <c r="M2047" i="1"/>
  <c r="N2047" i="1"/>
  <c r="O2047" i="1"/>
  <c r="L2047" i="1"/>
  <c r="M2045" i="1"/>
  <c r="N2045" i="1"/>
  <c r="O2045" i="1"/>
  <c r="L2045" i="1"/>
  <c r="M2043" i="1"/>
  <c r="N2043" i="1"/>
  <c r="O2043" i="1"/>
  <c r="L2043" i="1"/>
  <c r="M2040" i="1"/>
  <c r="N2040" i="1"/>
  <c r="O2040" i="1"/>
  <c r="L2040" i="1"/>
  <c r="M2035" i="1"/>
  <c r="N2035" i="1"/>
  <c r="O2035" i="1"/>
  <c r="L2035" i="1"/>
  <c r="M2033" i="1"/>
  <c r="N2033" i="1"/>
  <c r="O2033" i="1"/>
  <c r="L2033" i="1"/>
  <c r="M2031" i="1"/>
  <c r="N2031" i="1"/>
  <c r="O2031" i="1"/>
  <c r="L2031" i="1"/>
  <c r="M2028" i="1"/>
  <c r="N2028" i="1"/>
  <c r="O2028" i="1"/>
  <c r="L2028" i="1"/>
  <c r="M2021" i="1"/>
  <c r="N2021" i="1"/>
  <c r="O2021" i="1"/>
  <c r="L2021" i="1"/>
  <c r="M2014" i="1"/>
  <c r="N2014" i="1"/>
  <c r="O2014" i="1"/>
  <c r="L2014" i="1"/>
  <c r="M2008" i="1"/>
  <c r="N2008" i="1"/>
  <c r="O2008" i="1"/>
  <c r="L2008" i="1"/>
  <c r="M2006" i="1"/>
  <c r="N2006" i="1"/>
  <c r="O2006" i="1"/>
  <c r="L2006" i="1"/>
  <c r="M2004" i="1"/>
  <c r="N2004" i="1"/>
  <c r="O2004" i="1"/>
  <c r="L2004" i="1"/>
  <c r="M2001" i="1"/>
  <c r="N2001" i="1"/>
  <c r="O2001" i="1"/>
  <c r="L2001" i="1"/>
  <c r="M1996" i="1"/>
  <c r="N1996" i="1"/>
  <c r="O1996" i="1"/>
  <c r="L1996" i="1"/>
  <c r="M1994" i="1"/>
  <c r="N1994" i="1"/>
  <c r="O1994" i="1"/>
  <c r="L1994" i="1"/>
  <c r="M1991" i="1"/>
  <c r="N1991" i="1"/>
  <c r="O1991" i="1"/>
  <c r="M1989" i="1"/>
  <c r="N1989" i="1"/>
  <c r="O1989" i="1"/>
  <c r="M1987" i="1"/>
  <c r="N1987" i="1"/>
  <c r="O1987" i="1"/>
  <c r="L1987" i="1"/>
  <c r="M1984" i="1"/>
  <c r="N1984" i="1"/>
  <c r="O1984" i="1"/>
  <c r="M1982" i="1"/>
  <c r="N1982" i="1"/>
  <c r="O1982" i="1"/>
  <c r="M1980" i="1"/>
  <c r="N1980" i="1"/>
  <c r="O1980" i="1"/>
  <c r="M1978" i="1"/>
  <c r="N1978" i="1"/>
  <c r="O1978" i="1"/>
  <c r="R2246" i="1"/>
  <c r="T2246" i="1"/>
  <c r="U2246" i="1"/>
  <c r="R2244" i="1"/>
  <c r="S2244" i="1"/>
  <c r="T2244" i="1"/>
  <c r="U2244" i="1"/>
  <c r="R2242" i="1"/>
  <c r="T2242" i="1"/>
  <c r="U2242" i="1"/>
  <c r="R2236" i="1"/>
  <c r="T2236" i="1"/>
  <c r="U2236" i="1"/>
  <c r="R2229" i="1"/>
  <c r="T2229" i="1"/>
  <c r="U2229" i="1"/>
  <c r="R2226" i="1"/>
  <c r="T2226" i="1"/>
  <c r="U2226" i="1"/>
  <c r="R2224" i="1"/>
  <c r="T2224" i="1"/>
  <c r="U2224" i="1"/>
  <c r="R2219" i="1"/>
  <c r="T2219" i="1"/>
  <c r="U2219" i="1"/>
  <c r="R2214" i="1"/>
  <c r="T2214" i="1"/>
  <c r="U2214" i="1"/>
  <c r="R2211" i="1"/>
  <c r="T2211" i="1"/>
  <c r="U2211" i="1"/>
  <c r="R2207" i="1"/>
  <c r="T2207" i="1"/>
  <c r="U2207" i="1"/>
  <c r="R2205" i="1"/>
  <c r="T2205" i="1"/>
  <c r="U2205" i="1"/>
  <c r="R2200" i="1"/>
  <c r="T2200" i="1"/>
  <c r="U2200" i="1"/>
  <c r="R2195" i="1"/>
  <c r="T2195" i="1"/>
  <c r="U2195" i="1"/>
  <c r="R2192" i="1"/>
  <c r="T2192" i="1"/>
  <c r="U2192" i="1"/>
  <c r="R2189" i="1"/>
  <c r="T2189" i="1"/>
  <c r="U2189" i="1"/>
  <c r="R2187" i="1"/>
  <c r="T2187" i="1"/>
  <c r="U2187" i="1"/>
  <c r="R2185" i="1"/>
  <c r="T2185" i="1"/>
  <c r="U2185" i="1"/>
  <c r="R2182" i="1"/>
  <c r="T2182" i="1"/>
  <c r="U2182" i="1"/>
  <c r="R2179" i="1"/>
  <c r="T2179" i="1"/>
  <c r="U2179" i="1"/>
  <c r="R2176" i="1"/>
  <c r="T2176" i="1"/>
  <c r="U2176" i="1"/>
  <c r="R2174" i="1"/>
  <c r="T2174" i="1"/>
  <c r="U2174" i="1"/>
  <c r="R2169" i="1"/>
  <c r="T2169" i="1"/>
  <c r="U2169" i="1"/>
  <c r="R2166" i="1"/>
  <c r="T2166" i="1"/>
  <c r="U2166" i="1"/>
  <c r="R2163" i="1"/>
  <c r="T2163" i="1"/>
  <c r="U2163" i="1"/>
  <c r="R2160" i="1"/>
  <c r="T2160" i="1"/>
  <c r="U2160" i="1"/>
  <c r="R2157" i="1"/>
  <c r="T2157" i="1"/>
  <c r="U2157" i="1"/>
  <c r="R2152" i="1"/>
  <c r="T2152" i="1"/>
  <c r="U2152" i="1"/>
  <c r="R2146" i="1"/>
  <c r="T2146" i="1"/>
  <c r="U2146" i="1"/>
  <c r="R2143" i="1"/>
  <c r="T2143" i="1"/>
  <c r="U2143" i="1"/>
  <c r="R2137" i="1"/>
  <c r="T2137" i="1"/>
  <c r="U2137" i="1"/>
  <c r="R2135" i="1"/>
  <c r="T2135" i="1"/>
  <c r="U2135" i="1"/>
  <c r="R2128" i="1"/>
  <c r="T2128" i="1"/>
  <c r="U2128" i="1"/>
  <c r="R2123" i="1"/>
  <c r="T2123" i="1"/>
  <c r="U2123" i="1"/>
  <c r="R2120" i="1"/>
  <c r="T2120" i="1"/>
  <c r="U2120" i="1"/>
  <c r="R2117" i="1"/>
  <c r="T2117" i="1"/>
  <c r="U2117" i="1"/>
  <c r="R2115" i="1"/>
  <c r="T2115" i="1"/>
  <c r="U2115" i="1"/>
  <c r="R2111" i="1"/>
  <c r="T2111" i="1"/>
  <c r="U2111" i="1"/>
  <c r="R2108" i="1"/>
  <c r="T2108" i="1"/>
  <c r="U2108" i="1"/>
  <c r="R2106" i="1"/>
  <c r="T2106" i="1"/>
  <c r="U2106" i="1"/>
  <c r="R2104" i="1"/>
  <c r="T2104" i="1"/>
  <c r="U2104" i="1"/>
  <c r="R2098" i="1"/>
  <c r="T2098" i="1"/>
  <c r="U2098" i="1"/>
  <c r="R2096" i="1"/>
  <c r="T2096" i="1"/>
  <c r="U2096" i="1"/>
  <c r="R2089" i="1"/>
  <c r="T2089" i="1"/>
  <c r="U2089" i="1"/>
  <c r="R2087" i="1"/>
  <c r="T2087" i="1"/>
  <c r="U2087" i="1"/>
  <c r="R2084" i="1"/>
  <c r="T2084" i="1"/>
  <c r="U2084" i="1"/>
  <c r="R2077" i="1"/>
  <c r="T2077" i="1"/>
  <c r="U2077" i="1"/>
  <c r="R2069" i="1"/>
  <c r="T2069" i="1"/>
  <c r="U2069" i="1"/>
  <c r="R2063" i="1"/>
  <c r="T2063" i="1"/>
  <c r="U2063" i="1"/>
  <c r="R2061" i="1"/>
  <c r="T2061" i="1"/>
  <c r="U2061" i="1"/>
  <c r="R2058" i="1"/>
  <c r="T2058" i="1"/>
  <c r="U2058" i="1"/>
  <c r="R2055" i="1"/>
  <c r="T2055" i="1"/>
  <c r="U2055" i="1"/>
  <c r="R2052" i="1"/>
  <c r="T2052" i="1"/>
  <c r="U2052" i="1"/>
  <c r="R2050" i="1"/>
  <c r="T2050" i="1"/>
  <c r="U2050" i="1"/>
  <c r="R2047" i="1"/>
  <c r="T2047" i="1"/>
  <c r="U2047" i="1"/>
  <c r="R2045" i="1"/>
  <c r="T2045" i="1"/>
  <c r="U2045" i="1"/>
  <c r="R2043" i="1"/>
  <c r="T2043" i="1"/>
  <c r="U2043" i="1"/>
  <c r="R2040" i="1"/>
  <c r="T2040" i="1"/>
  <c r="U2040" i="1"/>
  <c r="R2035" i="1"/>
  <c r="T2035" i="1"/>
  <c r="U2035" i="1"/>
  <c r="R2033" i="1"/>
  <c r="T2033" i="1"/>
  <c r="U2033" i="1"/>
  <c r="R2031" i="1"/>
  <c r="T2031" i="1"/>
  <c r="U2031" i="1"/>
  <c r="R2028" i="1"/>
  <c r="T2028" i="1"/>
  <c r="U2028" i="1"/>
  <c r="R2021" i="1"/>
  <c r="T2021" i="1"/>
  <c r="U2021" i="1"/>
  <c r="R2014" i="1"/>
  <c r="T2014" i="1"/>
  <c r="U2014" i="1"/>
  <c r="R2008" i="1"/>
  <c r="T2008" i="1"/>
  <c r="U2008" i="1"/>
  <c r="R2006" i="1"/>
  <c r="T2006" i="1"/>
  <c r="U2006" i="1"/>
  <c r="R2004" i="1"/>
  <c r="T2004" i="1"/>
  <c r="U2004" i="1"/>
  <c r="R2001" i="1"/>
  <c r="T2001" i="1"/>
  <c r="U2001" i="1"/>
  <c r="R1994" i="1"/>
  <c r="T1994" i="1"/>
  <c r="U1994" i="1"/>
  <c r="R1996" i="1"/>
  <c r="T1996" i="1"/>
  <c r="U1996" i="1"/>
  <c r="R1991" i="1"/>
  <c r="T1991" i="1"/>
  <c r="U1991" i="1"/>
  <c r="R1989" i="1"/>
  <c r="T1989" i="1"/>
  <c r="U1989" i="1"/>
  <c r="R1987" i="1"/>
  <c r="T1987" i="1"/>
  <c r="U1987" i="1"/>
  <c r="R1984" i="1"/>
  <c r="T1984" i="1"/>
  <c r="U1984" i="1"/>
  <c r="R1982" i="1"/>
  <c r="T1982" i="1"/>
  <c r="U1982" i="1"/>
  <c r="R1980" i="1"/>
  <c r="T1980" i="1"/>
  <c r="U1980" i="1"/>
  <c r="V1980" i="1"/>
  <c r="R1978" i="1"/>
  <c r="T1978" i="1"/>
  <c r="U1978" i="1"/>
  <c r="V1978" i="1"/>
  <c r="V2246" i="1"/>
  <c r="Q2246" i="1"/>
  <c r="W2245" i="1"/>
  <c r="S2245" i="1"/>
  <c r="S2246" i="1" s="1"/>
  <c r="V2244" i="1"/>
  <c r="Q2244" i="1"/>
  <c r="V2242" i="1"/>
  <c r="Q2242" i="1"/>
  <c r="W2241" i="1"/>
  <c r="S2241" i="1"/>
  <c r="W2240" i="1"/>
  <c r="S2240" i="1"/>
  <c r="W2239" i="1"/>
  <c r="S2239" i="1"/>
  <c r="W2238" i="1"/>
  <c r="S2238" i="1"/>
  <c r="W2237" i="1"/>
  <c r="S2237" i="1"/>
  <c r="V2236" i="1"/>
  <c r="Q2236" i="1"/>
  <c r="W2235" i="1"/>
  <c r="S2235" i="1"/>
  <c r="W2234" i="1"/>
  <c r="S2234" i="1"/>
  <c r="W2233" i="1"/>
  <c r="S2233" i="1"/>
  <c r="W2232" i="1"/>
  <c r="S2232" i="1"/>
  <c r="W2231" i="1"/>
  <c r="S2231" i="1"/>
  <c r="W2230" i="1"/>
  <c r="S2230" i="1"/>
  <c r="V2229" i="1"/>
  <c r="Q2229" i="1"/>
  <c r="W2228" i="1"/>
  <c r="S2228" i="1"/>
  <c r="W2227" i="1"/>
  <c r="S2227" i="1"/>
  <c r="V2226" i="1"/>
  <c r="Q2226" i="1"/>
  <c r="W2225" i="1"/>
  <c r="S2225" i="1"/>
  <c r="S2226" i="1" s="1"/>
  <c r="V2224" i="1"/>
  <c r="Q2224" i="1"/>
  <c r="W2223" i="1"/>
  <c r="S2223" i="1"/>
  <c r="W2222" i="1"/>
  <c r="S2222" i="1"/>
  <c r="W2221" i="1"/>
  <c r="S2221" i="1"/>
  <c r="W2220" i="1"/>
  <c r="S2220" i="1"/>
  <c r="V2219" i="1"/>
  <c r="Q2219" i="1"/>
  <c r="W2218" i="1"/>
  <c r="S2218" i="1"/>
  <c r="W2217" i="1"/>
  <c r="S2217" i="1"/>
  <c r="W2216" i="1"/>
  <c r="S2216" i="1"/>
  <c r="W2215" i="1"/>
  <c r="S2215" i="1"/>
  <c r="V2214" i="1"/>
  <c r="Q2214" i="1"/>
  <c r="W2213" i="1"/>
  <c r="S2213" i="1"/>
  <c r="W2212" i="1"/>
  <c r="S2212" i="1"/>
  <c r="V2211" i="1"/>
  <c r="Q2211" i="1"/>
  <c r="W2210" i="1"/>
  <c r="S2210" i="1"/>
  <c r="W2209" i="1"/>
  <c r="S2209" i="1"/>
  <c r="W2208" i="1"/>
  <c r="S2208" i="1"/>
  <c r="V2207" i="1"/>
  <c r="Q2207" i="1"/>
  <c r="W2206" i="1"/>
  <c r="S2206" i="1"/>
  <c r="S2207" i="1" s="1"/>
  <c r="V2205" i="1"/>
  <c r="Q2205" i="1"/>
  <c r="W2204" i="1"/>
  <c r="S2204" i="1"/>
  <c r="W2203" i="1"/>
  <c r="S2203" i="1"/>
  <c r="W2202" i="1"/>
  <c r="S2202" i="1"/>
  <c r="W2201" i="1"/>
  <c r="S2201" i="1"/>
  <c r="V2200" i="1"/>
  <c r="Q2200" i="1"/>
  <c r="W2199" i="1"/>
  <c r="S2199" i="1"/>
  <c r="W2198" i="1"/>
  <c r="S2198" i="1"/>
  <c r="W2197" i="1"/>
  <c r="S2197" i="1"/>
  <c r="W2196" i="1"/>
  <c r="S2196" i="1"/>
  <c r="V2195" i="1"/>
  <c r="Q2195" i="1"/>
  <c r="W2194" i="1"/>
  <c r="S2194" i="1"/>
  <c r="W2193" i="1"/>
  <c r="S2193" i="1"/>
  <c r="V2192" i="1"/>
  <c r="Q2192" i="1"/>
  <c r="W2191" i="1"/>
  <c r="S2191" i="1"/>
  <c r="W2190" i="1"/>
  <c r="S2190" i="1"/>
  <c r="V2189" i="1"/>
  <c r="Q2189" i="1"/>
  <c r="W2188" i="1"/>
  <c r="S2188" i="1"/>
  <c r="S2189" i="1" s="1"/>
  <c r="V2187" i="1"/>
  <c r="Q2187" i="1"/>
  <c r="W2186" i="1"/>
  <c r="S2186" i="1"/>
  <c r="S2187" i="1" s="1"/>
  <c r="V2185" i="1"/>
  <c r="Q2185" i="1"/>
  <c r="W2184" i="1"/>
  <c r="S2184" i="1"/>
  <c r="W2183" i="1"/>
  <c r="S2183" i="1"/>
  <c r="V2182" i="1"/>
  <c r="Q2182" i="1"/>
  <c r="W2181" i="1"/>
  <c r="S2181" i="1"/>
  <c r="W2180" i="1"/>
  <c r="S2180" i="1"/>
  <c r="V2179" i="1"/>
  <c r="Q2179" i="1"/>
  <c r="W2178" i="1"/>
  <c r="S2178" i="1"/>
  <c r="W2177" i="1"/>
  <c r="S2177" i="1"/>
  <c r="V2176" i="1"/>
  <c r="Q2176" i="1"/>
  <c r="W2175" i="1"/>
  <c r="S2175" i="1"/>
  <c r="S2176" i="1" s="1"/>
  <c r="V2174" i="1"/>
  <c r="Q2174" i="1"/>
  <c r="W2173" i="1"/>
  <c r="S2173" i="1"/>
  <c r="W2172" i="1"/>
  <c r="S2172" i="1"/>
  <c r="W2171" i="1"/>
  <c r="S2171" i="1"/>
  <c r="W2170" i="1"/>
  <c r="S2170" i="1"/>
  <c r="V2169" i="1"/>
  <c r="Q2169" i="1"/>
  <c r="W2168" i="1"/>
  <c r="S2168" i="1"/>
  <c r="W2167" i="1"/>
  <c r="S2167" i="1"/>
  <c r="V2166" i="1"/>
  <c r="Q2166" i="1"/>
  <c r="W2165" i="1"/>
  <c r="S2165" i="1"/>
  <c r="W2164" i="1"/>
  <c r="S2164" i="1"/>
  <c r="V2163" i="1"/>
  <c r="Q2163" i="1"/>
  <c r="W2162" i="1"/>
  <c r="S2162" i="1"/>
  <c r="W2161" i="1"/>
  <c r="S2161" i="1"/>
  <c r="V2160" i="1"/>
  <c r="Q2160" i="1"/>
  <c r="W2159" i="1"/>
  <c r="S2159" i="1"/>
  <c r="W2158" i="1"/>
  <c r="S2158" i="1"/>
  <c r="V2157" i="1"/>
  <c r="Q2157" i="1"/>
  <c r="W2156" i="1"/>
  <c r="S2156" i="1"/>
  <c r="W2155" i="1"/>
  <c r="S2155" i="1"/>
  <c r="W2154" i="1"/>
  <c r="S2154" i="1"/>
  <c r="W2153" i="1"/>
  <c r="S2153" i="1"/>
  <c r="V2152" i="1"/>
  <c r="Q2152" i="1"/>
  <c r="S2151" i="1"/>
  <c r="W2150" i="1"/>
  <c r="S2150" i="1"/>
  <c r="W2149" i="1"/>
  <c r="S2149" i="1"/>
  <c r="W2148" i="1"/>
  <c r="S2148" i="1"/>
  <c r="W2147" i="1"/>
  <c r="S2147" i="1"/>
  <c r="V2146" i="1"/>
  <c r="Q2146" i="1"/>
  <c r="W2145" i="1"/>
  <c r="S2145" i="1"/>
  <c r="W2144" i="1"/>
  <c r="S2144" i="1"/>
  <c r="V2143" i="1"/>
  <c r="Q2143" i="1"/>
  <c r="W2142" i="1"/>
  <c r="S2142" i="1"/>
  <c r="W2141" i="1"/>
  <c r="S2141" i="1"/>
  <c r="W2140" i="1"/>
  <c r="S2140" i="1"/>
  <c r="W2139" i="1"/>
  <c r="S2139" i="1"/>
  <c r="W2138" i="1"/>
  <c r="S2138" i="1"/>
  <c r="V2137" i="1"/>
  <c r="Q2137" i="1"/>
  <c r="W2136" i="1"/>
  <c r="S2136" i="1"/>
  <c r="S2137" i="1" s="1"/>
  <c r="V2135" i="1"/>
  <c r="Q2135" i="1"/>
  <c r="W2134" i="1"/>
  <c r="S2134" i="1"/>
  <c r="W2133" i="1"/>
  <c r="S2133" i="1"/>
  <c r="W2132" i="1"/>
  <c r="S2132" i="1"/>
  <c r="W2131" i="1"/>
  <c r="S2131" i="1"/>
  <c r="W2130" i="1"/>
  <c r="S2130" i="1"/>
  <c r="W2129" i="1"/>
  <c r="S2129" i="1"/>
  <c r="V2128" i="1"/>
  <c r="Q2128" i="1"/>
  <c r="W2127" i="1"/>
  <c r="S2127" i="1"/>
  <c r="W2126" i="1"/>
  <c r="S2126" i="1"/>
  <c r="W2125" i="1"/>
  <c r="S2125" i="1"/>
  <c r="W2124" i="1"/>
  <c r="S2124" i="1"/>
  <c r="V2123" i="1"/>
  <c r="Q2123" i="1"/>
  <c r="W2122" i="1"/>
  <c r="S2122" i="1"/>
  <c r="W2121" i="1"/>
  <c r="S2121" i="1"/>
  <c r="V2120" i="1"/>
  <c r="Q2120" i="1"/>
  <c r="W2119" i="1"/>
  <c r="S2119" i="1"/>
  <c r="W2118" i="1"/>
  <c r="S2118" i="1"/>
  <c r="V2117" i="1"/>
  <c r="Q2117" i="1"/>
  <c r="W2116" i="1"/>
  <c r="S2116" i="1"/>
  <c r="S2117" i="1" s="1"/>
  <c r="V2115" i="1"/>
  <c r="Q2115" i="1"/>
  <c r="W2114" i="1"/>
  <c r="S2114" i="1"/>
  <c r="W2113" i="1"/>
  <c r="S2113" i="1"/>
  <c r="W2112" i="1"/>
  <c r="S2112" i="1"/>
  <c r="V2111" i="1"/>
  <c r="Q2111" i="1"/>
  <c r="W2110" i="1"/>
  <c r="S2110" i="1"/>
  <c r="W2109" i="1"/>
  <c r="S2109" i="1"/>
  <c r="V2108" i="1"/>
  <c r="Q2108" i="1"/>
  <c r="W2107" i="1"/>
  <c r="S2107" i="1"/>
  <c r="S2108" i="1" s="1"/>
  <c r="V2106" i="1"/>
  <c r="Q2106" i="1"/>
  <c r="W2105" i="1"/>
  <c r="S2105" i="1"/>
  <c r="S2106" i="1" s="1"/>
  <c r="V2104" i="1"/>
  <c r="Q2104" i="1"/>
  <c r="W2103" i="1"/>
  <c r="S2103" i="1"/>
  <c r="W2102" i="1"/>
  <c r="S2102" i="1"/>
  <c r="W2101" i="1"/>
  <c r="S2101" i="1"/>
  <c r="W2100" i="1"/>
  <c r="S2100" i="1"/>
  <c r="W2099" i="1"/>
  <c r="S2099" i="1"/>
  <c r="V2098" i="1"/>
  <c r="Q2098" i="1"/>
  <c r="W2097" i="1"/>
  <c r="S2097" i="1"/>
  <c r="S2098" i="1" s="1"/>
  <c r="V2096" i="1"/>
  <c r="Q2096" i="1"/>
  <c r="W2095" i="1"/>
  <c r="S2095" i="1"/>
  <c r="W2094" i="1"/>
  <c r="S2094" i="1"/>
  <c r="W2093" i="1"/>
  <c r="S2093" i="1"/>
  <c r="W2092" i="1"/>
  <c r="S2092" i="1"/>
  <c r="W2091" i="1"/>
  <c r="S2091" i="1"/>
  <c r="W2090" i="1"/>
  <c r="S2090" i="1"/>
  <c r="V2089" i="1"/>
  <c r="Q2089" i="1"/>
  <c r="W2088" i="1"/>
  <c r="S2088" i="1"/>
  <c r="S2089" i="1" s="1"/>
  <c r="V2087" i="1"/>
  <c r="Q2087" i="1"/>
  <c r="W2086" i="1"/>
  <c r="S2086" i="1"/>
  <c r="W2085" i="1"/>
  <c r="S2085" i="1"/>
  <c r="V2084" i="1"/>
  <c r="Q2084" i="1"/>
  <c r="W2083" i="1"/>
  <c r="S2083" i="1"/>
  <c r="W2082" i="1"/>
  <c r="S2082" i="1"/>
  <c r="W2081" i="1"/>
  <c r="S2081" i="1"/>
  <c r="W2080" i="1"/>
  <c r="S2080" i="1"/>
  <c r="W2079" i="1"/>
  <c r="S2079" i="1"/>
  <c r="W2078" i="1"/>
  <c r="S2078" i="1"/>
  <c r="V2077" i="1"/>
  <c r="Q2077" i="1"/>
  <c r="W2076" i="1"/>
  <c r="S2076" i="1"/>
  <c r="W2075" i="1"/>
  <c r="S2075" i="1"/>
  <c r="W2074" i="1"/>
  <c r="S2074" i="1"/>
  <c r="W2073" i="1"/>
  <c r="S2073" i="1"/>
  <c r="W2072" i="1"/>
  <c r="S2072" i="1"/>
  <c r="W2071" i="1"/>
  <c r="S2071" i="1"/>
  <c r="W2070" i="1"/>
  <c r="S2070" i="1"/>
  <c r="V2069" i="1"/>
  <c r="Q2069" i="1"/>
  <c r="W2068" i="1"/>
  <c r="S2068" i="1"/>
  <c r="W2067" i="1"/>
  <c r="S2067" i="1"/>
  <c r="W2066" i="1"/>
  <c r="S2066" i="1"/>
  <c r="W2065" i="1"/>
  <c r="S2065" i="1"/>
  <c r="W2064" i="1"/>
  <c r="S2064" i="1"/>
  <c r="V2063" i="1"/>
  <c r="Q2063" i="1"/>
  <c r="W2062" i="1"/>
  <c r="S2062" i="1"/>
  <c r="S2063" i="1" s="1"/>
  <c r="V2061" i="1"/>
  <c r="Q2061" i="1"/>
  <c r="W2060" i="1"/>
  <c r="S2060" i="1"/>
  <c r="W2059" i="1"/>
  <c r="S2059" i="1"/>
  <c r="V2058" i="1"/>
  <c r="Q2058" i="1"/>
  <c r="W2057" i="1"/>
  <c r="S2057" i="1"/>
  <c r="W2056" i="1"/>
  <c r="S2056" i="1"/>
  <c r="V2055" i="1"/>
  <c r="Q2055" i="1"/>
  <c r="W2054" i="1"/>
  <c r="S2054" i="1"/>
  <c r="W2053" i="1"/>
  <c r="S2053" i="1"/>
  <c r="V2052" i="1"/>
  <c r="Q2052" i="1"/>
  <c r="W2051" i="1"/>
  <c r="S2051" i="1"/>
  <c r="S2052" i="1" s="1"/>
  <c r="V2050" i="1"/>
  <c r="Q2050" i="1"/>
  <c r="W2049" i="1"/>
  <c r="S2049" i="1"/>
  <c r="W2048" i="1"/>
  <c r="S2048" i="1"/>
  <c r="V2047" i="1"/>
  <c r="Q2047" i="1"/>
  <c r="W2046" i="1"/>
  <c r="S2046" i="1"/>
  <c r="S2047" i="1" s="1"/>
  <c r="V2045" i="1"/>
  <c r="Q2045" i="1"/>
  <c r="W2044" i="1"/>
  <c r="S2044" i="1"/>
  <c r="S2045" i="1" s="1"/>
  <c r="V2043" i="1"/>
  <c r="Q2043" i="1"/>
  <c r="W2042" i="1"/>
  <c r="S2042" i="1"/>
  <c r="W2041" i="1"/>
  <c r="S2041" i="1"/>
  <c r="V2040" i="1"/>
  <c r="Q2040" i="1"/>
  <c r="W2039" i="1"/>
  <c r="S2039" i="1"/>
  <c r="W2038" i="1"/>
  <c r="S2038" i="1"/>
  <c r="W2037" i="1"/>
  <c r="S2037" i="1"/>
  <c r="W2036" i="1"/>
  <c r="S2036" i="1"/>
  <c r="V2035" i="1"/>
  <c r="Q2035" i="1"/>
  <c r="W2034" i="1"/>
  <c r="S2034" i="1"/>
  <c r="S2035" i="1" s="1"/>
  <c r="V2033" i="1"/>
  <c r="Q2033" i="1"/>
  <c r="W2032" i="1"/>
  <c r="S2032" i="1"/>
  <c r="S2033" i="1" s="1"/>
  <c r="V2031" i="1"/>
  <c r="Q2031" i="1"/>
  <c r="W2030" i="1"/>
  <c r="S2030" i="1"/>
  <c r="W2029" i="1"/>
  <c r="S2029" i="1"/>
  <c r="V2028" i="1"/>
  <c r="Q2028" i="1"/>
  <c r="W2027" i="1"/>
  <c r="S2027" i="1"/>
  <c r="W2026" i="1"/>
  <c r="S2026" i="1"/>
  <c r="W2025" i="1"/>
  <c r="S2025" i="1"/>
  <c r="W2024" i="1"/>
  <c r="S2024" i="1"/>
  <c r="W2023" i="1"/>
  <c r="S2023" i="1"/>
  <c r="W2022" i="1"/>
  <c r="S2022" i="1"/>
  <c r="V2021" i="1"/>
  <c r="Q2021" i="1"/>
  <c r="W2020" i="1"/>
  <c r="S2020" i="1"/>
  <c r="W2019" i="1"/>
  <c r="S2019" i="1"/>
  <c r="W2018" i="1"/>
  <c r="S2018" i="1"/>
  <c r="W2017" i="1"/>
  <c r="S2017" i="1"/>
  <c r="W2016" i="1"/>
  <c r="S2016" i="1"/>
  <c r="W2015" i="1"/>
  <c r="S2015" i="1"/>
  <c r="V2014" i="1"/>
  <c r="Q2014" i="1"/>
  <c r="W2013" i="1"/>
  <c r="S2013" i="1"/>
  <c r="W2012" i="1"/>
  <c r="S2012" i="1"/>
  <c r="W2011" i="1"/>
  <c r="S2011" i="1"/>
  <c r="W2010" i="1"/>
  <c r="S2010" i="1"/>
  <c r="W2009" i="1"/>
  <c r="S2009" i="1"/>
  <c r="V2008" i="1"/>
  <c r="Q2008" i="1"/>
  <c r="W2007" i="1"/>
  <c r="S2007" i="1"/>
  <c r="S2008" i="1" s="1"/>
  <c r="V2006" i="1"/>
  <c r="Q2006" i="1"/>
  <c r="W2005" i="1"/>
  <c r="S2005" i="1"/>
  <c r="S2006" i="1" s="1"/>
  <c r="V2004" i="1"/>
  <c r="Q2004" i="1"/>
  <c r="W2003" i="1"/>
  <c r="S2003" i="1"/>
  <c r="W2002" i="1"/>
  <c r="S2002" i="1"/>
  <c r="V2001" i="1"/>
  <c r="Q2001" i="1"/>
  <c r="W2000" i="1"/>
  <c r="S2000" i="1"/>
  <c r="W1999" i="1"/>
  <c r="S1999" i="1"/>
  <c r="W1998" i="1"/>
  <c r="S1998" i="1"/>
  <c r="W1997" i="1"/>
  <c r="S1997" i="1"/>
  <c r="V1996" i="1"/>
  <c r="Q1996" i="1"/>
  <c r="W1995" i="1"/>
  <c r="S1995" i="1"/>
  <c r="S1996" i="1" s="1"/>
  <c r="V1994" i="1"/>
  <c r="Q1994" i="1"/>
  <c r="W1993" i="1"/>
  <c r="S1993" i="1"/>
  <c r="W1992" i="1"/>
  <c r="S1992" i="1"/>
  <c r="V1991" i="1"/>
  <c r="Q1991" i="1"/>
  <c r="L1991" i="1"/>
  <c r="W1990" i="1"/>
  <c r="S1990" i="1"/>
  <c r="S1991" i="1" s="1"/>
  <c r="V1989" i="1"/>
  <c r="Q1989" i="1"/>
  <c r="L1989" i="1"/>
  <c r="W1988" i="1"/>
  <c r="S1988" i="1"/>
  <c r="S1989" i="1" s="1"/>
  <c r="V1987" i="1"/>
  <c r="Q1987" i="1"/>
  <c r="W1986" i="1"/>
  <c r="S1986" i="1"/>
  <c r="W1985" i="1"/>
  <c r="S1985" i="1"/>
  <c r="V1984" i="1"/>
  <c r="Q1984" i="1"/>
  <c r="L1984" i="1"/>
  <c r="W1983" i="1"/>
  <c r="S1983" i="1"/>
  <c r="S1984" i="1" s="1"/>
  <c r="V1982" i="1"/>
  <c r="Q1982" i="1"/>
  <c r="L1982" i="1"/>
  <c r="W1981" i="1"/>
  <c r="S1981" i="1"/>
  <c r="S1982" i="1" s="1"/>
  <c r="Q1980" i="1"/>
  <c r="L1980" i="1"/>
  <c r="W1979" i="1"/>
  <c r="S1979" i="1"/>
  <c r="S1980" i="1" s="1"/>
  <c r="Q1978" i="1"/>
  <c r="L1978" i="1"/>
  <c r="W1977" i="1"/>
  <c r="S1977" i="1"/>
  <c r="S1978" i="1" s="1"/>
  <c r="R1417" i="1"/>
  <c r="T1417" i="1"/>
  <c r="U1417" i="1"/>
  <c r="R1415" i="1"/>
  <c r="S1415" i="1"/>
  <c r="T1415" i="1"/>
  <c r="U1415" i="1"/>
  <c r="R1413" i="1"/>
  <c r="S1413" i="1"/>
  <c r="T1413" i="1"/>
  <c r="R1410" i="1"/>
  <c r="S1410" i="1"/>
  <c r="T1410" i="1"/>
  <c r="U1410" i="1"/>
  <c r="R1408" i="1"/>
  <c r="S1408" i="1"/>
  <c r="T1408" i="1"/>
  <c r="U1408" i="1"/>
  <c r="R1403" i="1"/>
  <c r="S1403" i="1"/>
  <c r="T1403" i="1"/>
  <c r="U1403" i="1"/>
  <c r="R1397" i="1"/>
  <c r="T1397" i="1"/>
  <c r="U1397" i="1"/>
  <c r="R1389" i="1"/>
  <c r="T1389" i="1"/>
  <c r="U1389" i="1"/>
  <c r="R1384" i="1"/>
  <c r="T1384" i="1"/>
  <c r="U1384" i="1"/>
  <c r="R1380" i="1"/>
  <c r="T1380" i="1"/>
  <c r="U1380" i="1"/>
  <c r="R1377" i="1"/>
  <c r="T1377" i="1"/>
  <c r="U1377" i="1"/>
  <c r="R1373" i="1"/>
  <c r="T1373" i="1"/>
  <c r="U1373" i="1"/>
  <c r="R1369" i="1"/>
  <c r="T1369" i="1"/>
  <c r="U1369" i="1"/>
  <c r="R1363" i="1"/>
  <c r="T1363" i="1"/>
  <c r="U1363" i="1"/>
  <c r="R1360" i="1"/>
  <c r="T1360" i="1"/>
  <c r="U1360" i="1"/>
  <c r="R1356" i="1"/>
  <c r="T1356" i="1"/>
  <c r="U1356" i="1"/>
  <c r="R1351" i="1"/>
  <c r="T1351" i="1"/>
  <c r="U1351" i="1"/>
  <c r="R1345" i="1"/>
  <c r="T1345" i="1"/>
  <c r="U1345" i="1"/>
  <c r="R1331" i="1"/>
  <c r="T1331" i="1"/>
  <c r="U1331" i="1"/>
  <c r="R1328" i="1"/>
  <c r="T1328" i="1"/>
  <c r="U1328" i="1"/>
  <c r="R1325" i="1"/>
  <c r="T1325" i="1"/>
  <c r="U1325" i="1"/>
  <c r="R1320" i="1"/>
  <c r="T1320" i="1"/>
  <c r="U1320" i="1"/>
  <c r="R1315" i="1"/>
  <c r="T1315" i="1"/>
  <c r="U1315" i="1"/>
  <c r="R1312" i="1"/>
  <c r="T1312" i="1"/>
  <c r="U1312" i="1"/>
  <c r="R1308" i="1"/>
  <c r="T1308" i="1"/>
  <c r="U1308" i="1"/>
  <c r="R1293" i="1"/>
  <c r="T1293" i="1"/>
  <c r="U1293" i="1"/>
  <c r="R1291" i="1"/>
  <c r="T1291" i="1"/>
  <c r="U1291" i="1"/>
  <c r="R1280" i="1"/>
  <c r="T1280" i="1"/>
  <c r="U1280" i="1"/>
  <c r="R1277" i="1"/>
  <c r="T1277" i="1"/>
  <c r="U1277" i="1"/>
  <c r="R1270" i="1"/>
  <c r="T1270" i="1"/>
  <c r="U1270" i="1"/>
  <c r="R1257" i="1"/>
  <c r="T1257" i="1"/>
  <c r="U1257" i="1"/>
  <c r="R1254" i="1"/>
  <c r="T1254" i="1"/>
  <c r="U1254" i="1"/>
  <c r="R1249" i="1"/>
  <c r="T1249" i="1"/>
  <c r="U1249" i="1"/>
  <c r="R1244" i="1"/>
  <c r="T1244" i="1"/>
  <c r="U1244" i="1"/>
  <c r="R1239" i="1"/>
  <c r="T1239" i="1"/>
  <c r="U1239" i="1"/>
  <c r="R1231" i="1"/>
  <c r="T1231" i="1"/>
  <c r="U1231" i="1"/>
  <c r="R1226" i="1"/>
  <c r="T1226" i="1"/>
  <c r="U1226" i="1"/>
  <c r="R1220" i="1"/>
  <c r="T1220" i="1"/>
  <c r="U1220" i="1"/>
  <c r="R1214" i="1"/>
  <c r="T1214" i="1"/>
  <c r="U1214" i="1"/>
  <c r="R1208" i="1"/>
  <c r="T1208" i="1"/>
  <c r="U1208" i="1"/>
  <c r="R1202" i="1"/>
  <c r="T1202" i="1"/>
  <c r="U1202" i="1"/>
  <c r="R1197" i="1"/>
  <c r="T1197" i="1"/>
  <c r="U1197" i="1"/>
  <c r="R1187" i="1"/>
  <c r="T1187" i="1"/>
  <c r="U1187" i="1"/>
  <c r="R1181" i="1"/>
  <c r="T1181" i="1"/>
  <c r="U1181" i="1"/>
  <c r="R1175" i="1"/>
  <c r="T1175" i="1"/>
  <c r="U1175" i="1"/>
  <c r="R1171" i="1"/>
  <c r="T1171" i="1"/>
  <c r="U1171" i="1"/>
  <c r="R1169" i="1"/>
  <c r="T1169" i="1"/>
  <c r="U1169" i="1"/>
  <c r="R1166" i="1"/>
  <c r="T1166" i="1"/>
  <c r="U1166" i="1"/>
  <c r="R1163" i="1"/>
  <c r="T1163" i="1"/>
  <c r="U1163" i="1"/>
  <c r="R1147" i="1"/>
  <c r="T1147" i="1"/>
  <c r="U1147" i="1"/>
  <c r="R1143" i="1"/>
  <c r="T1143" i="1"/>
  <c r="U1143" i="1"/>
  <c r="R1141" i="1"/>
  <c r="T1141" i="1"/>
  <c r="U1141" i="1"/>
  <c r="R1139" i="1"/>
  <c r="T1139" i="1"/>
  <c r="U1139" i="1"/>
  <c r="R1137" i="1"/>
  <c r="T1137" i="1"/>
  <c r="U1137" i="1"/>
  <c r="R1135" i="1"/>
  <c r="T1135" i="1"/>
  <c r="U1135" i="1"/>
  <c r="R1131" i="1"/>
  <c r="T1131" i="1"/>
  <c r="U1131" i="1"/>
  <c r="R1126" i="1"/>
  <c r="T1126" i="1"/>
  <c r="U1126" i="1"/>
  <c r="R1112" i="1"/>
  <c r="T1112" i="1"/>
  <c r="U1112" i="1"/>
  <c r="R1104" i="1"/>
  <c r="T1104" i="1"/>
  <c r="U1104" i="1"/>
  <c r="R1097" i="1"/>
  <c r="T1097" i="1"/>
  <c r="U1097" i="1"/>
  <c r="R1090" i="1"/>
  <c r="T1090" i="1"/>
  <c r="U1090" i="1"/>
  <c r="R1076" i="1"/>
  <c r="T1076" i="1"/>
  <c r="U1076" i="1"/>
  <c r="R1062" i="1"/>
  <c r="T1062" i="1"/>
  <c r="U1062" i="1"/>
  <c r="R1058" i="1"/>
  <c r="T1058" i="1"/>
  <c r="U1058" i="1"/>
  <c r="R1053" i="1"/>
  <c r="T1053" i="1"/>
  <c r="U1053" i="1"/>
  <c r="R1049" i="1"/>
  <c r="T1049" i="1"/>
  <c r="U1049" i="1"/>
  <c r="R1043" i="1"/>
  <c r="T1043" i="1"/>
  <c r="U1043" i="1"/>
  <c r="R1038" i="1"/>
  <c r="T1038" i="1"/>
  <c r="U1038" i="1"/>
  <c r="R1036" i="1"/>
  <c r="T1036" i="1"/>
  <c r="U1036" i="1"/>
  <c r="R1029" i="1"/>
  <c r="T1029" i="1"/>
  <c r="U1029" i="1"/>
  <c r="R1022" i="1"/>
  <c r="T1022" i="1"/>
  <c r="U1022" i="1"/>
  <c r="R1019" i="1"/>
  <c r="T1019" i="1"/>
  <c r="U1019" i="1"/>
  <c r="R1013" i="1"/>
  <c r="T1013" i="1"/>
  <c r="U1013" i="1"/>
  <c r="R999" i="1"/>
  <c r="T999" i="1"/>
  <c r="U999" i="1"/>
  <c r="R989" i="1"/>
  <c r="T989" i="1"/>
  <c r="U989" i="1"/>
  <c r="R983" i="1"/>
  <c r="T983" i="1"/>
  <c r="U983" i="1"/>
  <c r="R980" i="1"/>
  <c r="T980" i="1"/>
  <c r="U980" i="1"/>
  <c r="R964" i="1"/>
  <c r="T964" i="1"/>
  <c r="U964" i="1"/>
  <c r="R950" i="1"/>
  <c r="T950" i="1"/>
  <c r="U950" i="1"/>
  <c r="Q950" i="1"/>
  <c r="Q964" i="1"/>
  <c r="Q980" i="1"/>
  <c r="Q983" i="1"/>
  <c r="Q989" i="1"/>
  <c r="Q999" i="1"/>
  <c r="Q1013" i="1"/>
  <c r="Q1019" i="1"/>
  <c r="Q1022" i="1"/>
  <c r="Q1029" i="1"/>
  <c r="Q1036" i="1"/>
  <c r="Q1038" i="1"/>
  <c r="Q1043" i="1"/>
  <c r="Q1049" i="1"/>
  <c r="Q1053" i="1"/>
  <c r="R934" i="1"/>
  <c r="T934" i="1"/>
  <c r="U934" i="1"/>
  <c r="R920" i="1"/>
  <c r="T920" i="1"/>
  <c r="U920" i="1"/>
  <c r="R917" i="1"/>
  <c r="T917" i="1"/>
  <c r="U917" i="1"/>
  <c r="R915" i="1"/>
  <c r="T915" i="1"/>
  <c r="U915" i="1"/>
  <c r="R903" i="1"/>
  <c r="T903" i="1"/>
  <c r="U903" i="1"/>
  <c r="R897" i="1"/>
  <c r="T897" i="1"/>
  <c r="U897" i="1"/>
  <c r="R892" i="1"/>
  <c r="T892" i="1"/>
  <c r="U892" i="1"/>
  <c r="R881" i="1"/>
  <c r="T881" i="1"/>
  <c r="U881" i="1"/>
  <c r="R879" i="1"/>
  <c r="T879" i="1"/>
  <c r="U879" i="1"/>
  <c r="R863" i="1"/>
  <c r="T863" i="1"/>
  <c r="U863" i="1"/>
  <c r="R858" i="1"/>
  <c r="T858" i="1"/>
  <c r="U858" i="1"/>
  <c r="R855" i="1"/>
  <c r="T855" i="1"/>
  <c r="U855" i="1"/>
  <c r="R853" i="1"/>
  <c r="T853" i="1"/>
  <c r="U853" i="1"/>
  <c r="R849" i="1"/>
  <c r="T849" i="1"/>
  <c r="U849" i="1"/>
  <c r="R846" i="1"/>
  <c r="T846" i="1"/>
  <c r="U846" i="1"/>
  <c r="R844" i="1"/>
  <c r="T844" i="1"/>
  <c r="U844" i="1"/>
  <c r="R836" i="1"/>
  <c r="T836" i="1"/>
  <c r="U836" i="1"/>
  <c r="R832" i="1"/>
  <c r="T832" i="1"/>
  <c r="U832" i="1"/>
  <c r="R828" i="1"/>
  <c r="T828" i="1"/>
  <c r="U828" i="1"/>
  <c r="R821" i="1"/>
  <c r="T821" i="1"/>
  <c r="U821" i="1"/>
  <c r="R817" i="1"/>
  <c r="T817" i="1"/>
  <c r="U817" i="1"/>
  <c r="R813" i="1"/>
  <c r="T813" i="1"/>
  <c r="U813" i="1"/>
  <c r="R808" i="1"/>
  <c r="T808" i="1"/>
  <c r="U808" i="1"/>
  <c r="R801" i="1"/>
  <c r="T801" i="1"/>
  <c r="U801" i="1"/>
  <c r="R794" i="1"/>
  <c r="T794" i="1"/>
  <c r="U794" i="1"/>
  <c r="U789" i="1"/>
  <c r="R789" i="1"/>
  <c r="T789" i="1"/>
  <c r="R784" i="1"/>
  <c r="T784" i="1"/>
  <c r="U784" i="1"/>
  <c r="R773" i="1"/>
  <c r="T773" i="1"/>
  <c r="U773" i="1"/>
  <c r="R771" i="1"/>
  <c r="T771" i="1"/>
  <c r="U771" i="1"/>
  <c r="R766" i="1"/>
  <c r="T766" i="1"/>
  <c r="U766" i="1"/>
  <c r="R761" i="1"/>
  <c r="T761" i="1"/>
  <c r="U761" i="1"/>
  <c r="R757" i="1"/>
  <c r="T757" i="1"/>
  <c r="U757" i="1"/>
  <c r="R751" i="1"/>
  <c r="T751" i="1"/>
  <c r="U751" i="1"/>
  <c r="R746" i="1"/>
  <c r="T746" i="1"/>
  <c r="U746" i="1"/>
  <c r="R743" i="1"/>
  <c r="T743" i="1"/>
  <c r="U743" i="1"/>
  <c r="R740" i="1"/>
  <c r="T740" i="1"/>
  <c r="U740" i="1"/>
  <c r="R733" i="1"/>
  <c r="T733" i="1"/>
  <c r="U733" i="1"/>
  <c r="R728" i="1"/>
  <c r="T728" i="1"/>
  <c r="U728" i="1"/>
  <c r="R725" i="1"/>
  <c r="T725" i="1"/>
  <c r="U725" i="1"/>
  <c r="R721" i="1"/>
  <c r="T721" i="1"/>
  <c r="U721" i="1"/>
  <c r="R705" i="1"/>
  <c r="T705" i="1"/>
  <c r="U705" i="1"/>
  <c r="R689" i="1"/>
  <c r="T689" i="1"/>
  <c r="U689" i="1"/>
  <c r="R672" i="1"/>
  <c r="T672" i="1"/>
  <c r="U672" i="1"/>
  <c r="R670" i="1"/>
  <c r="T670" i="1"/>
  <c r="U670" i="1"/>
  <c r="R665" i="1"/>
  <c r="T665" i="1"/>
  <c r="U665" i="1"/>
  <c r="R663" i="1"/>
  <c r="T663" i="1"/>
  <c r="U663" i="1"/>
  <c r="R659" i="1"/>
  <c r="T659" i="1"/>
  <c r="U659" i="1"/>
  <c r="R656" i="1"/>
  <c r="T656" i="1"/>
  <c r="U656" i="1"/>
  <c r="R652" i="1"/>
  <c r="T652" i="1"/>
  <c r="U652" i="1"/>
  <c r="R650" i="1"/>
  <c r="T650" i="1"/>
  <c r="U650" i="1"/>
  <c r="R646" i="1"/>
  <c r="T646" i="1"/>
  <c r="U646" i="1"/>
  <c r="R644" i="1"/>
  <c r="T644" i="1"/>
  <c r="U644" i="1"/>
  <c r="R640" i="1"/>
  <c r="T640" i="1"/>
  <c r="U640" i="1"/>
  <c r="R638" i="1"/>
  <c r="T638" i="1"/>
  <c r="U638" i="1"/>
  <c r="R636" i="1"/>
  <c r="T636" i="1"/>
  <c r="U636" i="1"/>
  <c r="R632" i="1"/>
  <c r="T632" i="1"/>
  <c r="U632" i="1"/>
  <c r="R629" i="1"/>
  <c r="T629" i="1"/>
  <c r="U629" i="1"/>
  <c r="R623" i="1"/>
  <c r="T623" i="1"/>
  <c r="U623" i="1"/>
  <c r="R619" i="1"/>
  <c r="T619" i="1"/>
  <c r="U619" i="1"/>
  <c r="R616" i="1"/>
  <c r="T616" i="1"/>
  <c r="U616" i="1"/>
  <c r="R613" i="1"/>
  <c r="T613" i="1"/>
  <c r="U613" i="1"/>
  <c r="R610" i="1"/>
  <c r="T610" i="1"/>
  <c r="U610" i="1"/>
  <c r="R608" i="1"/>
  <c r="T608" i="1"/>
  <c r="U608" i="1"/>
  <c r="R604" i="1"/>
  <c r="T604" i="1"/>
  <c r="U604" i="1"/>
  <c r="R602" i="1"/>
  <c r="T602" i="1"/>
  <c r="U602" i="1"/>
  <c r="R597" i="1"/>
  <c r="T597" i="1"/>
  <c r="U597" i="1"/>
  <c r="R591" i="1"/>
  <c r="T591" i="1"/>
  <c r="U591" i="1"/>
  <c r="R585" i="1"/>
  <c r="T585" i="1"/>
  <c r="U585" i="1"/>
  <c r="R578" i="1"/>
  <c r="T578" i="1"/>
  <c r="U578" i="1"/>
  <c r="R575" i="1"/>
  <c r="T575" i="1"/>
  <c r="U575" i="1"/>
  <c r="R572" i="1"/>
  <c r="T572" i="1"/>
  <c r="U572" i="1"/>
  <c r="R569" i="1"/>
  <c r="T569" i="1"/>
  <c r="U569" i="1"/>
  <c r="R565" i="1"/>
  <c r="T565" i="1"/>
  <c r="U565" i="1"/>
  <c r="R561" i="1"/>
  <c r="T561" i="1"/>
  <c r="U561" i="1"/>
  <c r="R556" i="1"/>
  <c r="T556" i="1"/>
  <c r="U556" i="1"/>
  <c r="R552" i="1"/>
  <c r="T552" i="1"/>
  <c r="U552" i="1"/>
  <c r="R548" i="1"/>
  <c r="T548" i="1"/>
  <c r="U548" i="1"/>
  <c r="R545" i="1"/>
  <c r="T545" i="1"/>
  <c r="U545" i="1"/>
  <c r="R540" i="1"/>
  <c r="T540" i="1"/>
  <c r="U540" i="1"/>
  <c r="R532" i="1"/>
  <c r="T532" i="1"/>
  <c r="U532" i="1"/>
  <c r="R526" i="1"/>
  <c r="T526" i="1"/>
  <c r="U526" i="1"/>
  <c r="R514" i="1"/>
  <c r="T514" i="1"/>
  <c r="U514" i="1"/>
  <c r="R511" i="1"/>
  <c r="T511" i="1"/>
  <c r="U511" i="1"/>
  <c r="R507" i="1"/>
  <c r="T507" i="1"/>
  <c r="U507" i="1"/>
  <c r="R505" i="1"/>
  <c r="T505" i="1"/>
  <c r="U505" i="1"/>
  <c r="R500" i="1"/>
  <c r="T500" i="1"/>
  <c r="U500" i="1"/>
  <c r="R497" i="1"/>
  <c r="T497" i="1"/>
  <c r="U497" i="1"/>
  <c r="R494" i="1"/>
  <c r="T494" i="1"/>
  <c r="U494" i="1"/>
  <c r="R491" i="1"/>
  <c r="T491" i="1"/>
  <c r="U491" i="1"/>
  <c r="R488" i="1"/>
  <c r="T488" i="1"/>
  <c r="U488" i="1"/>
  <c r="R484" i="1"/>
  <c r="T484" i="1"/>
  <c r="U484" i="1"/>
  <c r="R480" i="1"/>
  <c r="T480" i="1"/>
  <c r="U480" i="1"/>
  <c r="R477" i="1"/>
  <c r="T477" i="1"/>
  <c r="U477" i="1"/>
  <c r="R473" i="1"/>
  <c r="T473" i="1"/>
  <c r="U473" i="1"/>
  <c r="R470" i="1"/>
  <c r="T470" i="1"/>
  <c r="U470" i="1"/>
  <c r="R467" i="1"/>
  <c r="T467" i="1"/>
  <c r="U467" i="1"/>
  <c r="S2219" i="1" l="1"/>
  <c r="T2756" i="1"/>
  <c r="S2021" i="1"/>
  <c r="S2104" i="1"/>
  <c r="S2135" i="1"/>
  <c r="S2152" i="1"/>
  <c r="S2765" i="1"/>
  <c r="S2774" i="1"/>
  <c r="S2778" i="1"/>
  <c r="S2781" i="1"/>
  <c r="S2789" i="1"/>
  <c r="S2804" i="1"/>
  <c r="S2810" i="1"/>
  <c r="S2813" i="1"/>
  <c r="S2823" i="1"/>
  <c r="S2835" i="1"/>
  <c r="S2841" i="1"/>
  <c r="S2851" i="1"/>
  <c r="S2880" i="1"/>
  <c r="S2887" i="1"/>
  <c r="S2898" i="1"/>
  <c r="S2906" i="1"/>
  <c r="S2912" i="1"/>
  <c r="S2948" i="1"/>
  <c r="S2953" i="1"/>
  <c r="U2969" i="1"/>
  <c r="U2985" i="1"/>
  <c r="S2242" i="1"/>
  <c r="O2756" i="1"/>
  <c r="M2756" i="1"/>
  <c r="S2920" i="1"/>
  <c r="S2932" i="1"/>
  <c r="U2996" i="1"/>
  <c r="U3026" i="1"/>
  <c r="N2756" i="1"/>
  <c r="V2756" i="1"/>
  <c r="S2915" i="1"/>
  <c r="S2927" i="1"/>
  <c r="S2935" i="1"/>
  <c r="U3006" i="1"/>
  <c r="U3013" i="1"/>
  <c r="U3039" i="1"/>
  <c r="S2759" i="1"/>
  <c r="L2756" i="1"/>
  <c r="Q2756" i="1"/>
  <c r="S2762" i="1"/>
  <c r="S2770" i="1"/>
  <c r="S2784" i="1"/>
  <c r="S2794" i="1"/>
  <c r="S2816" i="1"/>
  <c r="S2826" i="1"/>
  <c r="S2838" i="1"/>
  <c r="S2844" i="1"/>
  <c r="S2857" i="1"/>
  <c r="S2872" i="1"/>
  <c r="S2891" i="1"/>
  <c r="S2894" i="1"/>
  <c r="S2944" i="1"/>
  <c r="S2956" i="1"/>
  <c r="U2974" i="1"/>
  <c r="S2200" i="1"/>
  <c r="N1976" i="1"/>
  <c r="R2756" i="1"/>
  <c r="S2211" i="1"/>
  <c r="S2157" i="1"/>
  <c r="S2169" i="1"/>
  <c r="S2179" i="1"/>
  <c r="S2205" i="1"/>
  <c r="S2214" i="1"/>
  <c r="S2069" i="1"/>
  <c r="S2077" i="1"/>
  <c r="S2084" i="1"/>
  <c r="S2096" i="1"/>
  <c r="S2120" i="1"/>
  <c r="S2143" i="1"/>
  <c r="M1976" i="1"/>
  <c r="O1976" i="1"/>
  <c r="L1976" i="1"/>
  <c r="S1987" i="1"/>
  <c r="S2004" i="1"/>
  <c r="S2031" i="1"/>
  <c r="S2043" i="1"/>
  <c r="S2058" i="1"/>
  <c r="S2087" i="1"/>
  <c r="S2160" i="1"/>
  <c r="S2174" i="1"/>
  <c r="Q1976" i="1"/>
  <c r="S1994" i="1"/>
  <c r="S2001" i="1"/>
  <c r="S2014" i="1"/>
  <c r="S2028" i="1"/>
  <c r="S2040" i="1"/>
  <c r="S2050" i="1"/>
  <c r="S2055" i="1"/>
  <c r="S2115" i="1"/>
  <c r="S2128" i="1"/>
  <c r="S2146" i="1"/>
  <c r="S2166" i="1"/>
  <c r="S2185" i="1"/>
  <c r="S2195" i="1"/>
  <c r="S2236" i="1"/>
  <c r="S2061" i="1"/>
  <c r="S2111" i="1"/>
  <c r="S2123" i="1"/>
  <c r="S2163" i="1"/>
  <c r="S2182" i="1"/>
  <c r="S2192" i="1"/>
  <c r="S2224" i="1"/>
  <c r="S2229" i="1"/>
  <c r="R1976" i="1"/>
  <c r="U1976" i="1"/>
  <c r="T1976" i="1"/>
  <c r="U2756" i="1" l="1"/>
  <c r="S2756" i="1"/>
  <c r="S1976" i="1"/>
  <c r="V1417" i="1" l="1"/>
  <c r="Q1417" i="1"/>
  <c r="O1417" i="1"/>
  <c r="N1417" i="1"/>
  <c r="M1417" i="1"/>
  <c r="L1417" i="1"/>
  <c r="W1416" i="1"/>
  <c r="S1416" i="1"/>
  <c r="S1417" i="1" s="1"/>
  <c r="V1415" i="1"/>
  <c r="Q1415" i="1"/>
  <c r="O1415" i="1"/>
  <c r="N1415" i="1"/>
  <c r="M1415" i="1"/>
  <c r="L1415" i="1"/>
  <c r="V1413" i="1"/>
  <c r="Q1413" i="1"/>
  <c r="O1413" i="1"/>
  <c r="N1413" i="1"/>
  <c r="M1413" i="1"/>
  <c r="L1413" i="1"/>
  <c r="W1412" i="1"/>
  <c r="U1412" i="1"/>
  <c r="U1413" i="1" s="1"/>
  <c r="W1411" i="1"/>
  <c r="V1410" i="1"/>
  <c r="Q1410" i="1"/>
  <c r="O1410" i="1"/>
  <c r="N1410" i="1"/>
  <c r="M1410" i="1"/>
  <c r="L1410" i="1"/>
  <c r="W1409" i="1"/>
  <c r="V1408" i="1"/>
  <c r="Q1408" i="1"/>
  <c r="O1408" i="1"/>
  <c r="N1408" i="1"/>
  <c r="M1408" i="1"/>
  <c r="L1408" i="1"/>
  <c r="W1405" i="1"/>
  <c r="W1404" i="1"/>
  <c r="V1403" i="1"/>
  <c r="Q1403" i="1"/>
  <c r="O1403" i="1"/>
  <c r="N1403" i="1"/>
  <c r="M1403" i="1"/>
  <c r="L1403" i="1"/>
  <c r="W1402" i="1"/>
  <c r="V1401" i="1"/>
  <c r="T1401" i="1"/>
  <c r="T465" i="1" s="1"/>
  <c r="R1401" i="1"/>
  <c r="R465" i="1" s="1"/>
  <c r="O1401" i="1"/>
  <c r="N1401" i="1"/>
  <c r="M1401" i="1"/>
  <c r="L1401" i="1"/>
  <c r="Q1400" i="1"/>
  <c r="Q1401" i="1" s="1"/>
  <c r="W1399" i="1"/>
  <c r="S1399" i="1"/>
  <c r="U1399" i="1" s="1"/>
  <c r="U1401" i="1" s="1"/>
  <c r="W1398" i="1"/>
  <c r="V1397" i="1"/>
  <c r="Q1397" i="1"/>
  <c r="O1397" i="1"/>
  <c r="N1397" i="1"/>
  <c r="M1397" i="1"/>
  <c r="L1397" i="1"/>
  <c r="W1396" i="1"/>
  <c r="S1396" i="1"/>
  <c r="W1395" i="1"/>
  <c r="S1395" i="1"/>
  <c r="W1394" i="1"/>
  <c r="S1394" i="1"/>
  <c r="W1393" i="1"/>
  <c r="S1393" i="1"/>
  <c r="W1392" i="1"/>
  <c r="S1392" i="1"/>
  <c r="W1391" i="1"/>
  <c r="S1391" i="1"/>
  <c r="W1390" i="1"/>
  <c r="S1390" i="1"/>
  <c r="V1389" i="1"/>
  <c r="Q1389" i="1"/>
  <c r="O1389" i="1"/>
  <c r="N1389" i="1"/>
  <c r="M1389" i="1"/>
  <c r="L1389" i="1"/>
  <c r="W1388" i="1"/>
  <c r="S1388" i="1"/>
  <c r="W1387" i="1"/>
  <c r="S1387" i="1"/>
  <c r="W1386" i="1"/>
  <c r="S1386" i="1"/>
  <c r="W1385" i="1"/>
  <c r="S1385" i="1"/>
  <c r="V1384" i="1"/>
  <c r="Q1384" i="1"/>
  <c r="O1384" i="1"/>
  <c r="N1384" i="1"/>
  <c r="M1384" i="1"/>
  <c r="L1384" i="1"/>
  <c r="W1383" i="1"/>
  <c r="S1383" i="1"/>
  <c r="W1382" i="1"/>
  <c r="S1382" i="1"/>
  <c r="W1381" i="1"/>
  <c r="S1381" i="1"/>
  <c r="V1380" i="1"/>
  <c r="Q1380" i="1"/>
  <c r="O1380" i="1"/>
  <c r="N1380" i="1"/>
  <c r="M1380" i="1"/>
  <c r="L1380" i="1"/>
  <c r="W1379" i="1"/>
  <c r="S1379" i="1"/>
  <c r="W1378" i="1"/>
  <c r="S1378" i="1"/>
  <c r="V1377" i="1"/>
  <c r="Q1377" i="1"/>
  <c r="O1377" i="1"/>
  <c r="N1377" i="1"/>
  <c r="M1377" i="1"/>
  <c r="L1377" i="1"/>
  <c r="W1376" i="1"/>
  <c r="S1376" i="1"/>
  <c r="W1375" i="1"/>
  <c r="S1375" i="1"/>
  <c r="W1374" i="1"/>
  <c r="S1374" i="1"/>
  <c r="V1373" i="1"/>
  <c r="Q1373" i="1"/>
  <c r="O1373" i="1"/>
  <c r="N1373" i="1"/>
  <c r="M1373" i="1"/>
  <c r="L1373" i="1"/>
  <c r="W1372" i="1"/>
  <c r="S1372" i="1"/>
  <c r="W1371" i="1"/>
  <c r="S1371" i="1"/>
  <c r="W1370" i="1"/>
  <c r="S1370" i="1"/>
  <c r="V1369" i="1"/>
  <c r="Q1369" i="1"/>
  <c r="O1369" i="1"/>
  <c r="N1369" i="1"/>
  <c r="M1369" i="1"/>
  <c r="L1369" i="1"/>
  <c r="W1368" i="1"/>
  <c r="S1368" i="1"/>
  <c r="W1367" i="1"/>
  <c r="S1367" i="1"/>
  <c r="W1366" i="1"/>
  <c r="S1366" i="1"/>
  <c r="W1365" i="1"/>
  <c r="S1365" i="1"/>
  <c r="W1364" i="1"/>
  <c r="S1364" i="1"/>
  <c r="V1363" i="1"/>
  <c r="Q1363" i="1"/>
  <c r="O1363" i="1"/>
  <c r="N1363" i="1"/>
  <c r="M1363" i="1"/>
  <c r="L1363" i="1"/>
  <c r="W1362" i="1"/>
  <c r="S1362" i="1"/>
  <c r="W1361" i="1"/>
  <c r="S1361" i="1"/>
  <c r="V1360" i="1"/>
  <c r="Q1360" i="1"/>
  <c r="O1360" i="1"/>
  <c r="N1360" i="1"/>
  <c r="M1360" i="1"/>
  <c r="L1360" i="1"/>
  <c r="W1359" i="1"/>
  <c r="S1359" i="1"/>
  <c r="W1358" i="1"/>
  <c r="S1358" i="1"/>
  <c r="W1357" i="1"/>
  <c r="S1357" i="1"/>
  <c r="V1356" i="1"/>
  <c r="Q1356" i="1"/>
  <c r="O1356" i="1"/>
  <c r="N1356" i="1"/>
  <c r="M1356" i="1"/>
  <c r="L1356" i="1"/>
  <c r="W1355" i="1"/>
  <c r="S1355" i="1"/>
  <c r="W1354" i="1"/>
  <c r="S1354" i="1"/>
  <c r="W1353" i="1"/>
  <c r="S1353" i="1"/>
  <c r="W1352" i="1"/>
  <c r="S1352" i="1"/>
  <c r="V1351" i="1"/>
  <c r="Q1351" i="1"/>
  <c r="O1351" i="1"/>
  <c r="N1351" i="1"/>
  <c r="M1351" i="1"/>
  <c r="L1351" i="1"/>
  <c r="W1350" i="1"/>
  <c r="S1350" i="1"/>
  <c r="W1349" i="1"/>
  <c r="S1349" i="1"/>
  <c r="W1348" i="1"/>
  <c r="S1348" i="1"/>
  <c r="W1347" i="1"/>
  <c r="S1347" i="1"/>
  <c r="W1346" i="1"/>
  <c r="S1346" i="1"/>
  <c r="V1345" i="1"/>
  <c r="Q1345" i="1"/>
  <c r="O1345" i="1"/>
  <c r="N1345" i="1"/>
  <c r="M1345" i="1"/>
  <c r="L1345" i="1"/>
  <c r="W1344" i="1"/>
  <c r="S1344" i="1"/>
  <c r="W1343" i="1"/>
  <c r="S1343" i="1"/>
  <c r="W1342" i="1"/>
  <c r="S1342" i="1"/>
  <c r="W1341" i="1"/>
  <c r="S1341" i="1"/>
  <c r="W1340" i="1"/>
  <c r="S1340" i="1"/>
  <c r="W1339" i="1"/>
  <c r="S1339" i="1"/>
  <c r="W1338" i="1"/>
  <c r="S1338" i="1"/>
  <c r="W1337" i="1"/>
  <c r="S1337" i="1"/>
  <c r="W1336" i="1"/>
  <c r="S1336" i="1"/>
  <c r="W1335" i="1"/>
  <c r="S1335" i="1"/>
  <c r="W1334" i="1"/>
  <c r="S1334" i="1"/>
  <c r="W1333" i="1"/>
  <c r="S1333" i="1"/>
  <c r="W1332" i="1"/>
  <c r="S1332" i="1"/>
  <c r="V1331" i="1"/>
  <c r="Q1331" i="1"/>
  <c r="O1331" i="1"/>
  <c r="N1331" i="1"/>
  <c r="M1331" i="1"/>
  <c r="L1331" i="1"/>
  <c r="W1330" i="1"/>
  <c r="S1330" i="1"/>
  <c r="W1329" i="1"/>
  <c r="S1329" i="1"/>
  <c r="V1328" i="1"/>
  <c r="Q1328" i="1"/>
  <c r="O1328" i="1"/>
  <c r="N1328" i="1"/>
  <c r="M1328" i="1"/>
  <c r="L1328" i="1"/>
  <c r="W1327" i="1"/>
  <c r="S1327" i="1"/>
  <c r="W1326" i="1"/>
  <c r="S1326" i="1"/>
  <c r="V1325" i="1"/>
  <c r="Q1325" i="1"/>
  <c r="O1325" i="1"/>
  <c r="N1325" i="1"/>
  <c r="M1325" i="1"/>
  <c r="L1325" i="1"/>
  <c r="W1324" i="1"/>
  <c r="S1324" i="1"/>
  <c r="W1323" i="1"/>
  <c r="S1323" i="1"/>
  <c r="W1322" i="1"/>
  <c r="S1322" i="1"/>
  <c r="W1321" i="1"/>
  <c r="S1321" i="1"/>
  <c r="V1320" i="1"/>
  <c r="Q1320" i="1"/>
  <c r="O1320" i="1"/>
  <c r="N1320" i="1"/>
  <c r="M1320" i="1"/>
  <c r="L1320" i="1"/>
  <c r="W1319" i="1"/>
  <c r="S1319" i="1"/>
  <c r="W1318" i="1"/>
  <c r="S1318" i="1"/>
  <c r="W1317" i="1"/>
  <c r="S1317" i="1"/>
  <c r="W1316" i="1"/>
  <c r="S1316" i="1"/>
  <c r="V1315" i="1"/>
  <c r="Q1315" i="1"/>
  <c r="O1315" i="1"/>
  <c r="N1315" i="1"/>
  <c r="M1315" i="1"/>
  <c r="L1315" i="1"/>
  <c r="W1314" i="1"/>
  <c r="S1314" i="1"/>
  <c r="W1313" i="1"/>
  <c r="S1313" i="1"/>
  <c r="V1312" i="1"/>
  <c r="Q1312" i="1"/>
  <c r="O1312" i="1"/>
  <c r="N1312" i="1"/>
  <c r="M1312" i="1"/>
  <c r="L1312" i="1"/>
  <c r="W1311" i="1"/>
  <c r="S1311" i="1"/>
  <c r="W1310" i="1"/>
  <c r="S1310" i="1"/>
  <c r="W1309" i="1"/>
  <c r="S1309" i="1"/>
  <c r="V1308" i="1"/>
  <c r="Q1308" i="1"/>
  <c r="O1308" i="1"/>
  <c r="N1308" i="1"/>
  <c r="M1308" i="1"/>
  <c r="L1308" i="1"/>
  <c r="W1307" i="1"/>
  <c r="S1307" i="1"/>
  <c r="W1306" i="1"/>
  <c r="S1306" i="1"/>
  <c r="W1305" i="1"/>
  <c r="S1305" i="1"/>
  <c r="W1304" i="1"/>
  <c r="S1304" i="1"/>
  <c r="W1303" i="1"/>
  <c r="S1303" i="1"/>
  <c r="W1302" i="1"/>
  <c r="S1302" i="1"/>
  <c r="W1301" i="1"/>
  <c r="S1301" i="1"/>
  <c r="W1300" i="1"/>
  <c r="S1300" i="1"/>
  <c r="W1299" i="1"/>
  <c r="S1299" i="1"/>
  <c r="W1298" i="1"/>
  <c r="S1298" i="1"/>
  <c r="W1297" i="1"/>
  <c r="S1297" i="1"/>
  <c r="W1296" i="1"/>
  <c r="S1296" i="1"/>
  <c r="W1295" i="1"/>
  <c r="S1295" i="1"/>
  <c r="W1294" i="1"/>
  <c r="S1294" i="1"/>
  <c r="V1293" i="1"/>
  <c r="Q1293" i="1"/>
  <c r="O1293" i="1"/>
  <c r="N1293" i="1"/>
  <c r="M1293" i="1"/>
  <c r="L1293" i="1"/>
  <c r="W1292" i="1"/>
  <c r="S1292" i="1"/>
  <c r="S1293" i="1" s="1"/>
  <c r="V1291" i="1"/>
  <c r="Q1291" i="1"/>
  <c r="O1291" i="1"/>
  <c r="N1291" i="1"/>
  <c r="M1291" i="1"/>
  <c r="L1291" i="1"/>
  <c r="W1290" i="1"/>
  <c r="S1290" i="1"/>
  <c r="W1289" i="1"/>
  <c r="S1289" i="1"/>
  <c r="W1288" i="1"/>
  <c r="S1288" i="1"/>
  <c r="W1287" i="1"/>
  <c r="S1287" i="1"/>
  <c r="W1286" i="1"/>
  <c r="S1286" i="1"/>
  <c r="W1285" i="1"/>
  <c r="S1285" i="1"/>
  <c r="W1284" i="1"/>
  <c r="S1284" i="1"/>
  <c r="W1283" i="1"/>
  <c r="S1283" i="1"/>
  <c r="W1282" i="1"/>
  <c r="S1282" i="1"/>
  <c r="W1281" i="1"/>
  <c r="S1281" i="1"/>
  <c r="V1280" i="1"/>
  <c r="Q1280" i="1"/>
  <c r="O1280" i="1"/>
  <c r="N1280" i="1"/>
  <c r="M1280" i="1"/>
  <c r="L1280" i="1"/>
  <c r="W1279" i="1"/>
  <c r="S1279" i="1"/>
  <c r="W1278" i="1"/>
  <c r="S1278" i="1"/>
  <c r="V1277" i="1"/>
  <c r="Q1277" i="1"/>
  <c r="O1277" i="1"/>
  <c r="N1277" i="1"/>
  <c r="M1277" i="1"/>
  <c r="L1277" i="1"/>
  <c r="W1276" i="1"/>
  <c r="S1276" i="1"/>
  <c r="W1275" i="1"/>
  <c r="S1275" i="1"/>
  <c r="W1274" i="1"/>
  <c r="S1274" i="1"/>
  <c r="W1273" i="1"/>
  <c r="S1273" i="1"/>
  <c r="W1272" i="1"/>
  <c r="S1272" i="1"/>
  <c r="W1271" i="1"/>
  <c r="S1271" i="1"/>
  <c r="V1270" i="1"/>
  <c r="Q1270" i="1"/>
  <c r="O1270" i="1"/>
  <c r="N1270" i="1"/>
  <c r="M1270" i="1"/>
  <c r="L1270" i="1"/>
  <c r="W1269" i="1"/>
  <c r="S1269" i="1"/>
  <c r="W1268" i="1"/>
  <c r="S1268" i="1"/>
  <c r="W1267" i="1"/>
  <c r="S1267" i="1"/>
  <c r="W1266" i="1"/>
  <c r="S1266" i="1"/>
  <c r="W1265" i="1"/>
  <c r="S1265" i="1"/>
  <c r="W1264" i="1"/>
  <c r="S1264" i="1"/>
  <c r="W1263" i="1"/>
  <c r="S1263" i="1"/>
  <c r="W1262" i="1"/>
  <c r="S1262" i="1"/>
  <c r="W1261" i="1"/>
  <c r="S1261" i="1"/>
  <c r="W1260" i="1"/>
  <c r="S1260" i="1"/>
  <c r="W1259" i="1"/>
  <c r="S1259" i="1"/>
  <c r="W1258" i="1"/>
  <c r="S1258" i="1"/>
  <c r="V1257" i="1"/>
  <c r="Q1257" i="1"/>
  <c r="O1257" i="1"/>
  <c r="N1257" i="1"/>
  <c r="M1257" i="1"/>
  <c r="L1257" i="1"/>
  <c r="W1256" i="1"/>
  <c r="S1256" i="1"/>
  <c r="W1255" i="1"/>
  <c r="S1255" i="1"/>
  <c r="V1254" i="1"/>
  <c r="Q1254" i="1"/>
  <c r="O1254" i="1"/>
  <c r="N1254" i="1"/>
  <c r="M1254" i="1"/>
  <c r="L1254" i="1"/>
  <c r="W1253" i="1"/>
  <c r="S1253" i="1"/>
  <c r="W1252" i="1"/>
  <c r="S1252" i="1"/>
  <c r="W1251" i="1"/>
  <c r="S1251" i="1"/>
  <c r="W1250" i="1"/>
  <c r="S1250" i="1"/>
  <c r="V1249" i="1"/>
  <c r="Q1249" i="1"/>
  <c r="O1249" i="1"/>
  <c r="N1249" i="1"/>
  <c r="M1249" i="1"/>
  <c r="L1249" i="1"/>
  <c r="W1248" i="1"/>
  <c r="S1248" i="1"/>
  <c r="W1247" i="1"/>
  <c r="S1247" i="1"/>
  <c r="W1246" i="1"/>
  <c r="S1246" i="1"/>
  <c r="W1245" i="1"/>
  <c r="S1245" i="1"/>
  <c r="V1244" i="1"/>
  <c r="Q1244" i="1"/>
  <c r="O1244" i="1"/>
  <c r="N1244" i="1"/>
  <c r="M1244" i="1"/>
  <c r="L1244" i="1"/>
  <c r="W1243" i="1"/>
  <c r="S1243" i="1"/>
  <c r="W1242" i="1"/>
  <c r="S1242" i="1"/>
  <c r="W1241" i="1"/>
  <c r="S1241" i="1"/>
  <c r="W1240" i="1"/>
  <c r="S1240" i="1"/>
  <c r="V1239" i="1"/>
  <c r="Q1239" i="1"/>
  <c r="O1239" i="1"/>
  <c r="N1239" i="1"/>
  <c r="M1239" i="1"/>
  <c r="L1239" i="1"/>
  <c r="W1238" i="1"/>
  <c r="S1238" i="1"/>
  <c r="W1237" i="1"/>
  <c r="S1237" i="1"/>
  <c r="W1236" i="1"/>
  <c r="S1236" i="1"/>
  <c r="W1235" i="1"/>
  <c r="S1235" i="1"/>
  <c r="W1234" i="1"/>
  <c r="S1234" i="1"/>
  <c r="W1233" i="1"/>
  <c r="S1233" i="1"/>
  <c r="W1232" i="1"/>
  <c r="S1232" i="1"/>
  <c r="V1231" i="1"/>
  <c r="Q1231" i="1"/>
  <c r="O1231" i="1"/>
  <c r="N1231" i="1"/>
  <c r="M1231" i="1"/>
  <c r="L1231" i="1"/>
  <c r="W1230" i="1"/>
  <c r="S1230" i="1"/>
  <c r="W1229" i="1"/>
  <c r="S1229" i="1"/>
  <c r="W1228" i="1"/>
  <c r="S1228" i="1"/>
  <c r="W1227" i="1"/>
  <c r="S1227" i="1"/>
  <c r="V1226" i="1"/>
  <c r="Q1226" i="1"/>
  <c r="O1226" i="1"/>
  <c r="N1226" i="1"/>
  <c r="M1226" i="1"/>
  <c r="L1226" i="1"/>
  <c r="W1225" i="1"/>
  <c r="S1225" i="1"/>
  <c r="W1224" i="1"/>
  <c r="S1224" i="1"/>
  <c r="W1223" i="1"/>
  <c r="S1223" i="1"/>
  <c r="W1222" i="1"/>
  <c r="S1222" i="1"/>
  <c r="W1221" i="1"/>
  <c r="S1221" i="1"/>
  <c r="V1220" i="1"/>
  <c r="Q1220" i="1"/>
  <c r="O1220" i="1"/>
  <c r="N1220" i="1"/>
  <c r="M1220" i="1"/>
  <c r="L1220" i="1"/>
  <c r="W1219" i="1"/>
  <c r="S1219" i="1"/>
  <c r="W1218" i="1"/>
  <c r="S1218" i="1"/>
  <c r="W1217" i="1"/>
  <c r="S1217" i="1"/>
  <c r="W1216" i="1"/>
  <c r="S1216" i="1"/>
  <c r="W1215" i="1"/>
  <c r="S1215" i="1"/>
  <c r="V1214" i="1"/>
  <c r="Q1214" i="1"/>
  <c r="O1214" i="1"/>
  <c r="N1214" i="1"/>
  <c r="M1214" i="1"/>
  <c r="L1214" i="1"/>
  <c r="W1213" i="1"/>
  <c r="S1213" i="1"/>
  <c r="W1212" i="1"/>
  <c r="S1212" i="1"/>
  <c r="W1211" i="1"/>
  <c r="S1211" i="1"/>
  <c r="W1210" i="1"/>
  <c r="S1210" i="1"/>
  <c r="S1209" i="1"/>
  <c r="V1208" i="1"/>
  <c r="Q1208" i="1"/>
  <c r="O1208" i="1"/>
  <c r="N1208" i="1"/>
  <c r="M1208" i="1"/>
  <c r="L1208" i="1"/>
  <c r="W1207" i="1"/>
  <c r="S1207" i="1"/>
  <c r="W1206" i="1"/>
  <c r="S1206" i="1"/>
  <c r="W1205" i="1"/>
  <c r="S1205" i="1"/>
  <c r="W1204" i="1"/>
  <c r="S1204" i="1"/>
  <c r="W1203" i="1"/>
  <c r="S1203" i="1"/>
  <c r="V1202" i="1"/>
  <c r="Q1202" i="1"/>
  <c r="O1202" i="1"/>
  <c r="N1202" i="1"/>
  <c r="M1202" i="1"/>
  <c r="L1202" i="1"/>
  <c r="W1201" i="1"/>
  <c r="S1201" i="1"/>
  <c r="W1200" i="1"/>
  <c r="S1200" i="1"/>
  <c r="W1199" i="1"/>
  <c r="S1199" i="1"/>
  <c r="W1198" i="1"/>
  <c r="S1198" i="1"/>
  <c r="V1197" i="1"/>
  <c r="Q1197" i="1"/>
  <c r="O1197" i="1"/>
  <c r="N1197" i="1"/>
  <c r="M1197" i="1"/>
  <c r="L1197" i="1"/>
  <c r="W1196" i="1"/>
  <c r="S1196" i="1"/>
  <c r="W1195" i="1"/>
  <c r="S1195" i="1"/>
  <c r="W1194" i="1"/>
  <c r="S1194" i="1"/>
  <c r="W1193" i="1"/>
  <c r="S1193" i="1"/>
  <c r="W1192" i="1"/>
  <c r="S1192" i="1"/>
  <c r="W1191" i="1"/>
  <c r="S1191" i="1"/>
  <c r="W1190" i="1"/>
  <c r="S1190" i="1"/>
  <c r="W1189" i="1"/>
  <c r="S1189" i="1"/>
  <c r="W1188" i="1"/>
  <c r="S1188" i="1"/>
  <c r="V1187" i="1"/>
  <c r="Q1187" i="1"/>
  <c r="O1187" i="1"/>
  <c r="N1187" i="1"/>
  <c r="M1187" i="1"/>
  <c r="L1187" i="1"/>
  <c r="W1186" i="1"/>
  <c r="S1186" i="1"/>
  <c r="W1185" i="1"/>
  <c r="S1185" i="1"/>
  <c r="W1184" i="1"/>
  <c r="S1184" i="1"/>
  <c r="W1183" i="1"/>
  <c r="S1183" i="1"/>
  <c r="W1182" i="1"/>
  <c r="S1182" i="1"/>
  <c r="V1181" i="1"/>
  <c r="Q1181" i="1"/>
  <c r="O1181" i="1"/>
  <c r="N1181" i="1"/>
  <c r="M1181" i="1"/>
  <c r="L1181" i="1"/>
  <c r="W1180" i="1"/>
  <c r="S1180" i="1"/>
  <c r="W1179" i="1"/>
  <c r="S1179" i="1"/>
  <c r="W1178" i="1"/>
  <c r="S1178" i="1"/>
  <c r="W1177" i="1"/>
  <c r="S1177" i="1"/>
  <c r="W1176" i="1"/>
  <c r="S1176" i="1"/>
  <c r="V1175" i="1"/>
  <c r="Q1175" i="1"/>
  <c r="O1175" i="1"/>
  <c r="N1175" i="1"/>
  <c r="M1175" i="1"/>
  <c r="L1175" i="1"/>
  <c r="W1174" i="1"/>
  <c r="S1174" i="1"/>
  <c r="W1173" i="1"/>
  <c r="S1173" i="1"/>
  <c r="W1172" i="1"/>
  <c r="S1172" i="1"/>
  <c r="V1171" i="1"/>
  <c r="Q1171" i="1"/>
  <c r="O1171" i="1"/>
  <c r="N1171" i="1"/>
  <c r="M1171" i="1"/>
  <c r="L1171" i="1"/>
  <c r="W1170" i="1"/>
  <c r="S1170" i="1"/>
  <c r="S1171" i="1" s="1"/>
  <c r="V1169" i="1"/>
  <c r="Q1169" i="1"/>
  <c r="O1169" i="1"/>
  <c r="N1169" i="1"/>
  <c r="M1169" i="1"/>
  <c r="L1169" i="1"/>
  <c r="W1168" i="1"/>
  <c r="S1168" i="1"/>
  <c r="W1167" i="1"/>
  <c r="S1167" i="1"/>
  <c r="V1166" i="1"/>
  <c r="Q1166" i="1"/>
  <c r="O1166" i="1"/>
  <c r="N1166" i="1"/>
  <c r="M1166" i="1"/>
  <c r="L1166" i="1"/>
  <c r="W1165" i="1"/>
  <c r="S1165" i="1"/>
  <c r="W1164" i="1"/>
  <c r="S1164" i="1"/>
  <c r="V1163" i="1"/>
  <c r="Q1163" i="1"/>
  <c r="O1163" i="1"/>
  <c r="N1163" i="1"/>
  <c r="M1163" i="1"/>
  <c r="L1163" i="1"/>
  <c r="S1162" i="1"/>
  <c r="S1161" i="1"/>
  <c r="S1160" i="1"/>
  <c r="S1159" i="1"/>
  <c r="S1158" i="1"/>
  <c r="W1157" i="1"/>
  <c r="S1157" i="1"/>
  <c r="W1156" i="1"/>
  <c r="S1156" i="1"/>
  <c r="W1155" i="1"/>
  <c r="S1155" i="1"/>
  <c r="W1154" i="1"/>
  <c r="S1154" i="1"/>
  <c r="W1153" i="1"/>
  <c r="S1153" i="1"/>
  <c r="W1152" i="1"/>
  <c r="S1152" i="1"/>
  <c r="W1151" i="1"/>
  <c r="S1151" i="1"/>
  <c r="W1150" i="1"/>
  <c r="S1150" i="1"/>
  <c r="W1149" i="1"/>
  <c r="S1149" i="1"/>
  <c r="W1148" i="1"/>
  <c r="S1148" i="1"/>
  <c r="V1147" i="1"/>
  <c r="Q1147" i="1"/>
  <c r="O1147" i="1"/>
  <c r="N1147" i="1"/>
  <c r="M1147" i="1"/>
  <c r="L1147" i="1"/>
  <c r="W1146" i="1"/>
  <c r="S1146" i="1"/>
  <c r="W1145" i="1"/>
  <c r="S1145" i="1"/>
  <c r="W1144" i="1"/>
  <c r="S1144" i="1"/>
  <c r="V1143" i="1"/>
  <c r="Q1143" i="1"/>
  <c r="O1143" i="1"/>
  <c r="N1143" i="1"/>
  <c r="M1143" i="1"/>
  <c r="L1143" i="1"/>
  <c r="W1142" i="1"/>
  <c r="S1142" i="1"/>
  <c r="S1143" i="1" s="1"/>
  <c r="V1141" i="1"/>
  <c r="Q1141" i="1"/>
  <c r="O1141" i="1"/>
  <c r="N1141" i="1"/>
  <c r="M1141" i="1"/>
  <c r="L1141" i="1"/>
  <c r="W1140" i="1"/>
  <c r="S1140" i="1"/>
  <c r="S1141" i="1" s="1"/>
  <c r="V1139" i="1"/>
  <c r="Q1139" i="1"/>
  <c r="O1139" i="1"/>
  <c r="N1139" i="1"/>
  <c r="M1139" i="1"/>
  <c r="L1139" i="1"/>
  <c r="W1138" i="1"/>
  <c r="S1138" i="1"/>
  <c r="S1139" i="1" s="1"/>
  <c r="V1137" i="1"/>
  <c r="Q1137" i="1"/>
  <c r="O1137" i="1"/>
  <c r="N1137" i="1"/>
  <c r="M1137" i="1"/>
  <c r="L1137" i="1"/>
  <c r="W1136" i="1"/>
  <c r="S1136" i="1"/>
  <c r="S1137" i="1" s="1"/>
  <c r="V1135" i="1"/>
  <c r="Q1135" i="1"/>
  <c r="O1135" i="1"/>
  <c r="N1135" i="1"/>
  <c r="M1135" i="1"/>
  <c r="L1135" i="1"/>
  <c r="W1134" i="1"/>
  <c r="S1134" i="1"/>
  <c r="W1133" i="1"/>
  <c r="S1133" i="1"/>
  <c r="W1132" i="1"/>
  <c r="S1132" i="1"/>
  <c r="V1131" i="1"/>
  <c r="Q1131" i="1"/>
  <c r="O1131" i="1"/>
  <c r="N1131" i="1"/>
  <c r="M1131" i="1"/>
  <c r="L1131" i="1"/>
  <c r="W1130" i="1"/>
  <c r="S1130" i="1"/>
  <c r="W1129" i="1"/>
  <c r="S1129" i="1"/>
  <c r="W1128" i="1"/>
  <c r="S1128" i="1"/>
  <c r="W1127" i="1"/>
  <c r="S1127" i="1"/>
  <c r="V1126" i="1"/>
  <c r="Q1126" i="1"/>
  <c r="O1126" i="1"/>
  <c r="N1126" i="1"/>
  <c r="M1126" i="1"/>
  <c r="L1126" i="1"/>
  <c r="W1125" i="1"/>
  <c r="S1125" i="1"/>
  <c r="W1124" i="1"/>
  <c r="S1124" i="1"/>
  <c r="W1123" i="1"/>
  <c r="S1123" i="1"/>
  <c r="W1122" i="1"/>
  <c r="S1122" i="1"/>
  <c r="W1121" i="1"/>
  <c r="S1121" i="1"/>
  <c r="W1120" i="1"/>
  <c r="S1120" i="1"/>
  <c r="W1119" i="1"/>
  <c r="S1119" i="1"/>
  <c r="W1118" i="1"/>
  <c r="S1118" i="1"/>
  <c r="W1117" i="1"/>
  <c r="S1117" i="1"/>
  <c r="W1116" i="1"/>
  <c r="S1116" i="1"/>
  <c r="W1115" i="1"/>
  <c r="S1115" i="1"/>
  <c r="W1114" i="1"/>
  <c r="S1114" i="1"/>
  <c r="W1113" i="1"/>
  <c r="S1113" i="1"/>
  <c r="V1112" i="1"/>
  <c r="Q1112" i="1"/>
  <c r="O1112" i="1"/>
  <c r="N1112" i="1"/>
  <c r="M1112" i="1"/>
  <c r="L1112" i="1"/>
  <c r="W1111" i="1"/>
  <c r="S1111" i="1"/>
  <c r="W1110" i="1"/>
  <c r="S1110" i="1"/>
  <c r="W1109" i="1"/>
  <c r="S1109" i="1"/>
  <c r="W1108" i="1"/>
  <c r="S1108" i="1"/>
  <c r="W1107" i="1"/>
  <c r="S1107" i="1"/>
  <c r="W1106" i="1"/>
  <c r="S1106" i="1"/>
  <c r="W1105" i="1"/>
  <c r="S1105" i="1"/>
  <c r="V1104" i="1"/>
  <c r="Q1104" i="1"/>
  <c r="O1104" i="1"/>
  <c r="N1104" i="1"/>
  <c r="M1104" i="1"/>
  <c r="L1104" i="1"/>
  <c r="W1103" i="1"/>
  <c r="S1103" i="1"/>
  <c r="W1102" i="1"/>
  <c r="S1102" i="1"/>
  <c r="W1101" i="1"/>
  <c r="S1101" i="1"/>
  <c r="W1100" i="1"/>
  <c r="S1100" i="1"/>
  <c r="W1099" i="1"/>
  <c r="S1099" i="1"/>
  <c r="W1098" i="1"/>
  <c r="S1098" i="1"/>
  <c r="V1097" i="1"/>
  <c r="Q1097" i="1"/>
  <c r="O1097" i="1"/>
  <c r="N1097" i="1"/>
  <c r="M1097" i="1"/>
  <c r="L1097" i="1"/>
  <c r="W1096" i="1"/>
  <c r="S1096" i="1"/>
  <c r="W1095" i="1"/>
  <c r="S1095" i="1"/>
  <c r="W1094" i="1"/>
  <c r="S1094" i="1"/>
  <c r="W1093" i="1"/>
  <c r="S1093" i="1"/>
  <c r="W1092" i="1"/>
  <c r="S1092" i="1"/>
  <c r="W1091" i="1"/>
  <c r="S1091" i="1"/>
  <c r="V1090" i="1"/>
  <c r="Q1090" i="1"/>
  <c r="O1090" i="1"/>
  <c r="N1090" i="1"/>
  <c r="M1090" i="1"/>
  <c r="L1090" i="1"/>
  <c r="W1089" i="1"/>
  <c r="S1089" i="1"/>
  <c r="W1088" i="1"/>
  <c r="S1088" i="1"/>
  <c r="W1087" i="1"/>
  <c r="S1087" i="1"/>
  <c r="W1086" i="1"/>
  <c r="S1086" i="1"/>
  <c r="W1085" i="1"/>
  <c r="S1085" i="1"/>
  <c r="W1084" i="1"/>
  <c r="S1084" i="1"/>
  <c r="W1083" i="1"/>
  <c r="S1083" i="1"/>
  <c r="W1082" i="1"/>
  <c r="S1082" i="1"/>
  <c r="W1081" i="1"/>
  <c r="S1081" i="1"/>
  <c r="W1080" i="1"/>
  <c r="S1080" i="1"/>
  <c r="W1079" i="1"/>
  <c r="S1079" i="1"/>
  <c r="W1078" i="1"/>
  <c r="S1078" i="1"/>
  <c r="W1077" i="1"/>
  <c r="S1077" i="1"/>
  <c r="V1076" i="1"/>
  <c r="Q1076" i="1"/>
  <c r="O1076" i="1"/>
  <c r="N1076" i="1"/>
  <c r="M1076" i="1"/>
  <c r="L1076" i="1"/>
  <c r="W1075" i="1"/>
  <c r="S1075" i="1"/>
  <c r="W1074" i="1"/>
  <c r="S1074" i="1"/>
  <c r="W1073" i="1"/>
  <c r="S1073" i="1"/>
  <c r="W1072" i="1"/>
  <c r="S1072" i="1"/>
  <c r="W1071" i="1"/>
  <c r="S1071" i="1"/>
  <c r="W1070" i="1"/>
  <c r="S1070" i="1"/>
  <c r="W1069" i="1"/>
  <c r="S1069" i="1"/>
  <c r="W1068" i="1"/>
  <c r="S1068" i="1"/>
  <c r="W1067" i="1"/>
  <c r="S1067" i="1"/>
  <c r="W1066" i="1"/>
  <c r="S1066" i="1"/>
  <c r="W1065" i="1"/>
  <c r="S1065" i="1"/>
  <c r="W1064" i="1"/>
  <c r="S1064" i="1"/>
  <c r="W1063" i="1"/>
  <c r="S1063" i="1"/>
  <c r="V1062" i="1"/>
  <c r="Q1062" i="1"/>
  <c r="O1062" i="1"/>
  <c r="N1062" i="1"/>
  <c r="M1062" i="1"/>
  <c r="L1062" i="1"/>
  <c r="W1061" i="1"/>
  <c r="S1061" i="1"/>
  <c r="W1060" i="1"/>
  <c r="S1060" i="1"/>
  <c r="W1059" i="1"/>
  <c r="S1059" i="1"/>
  <c r="V1058" i="1"/>
  <c r="Q1058" i="1"/>
  <c r="O1058" i="1"/>
  <c r="N1058" i="1"/>
  <c r="M1058" i="1"/>
  <c r="L1058" i="1"/>
  <c r="W1057" i="1"/>
  <c r="S1057" i="1"/>
  <c r="W1056" i="1"/>
  <c r="S1056" i="1"/>
  <c r="W1055" i="1"/>
  <c r="S1055" i="1"/>
  <c r="W1054" i="1"/>
  <c r="S1054" i="1"/>
  <c r="V1053" i="1"/>
  <c r="O1053" i="1"/>
  <c r="N1053" i="1"/>
  <c r="M1053" i="1"/>
  <c r="L1053" i="1"/>
  <c r="W1052" i="1"/>
  <c r="S1052" i="1"/>
  <c r="W1051" i="1"/>
  <c r="S1051" i="1"/>
  <c r="W1050" i="1"/>
  <c r="S1050" i="1"/>
  <c r="V1049" i="1"/>
  <c r="O1049" i="1"/>
  <c r="N1049" i="1"/>
  <c r="M1049" i="1"/>
  <c r="L1049" i="1"/>
  <c r="W1048" i="1"/>
  <c r="S1048" i="1"/>
  <c r="W1047" i="1"/>
  <c r="S1047" i="1"/>
  <c r="W1046" i="1"/>
  <c r="S1046" i="1"/>
  <c r="W1045" i="1"/>
  <c r="S1045" i="1"/>
  <c r="W1044" i="1"/>
  <c r="S1044" i="1"/>
  <c r="V1043" i="1"/>
  <c r="O1043" i="1"/>
  <c r="N1043" i="1"/>
  <c r="M1043" i="1"/>
  <c r="L1043" i="1"/>
  <c r="W1042" i="1"/>
  <c r="S1042" i="1"/>
  <c r="W1041" i="1"/>
  <c r="S1041" i="1"/>
  <c r="W1040" i="1"/>
  <c r="S1040" i="1"/>
  <c r="W1039" i="1"/>
  <c r="S1039" i="1"/>
  <c r="V1038" i="1"/>
  <c r="O1038" i="1"/>
  <c r="N1038" i="1"/>
  <c r="M1038" i="1"/>
  <c r="L1038" i="1"/>
  <c r="W1037" i="1"/>
  <c r="S1037" i="1"/>
  <c r="S1038" i="1" s="1"/>
  <c r="V1036" i="1"/>
  <c r="O1036" i="1"/>
  <c r="N1036" i="1"/>
  <c r="M1036" i="1"/>
  <c r="L1036" i="1"/>
  <c r="W1035" i="1"/>
  <c r="S1035" i="1"/>
  <c r="W1034" i="1"/>
  <c r="S1034" i="1"/>
  <c r="W1033" i="1"/>
  <c r="S1033" i="1"/>
  <c r="W1032" i="1"/>
  <c r="S1032" i="1"/>
  <c r="W1031" i="1"/>
  <c r="S1031" i="1"/>
  <c r="W1030" i="1"/>
  <c r="S1030" i="1"/>
  <c r="V1029" i="1"/>
  <c r="O1029" i="1"/>
  <c r="N1029" i="1"/>
  <c r="M1029" i="1"/>
  <c r="L1029" i="1"/>
  <c r="W1028" i="1"/>
  <c r="S1028" i="1"/>
  <c r="W1027" i="1"/>
  <c r="S1027" i="1"/>
  <c r="W1026" i="1"/>
  <c r="S1026" i="1"/>
  <c r="W1025" i="1"/>
  <c r="S1025" i="1"/>
  <c r="W1024" i="1"/>
  <c r="S1024" i="1"/>
  <c r="W1023" i="1"/>
  <c r="S1023" i="1"/>
  <c r="V1022" i="1"/>
  <c r="O1022" i="1"/>
  <c r="N1022" i="1"/>
  <c r="M1022" i="1"/>
  <c r="L1022" i="1"/>
  <c r="W1021" i="1"/>
  <c r="S1021" i="1"/>
  <c r="W1020" i="1"/>
  <c r="S1020" i="1"/>
  <c r="V1019" i="1"/>
  <c r="O1019" i="1"/>
  <c r="N1019" i="1"/>
  <c r="M1019" i="1"/>
  <c r="L1019" i="1"/>
  <c r="W1018" i="1"/>
  <c r="S1018" i="1"/>
  <c r="W1017" i="1"/>
  <c r="S1017" i="1"/>
  <c r="W1016" i="1"/>
  <c r="S1016" i="1"/>
  <c r="W1015" i="1"/>
  <c r="S1015" i="1"/>
  <c r="W1014" i="1"/>
  <c r="S1014" i="1"/>
  <c r="V1013" i="1"/>
  <c r="O1013" i="1"/>
  <c r="N1013" i="1"/>
  <c r="M1013" i="1"/>
  <c r="L1013" i="1"/>
  <c r="S1012" i="1"/>
  <c r="S1011" i="1"/>
  <c r="S1010" i="1"/>
  <c r="S1009" i="1"/>
  <c r="S1008" i="1"/>
  <c r="W1007" i="1"/>
  <c r="S1007" i="1"/>
  <c r="W1006" i="1"/>
  <c r="S1006" i="1"/>
  <c r="W1005" i="1"/>
  <c r="S1005" i="1"/>
  <c r="W1004" i="1"/>
  <c r="S1004" i="1"/>
  <c r="W1003" i="1"/>
  <c r="S1003" i="1"/>
  <c r="W1002" i="1"/>
  <c r="S1002" i="1"/>
  <c r="W1001" i="1"/>
  <c r="S1001" i="1"/>
  <c r="W1000" i="1"/>
  <c r="S1000" i="1"/>
  <c r="V999" i="1"/>
  <c r="O999" i="1"/>
  <c r="N999" i="1"/>
  <c r="M999" i="1"/>
  <c r="L999" i="1"/>
  <c r="W998" i="1"/>
  <c r="S998" i="1"/>
  <c r="W997" i="1"/>
  <c r="S997" i="1"/>
  <c r="W996" i="1"/>
  <c r="S996" i="1"/>
  <c r="W995" i="1"/>
  <c r="S995" i="1"/>
  <c r="W994" i="1"/>
  <c r="S994" i="1"/>
  <c r="W993" i="1"/>
  <c r="S993" i="1"/>
  <c r="W992" i="1"/>
  <c r="S992" i="1"/>
  <c r="W991" i="1"/>
  <c r="S991" i="1"/>
  <c r="W990" i="1"/>
  <c r="S990" i="1"/>
  <c r="V989" i="1"/>
  <c r="O989" i="1"/>
  <c r="N989" i="1"/>
  <c r="M989" i="1"/>
  <c r="L989" i="1"/>
  <c r="W988" i="1"/>
  <c r="S988" i="1"/>
  <c r="W987" i="1"/>
  <c r="S987" i="1"/>
  <c r="W986" i="1"/>
  <c r="S986" i="1"/>
  <c r="W985" i="1"/>
  <c r="S985" i="1"/>
  <c r="W984" i="1"/>
  <c r="S984" i="1"/>
  <c r="V983" i="1"/>
  <c r="O983" i="1"/>
  <c r="N983" i="1"/>
  <c r="M983" i="1"/>
  <c r="L983" i="1"/>
  <c r="W982" i="1"/>
  <c r="S982" i="1"/>
  <c r="W981" i="1"/>
  <c r="S981" i="1"/>
  <c r="V980" i="1"/>
  <c r="O980" i="1"/>
  <c r="N980" i="1"/>
  <c r="M980" i="1"/>
  <c r="L980" i="1"/>
  <c r="W979" i="1"/>
  <c r="S979" i="1"/>
  <c r="W978" i="1"/>
  <c r="S978" i="1"/>
  <c r="W977" i="1"/>
  <c r="S977" i="1"/>
  <c r="W976" i="1"/>
  <c r="S976" i="1"/>
  <c r="W975" i="1"/>
  <c r="S975" i="1"/>
  <c r="W974" i="1"/>
  <c r="S974" i="1"/>
  <c r="W973" i="1"/>
  <c r="S973" i="1"/>
  <c r="W972" i="1"/>
  <c r="S972" i="1"/>
  <c r="W971" i="1"/>
  <c r="S971" i="1"/>
  <c r="W970" i="1"/>
  <c r="S970" i="1"/>
  <c r="W969" i="1"/>
  <c r="S969" i="1"/>
  <c r="W968" i="1"/>
  <c r="S968" i="1"/>
  <c r="W967" i="1"/>
  <c r="S967" i="1"/>
  <c r="W966" i="1"/>
  <c r="S966" i="1"/>
  <c r="W965" i="1"/>
  <c r="S965" i="1"/>
  <c r="V964" i="1"/>
  <c r="O964" i="1"/>
  <c r="N964" i="1"/>
  <c r="M964" i="1"/>
  <c r="L964" i="1"/>
  <c r="W963" i="1"/>
  <c r="S963" i="1"/>
  <c r="W962" i="1"/>
  <c r="S962" i="1"/>
  <c r="W961" i="1"/>
  <c r="S961" i="1"/>
  <c r="W960" i="1"/>
  <c r="S960" i="1"/>
  <c r="W959" i="1"/>
  <c r="S959" i="1"/>
  <c r="W958" i="1"/>
  <c r="S958" i="1"/>
  <c r="W957" i="1"/>
  <c r="S957" i="1"/>
  <c r="W956" i="1"/>
  <c r="S956" i="1"/>
  <c r="W955" i="1"/>
  <c r="S955" i="1"/>
  <c r="W954" i="1"/>
  <c r="S954" i="1"/>
  <c r="W953" i="1"/>
  <c r="S953" i="1"/>
  <c r="W952" i="1"/>
  <c r="S952" i="1"/>
  <c r="W951" i="1"/>
  <c r="S951" i="1"/>
  <c r="V950" i="1"/>
  <c r="O950" i="1"/>
  <c r="N950" i="1"/>
  <c r="M950" i="1"/>
  <c r="L950" i="1"/>
  <c r="W949" i="1"/>
  <c r="S949" i="1"/>
  <c r="W948" i="1"/>
  <c r="S948" i="1"/>
  <c r="W947" i="1"/>
  <c r="S947" i="1"/>
  <c r="W946" i="1"/>
  <c r="S946" i="1"/>
  <c r="W945" i="1"/>
  <c r="S945" i="1"/>
  <c r="W944" i="1"/>
  <c r="S944" i="1"/>
  <c r="W943" i="1"/>
  <c r="S943" i="1"/>
  <c r="W942" i="1"/>
  <c r="S942" i="1"/>
  <c r="W941" i="1"/>
  <c r="S941" i="1"/>
  <c r="W940" i="1"/>
  <c r="S940" i="1"/>
  <c r="W939" i="1"/>
  <c r="S939" i="1"/>
  <c r="W938" i="1"/>
  <c r="S938" i="1"/>
  <c r="W937" i="1"/>
  <c r="S937" i="1"/>
  <c r="W936" i="1"/>
  <c r="S936" i="1"/>
  <c r="W935" i="1"/>
  <c r="S935" i="1"/>
  <c r="V934" i="1"/>
  <c r="Q934" i="1"/>
  <c r="O934" i="1"/>
  <c r="N934" i="1"/>
  <c r="M934" i="1"/>
  <c r="L934" i="1"/>
  <c r="W933" i="1"/>
  <c r="S933" i="1"/>
  <c r="W932" i="1"/>
  <c r="S932" i="1"/>
  <c r="W931" i="1"/>
  <c r="S931" i="1"/>
  <c r="W930" i="1"/>
  <c r="S930" i="1"/>
  <c r="W929" i="1"/>
  <c r="S929" i="1"/>
  <c r="W928" i="1"/>
  <c r="S928" i="1"/>
  <c r="W927" i="1"/>
  <c r="S927" i="1"/>
  <c r="W926" i="1"/>
  <c r="S926" i="1"/>
  <c r="W925" i="1"/>
  <c r="S925" i="1"/>
  <c r="W924" i="1"/>
  <c r="S924" i="1"/>
  <c r="W923" i="1"/>
  <c r="S923" i="1"/>
  <c r="W922" i="1"/>
  <c r="S922" i="1"/>
  <c r="W921" i="1"/>
  <c r="S921" i="1"/>
  <c r="V920" i="1"/>
  <c r="Q920" i="1"/>
  <c r="O920" i="1"/>
  <c r="N920" i="1"/>
  <c r="M920" i="1"/>
  <c r="L920" i="1"/>
  <c r="W919" i="1"/>
  <c r="S919" i="1"/>
  <c r="W918" i="1"/>
  <c r="S918" i="1"/>
  <c r="V917" i="1"/>
  <c r="Q917" i="1"/>
  <c r="O917" i="1"/>
  <c r="N917" i="1"/>
  <c r="M917" i="1"/>
  <c r="L917" i="1"/>
  <c r="W916" i="1"/>
  <c r="S916" i="1"/>
  <c r="S917" i="1" s="1"/>
  <c r="V915" i="1"/>
  <c r="Q915" i="1"/>
  <c r="O915" i="1"/>
  <c r="N915" i="1"/>
  <c r="M915" i="1"/>
  <c r="L915" i="1"/>
  <c r="W914" i="1"/>
  <c r="S914" i="1"/>
  <c r="W913" i="1"/>
  <c r="S913" i="1"/>
  <c r="W912" i="1"/>
  <c r="S912" i="1"/>
  <c r="W911" i="1"/>
  <c r="S911" i="1"/>
  <c r="W910" i="1"/>
  <c r="S910" i="1"/>
  <c r="W909" i="1"/>
  <c r="S909" i="1"/>
  <c r="W908" i="1"/>
  <c r="S908" i="1"/>
  <c r="W907" i="1"/>
  <c r="S907" i="1"/>
  <c r="W906" i="1"/>
  <c r="S906" i="1"/>
  <c r="W905" i="1"/>
  <c r="S905" i="1"/>
  <c r="W904" i="1"/>
  <c r="S904" i="1"/>
  <c r="V903" i="1"/>
  <c r="Q903" i="1"/>
  <c r="O903" i="1"/>
  <c r="N903" i="1"/>
  <c r="M903" i="1"/>
  <c r="L903" i="1"/>
  <c r="W902" i="1"/>
  <c r="S902" i="1"/>
  <c r="W901" i="1"/>
  <c r="S901" i="1"/>
  <c r="W900" i="1"/>
  <c r="S900" i="1"/>
  <c r="W899" i="1"/>
  <c r="S899" i="1"/>
  <c r="W898" i="1"/>
  <c r="S898" i="1"/>
  <c r="V897" i="1"/>
  <c r="Q897" i="1"/>
  <c r="O897" i="1"/>
  <c r="N897" i="1"/>
  <c r="M897" i="1"/>
  <c r="L897" i="1"/>
  <c r="W896" i="1"/>
  <c r="S896" i="1"/>
  <c r="W895" i="1"/>
  <c r="S895" i="1"/>
  <c r="W894" i="1"/>
  <c r="S894" i="1"/>
  <c r="W893" i="1"/>
  <c r="S893" i="1"/>
  <c r="V892" i="1"/>
  <c r="Q892" i="1"/>
  <c r="O892" i="1"/>
  <c r="N892" i="1"/>
  <c r="M892" i="1"/>
  <c r="L892" i="1"/>
  <c r="W891" i="1"/>
  <c r="S891" i="1"/>
  <c r="W890" i="1"/>
  <c r="S890" i="1"/>
  <c r="W889" i="1"/>
  <c r="S889" i="1"/>
  <c r="W888" i="1"/>
  <c r="S888" i="1"/>
  <c r="W887" i="1"/>
  <c r="S887" i="1"/>
  <c r="W886" i="1"/>
  <c r="S886" i="1"/>
  <c r="W885" i="1"/>
  <c r="S885" i="1"/>
  <c r="W884" i="1"/>
  <c r="S884" i="1"/>
  <c r="W883" i="1"/>
  <c r="S883" i="1"/>
  <c r="W882" i="1"/>
  <c r="S882" i="1"/>
  <c r="V881" i="1"/>
  <c r="Q881" i="1"/>
  <c r="O881" i="1"/>
  <c r="N881" i="1"/>
  <c r="M881" i="1"/>
  <c r="L881" i="1"/>
  <c r="W880" i="1"/>
  <c r="S880" i="1"/>
  <c r="S881" i="1" s="1"/>
  <c r="V879" i="1"/>
  <c r="Q879" i="1"/>
  <c r="O879" i="1"/>
  <c r="N879" i="1"/>
  <c r="M879" i="1"/>
  <c r="L879" i="1"/>
  <c r="W878" i="1"/>
  <c r="S878" i="1"/>
  <c r="W877" i="1"/>
  <c r="S877" i="1"/>
  <c r="W876" i="1"/>
  <c r="S876" i="1"/>
  <c r="W875" i="1"/>
  <c r="S875" i="1"/>
  <c r="W874" i="1"/>
  <c r="S874" i="1"/>
  <c r="W873" i="1"/>
  <c r="S873" i="1"/>
  <c r="W872" i="1"/>
  <c r="S872" i="1"/>
  <c r="W871" i="1"/>
  <c r="S871" i="1"/>
  <c r="W870" i="1"/>
  <c r="S870" i="1"/>
  <c r="W869" i="1"/>
  <c r="S869" i="1"/>
  <c r="W868" i="1"/>
  <c r="S868" i="1"/>
  <c r="W867" i="1"/>
  <c r="S867" i="1"/>
  <c r="W866" i="1"/>
  <c r="S866" i="1"/>
  <c r="W865" i="1"/>
  <c r="S865" i="1"/>
  <c r="W864" i="1"/>
  <c r="S864" i="1"/>
  <c r="V863" i="1"/>
  <c r="Q863" i="1"/>
  <c r="O863" i="1"/>
  <c r="N863" i="1"/>
  <c r="M863" i="1"/>
  <c r="L863" i="1"/>
  <c r="W862" i="1"/>
  <c r="S862" i="1"/>
  <c r="W861" i="1"/>
  <c r="S861" i="1"/>
  <c r="W860" i="1"/>
  <c r="S860" i="1"/>
  <c r="W859" i="1"/>
  <c r="S859" i="1"/>
  <c r="V858" i="1"/>
  <c r="Q858" i="1"/>
  <c r="O858" i="1"/>
  <c r="N858" i="1"/>
  <c r="M858" i="1"/>
  <c r="L858" i="1"/>
  <c r="W857" i="1"/>
  <c r="S857" i="1"/>
  <c r="W856" i="1"/>
  <c r="S856" i="1"/>
  <c r="V855" i="1"/>
  <c r="Q855" i="1"/>
  <c r="O855" i="1"/>
  <c r="N855" i="1"/>
  <c r="M855" i="1"/>
  <c r="L855" i="1"/>
  <c r="W854" i="1"/>
  <c r="S854" i="1"/>
  <c r="S855" i="1" s="1"/>
  <c r="V853" i="1"/>
  <c r="Q853" i="1"/>
  <c r="O853" i="1"/>
  <c r="N853" i="1"/>
  <c r="M853" i="1"/>
  <c r="L853" i="1"/>
  <c r="W852" i="1"/>
  <c r="S852" i="1"/>
  <c r="W851" i="1"/>
  <c r="S851" i="1"/>
  <c r="W850" i="1"/>
  <c r="S850" i="1"/>
  <c r="V849" i="1"/>
  <c r="Q849" i="1"/>
  <c r="O849" i="1"/>
  <c r="N849" i="1"/>
  <c r="M849" i="1"/>
  <c r="L849" i="1"/>
  <c r="W848" i="1"/>
  <c r="S848" i="1"/>
  <c r="W847" i="1"/>
  <c r="S847" i="1"/>
  <c r="V846" i="1"/>
  <c r="Q846" i="1"/>
  <c r="O846" i="1"/>
  <c r="N846" i="1"/>
  <c r="M846" i="1"/>
  <c r="L846" i="1"/>
  <c r="W845" i="1"/>
  <c r="S845" i="1"/>
  <c r="S846" i="1" s="1"/>
  <c r="V844" i="1"/>
  <c r="Q844" i="1"/>
  <c r="O844" i="1"/>
  <c r="N844" i="1"/>
  <c r="M844" i="1"/>
  <c r="L844" i="1"/>
  <c r="W843" i="1"/>
  <c r="S843" i="1"/>
  <c r="W842" i="1"/>
  <c r="S842" i="1"/>
  <c r="W841" i="1"/>
  <c r="S841" i="1"/>
  <c r="W840" i="1"/>
  <c r="S840" i="1"/>
  <c r="W839" i="1"/>
  <c r="S839" i="1"/>
  <c r="W838" i="1"/>
  <c r="S838" i="1"/>
  <c r="W837" i="1"/>
  <c r="S837" i="1"/>
  <c r="V836" i="1"/>
  <c r="Q836" i="1"/>
  <c r="O836" i="1"/>
  <c r="N836" i="1"/>
  <c r="M836" i="1"/>
  <c r="L836" i="1"/>
  <c r="W835" i="1"/>
  <c r="S835" i="1"/>
  <c r="W834" i="1"/>
  <c r="S834" i="1"/>
  <c r="W833" i="1"/>
  <c r="S833" i="1"/>
  <c r="V832" i="1"/>
  <c r="Q832" i="1"/>
  <c r="O832" i="1"/>
  <c r="N832" i="1"/>
  <c r="M832" i="1"/>
  <c r="L832" i="1"/>
  <c r="W831" i="1"/>
  <c r="S831" i="1"/>
  <c r="W830" i="1"/>
  <c r="S830" i="1"/>
  <c r="W829" i="1"/>
  <c r="S829" i="1"/>
  <c r="V828" i="1"/>
  <c r="Q828" i="1"/>
  <c r="O828" i="1"/>
  <c r="N828" i="1"/>
  <c r="M828" i="1"/>
  <c r="L828" i="1"/>
  <c r="W827" i="1"/>
  <c r="S827" i="1"/>
  <c r="W826" i="1"/>
  <c r="S826" i="1"/>
  <c r="W825" i="1"/>
  <c r="S825" i="1"/>
  <c r="W824" i="1"/>
  <c r="S824" i="1"/>
  <c r="W823" i="1"/>
  <c r="S823" i="1"/>
  <c r="W822" i="1"/>
  <c r="S822" i="1"/>
  <c r="V821" i="1"/>
  <c r="Q821" i="1"/>
  <c r="O821" i="1"/>
  <c r="N821" i="1"/>
  <c r="M821" i="1"/>
  <c r="L821" i="1"/>
  <c r="W820" i="1"/>
  <c r="S820" i="1"/>
  <c r="W819" i="1"/>
  <c r="S819" i="1"/>
  <c r="W818" i="1"/>
  <c r="S818" i="1"/>
  <c r="V817" i="1"/>
  <c r="Q817" i="1"/>
  <c r="O817" i="1"/>
  <c r="N817" i="1"/>
  <c r="M817" i="1"/>
  <c r="L817" i="1"/>
  <c r="W816" i="1"/>
  <c r="S816" i="1"/>
  <c r="W815" i="1"/>
  <c r="S815" i="1"/>
  <c r="W814" i="1"/>
  <c r="S814" i="1"/>
  <c r="V813" i="1"/>
  <c r="Q813" i="1"/>
  <c r="O813" i="1"/>
  <c r="N813" i="1"/>
  <c r="M813" i="1"/>
  <c r="L813" i="1"/>
  <c r="W812" i="1"/>
  <c r="S812" i="1"/>
  <c r="W811" i="1"/>
  <c r="S811" i="1"/>
  <c r="W810" i="1"/>
  <c r="S810" i="1"/>
  <c r="W809" i="1"/>
  <c r="S809" i="1"/>
  <c r="V808" i="1"/>
  <c r="Q808" i="1"/>
  <c r="O808" i="1"/>
  <c r="N808" i="1"/>
  <c r="M808" i="1"/>
  <c r="L808" i="1"/>
  <c r="W807" i="1"/>
  <c r="S807" i="1"/>
  <c r="W806" i="1"/>
  <c r="S806" i="1"/>
  <c r="W805" i="1"/>
  <c r="S805" i="1"/>
  <c r="W804" i="1"/>
  <c r="S804" i="1"/>
  <c r="W803" i="1"/>
  <c r="S803" i="1"/>
  <c r="W802" i="1"/>
  <c r="S802" i="1"/>
  <c r="V801" i="1"/>
  <c r="Q801" i="1"/>
  <c r="O801" i="1"/>
  <c r="N801" i="1"/>
  <c r="M801" i="1"/>
  <c r="L801" i="1"/>
  <c r="W800" i="1"/>
  <c r="S800" i="1"/>
  <c r="W799" i="1"/>
  <c r="S799" i="1"/>
  <c r="W798" i="1"/>
  <c r="S798" i="1"/>
  <c r="W797" i="1"/>
  <c r="S797" i="1"/>
  <c r="W796" i="1"/>
  <c r="S796" i="1"/>
  <c r="W795" i="1"/>
  <c r="S795" i="1"/>
  <c r="V794" i="1"/>
  <c r="Q794" i="1"/>
  <c r="O794" i="1"/>
  <c r="N794" i="1"/>
  <c r="M794" i="1"/>
  <c r="L794" i="1"/>
  <c r="W793" i="1"/>
  <c r="S793" i="1"/>
  <c r="W792" i="1"/>
  <c r="S792" i="1"/>
  <c r="W791" i="1"/>
  <c r="S791" i="1"/>
  <c r="W790" i="1"/>
  <c r="S790" i="1"/>
  <c r="V789" i="1"/>
  <c r="Q789" i="1"/>
  <c r="O789" i="1"/>
  <c r="N789" i="1"/>
  <c r="M789" i="1"/>
  <c r="L789" i="1"/>
  <c r="W788" i="1"/>
  <c r="S788" i="1"/>
  <c r="W787" i="1"/>
  <c r="S787" i="1"/>
  <c r="W786" i="1"/>
  <c r="S786" i="1"/>
  <c r="W785" i="1"/>
  <c r="S785" i="1"/>
  <c r="V784" i="1"/>
  <c r="Q784" i="1"/>
  <c r="O784" i="1"/>
  <c r="N784" i="1"/>
  <c r="M784" i="1"/>
  <c r="L784" i="1"/>
  <c r="W783" i="1"/>
  <c r="S783" i="1"/>
  <c r="W782" i="1"/>
  <c r="S782" i="1"/>
  <c r="W781" i="1"/>
  <c r="S781" i="1"/>
  <c r="W780" i="1"/>
  <c r="S780" i="1"/>
  <c r="W779" i="1"/>
  <c r="S779" i="1"/>
  <c r="W778" i="1"/>
  <c r="S778" i="1"/>
  <c r="W777" i="1"/>
  <c r="S777" i="1"/>
  <c r="W776" i="1"/>
  <c r="S776" i="1"/>
  <c r="W775" i="1"/>
  <c r="S775" i="1"/>
  <c r="W774" i="1"/>
  <c r="S774" i="1"/>
  <c r="V773" i="1"/>
  <c r="Q773" i="1"/>
  <c r="O773" i="1"/>
  <c r="N773" i="1"/>
  <c r="M773" i="1"/>
  <c r="L773" i="1"/>
  <c r="W772" i="1"/>
  <c r="S772" i="1"/>
  <c r="S773" i="1" s="1"/>
  <c r="V771" i="1"/>
  <c r="Q771" i="1"/>
  <c r="O771" i="1"/>
  <c r="N771" i="1"/>
  <c r="M771" i="1"/>
  <c r="L771" i="1"/>
  <c r="W770" i="1"/>
  <c r="S770" i="1"/>
  <c r="W769" i="1"/>
  <c r="S769" i="1"/>
  <c r="W768" i="1"/>
  <c r="S768" i="1"/>
  <c r="W767" i="1"/>
  <c r="S767" i="1"/>
  <c r="V766" i="1"/>
  <c r="Q766" i="1"/>
  <c r="O766" i="1"/>
  <c r="N766" i="1"/>
  <c r="M766" i="1"/>
  <c r="L766" i="1"/>
  <c r="W765" i="1"/>
  <c r="S765" i="1"/>
  <c r="W764" i="1"/>
  <c r="S764" i="1"/>
  <c r="W763" i="1"/>
  <c r="S763" i="1"/>
  <c r="W762" i="1"/>
  <c r="S762" i="1"/>
  <c r="V761" i="1"/>
  <c r="Q761" i="1"/>
  <c r="O761" i="1"/>
  <c r="N761" i="1"/>
  <c r="M761" i="1"/>
  <c r="L761" i="1"/>
  <c r="W760" i="1"/>
  <c r="S760" i="1"/>
  <c r="W759" i="1"/>
  <c r="S759" i="1"/>
  <c r="W758" i="1"/>
  <c r="S758" i="1"/>
  <c r="V757" i="1"/>
  <c r="Q757" i="1"/>
  <c r="O757" i="1"/>
  <c r="N757" i="1"/>
  <c r="M757" i="1"/>
  <c r="L757" i="1"/>
  <c r="W756" i="1"/>
  <c r="S756" i="1"/>
  <c r="W755" i="1"/>
  <c r="S755" i="1"/>
  <c r="W754" i="1"/>
  <c r="S754" i="1"/>
  <c r="W753" i="1"/>
  <c r="S753" i="1"/>
  <c r="W752" i="1"/>
  <c r="S752" i="1"/>
  <c r="V751" i="1"/>
  <c r="Q751" i="1"/>
  <c r="O751" i="1"/>
  <c r="N751" i="1"/>
  <c r="M751" i="1"/>
  <c r="L751" i="1"/>
  <c r="W750" i="1"/>
  <c r="S750" i="1"/>
  <c r="W749" i="1"/>
  <c r="S749" i="1"/>
  <c r="W748" i="1"/>
  <c r="S748" i="1"/>
  <c r="W747" i="1"/>
  <c r="S747" i="1"/>
  <c r="V746" i="1"/>
  <c r="Q746" i="1"/>
  <c r="O746" i="1"/>
  <c r="N746" i="1"/>
  <c r="M746" i="1"/>
  <c r="L746" i="1"/>
  <c r="W745" i="1"/>
  <c r="S745" i="1"/>
  <c r="W744" i="1"/>
  <c r="S744" i="1"/>
  <c r="V743" i="1"/>
  <c r="Q743" i="1"/>
  <c r="O743" i="1"/>
  <c r="N743" i="1"/>
  <c r="M743" i="1"/>
  <c r="L743" i="1"/>
  <c r="W742" i="1"/>
  <c r="S742" i="1"/>
  <c r="W741" i="1"/>
  <c r="S741" i="1"/>
  <c r="V740" i="1"/>
  <c r="Q740" i="1"/>
  <c r="O740" i="1"/>
  <c r="N740" i="1"/>
  <c r="M740" i="1"/>
  <c r="L740" i="1"/>
  <c r="W739" i="1"/>
  <c r="S739" i="1"/>
  <c r="W738" i="1"/>
  <c r="S738" i="1"/>
  <c r="W737" i="1"/>
  <c r="S737" i="1"/>
  <c r="W736" i="1"/>
  <c r="S736" i="1"/>
  <c r="W735" i="1"/>
  <c r="S735" i="1"/>
  <c r="W734" i="1"/>
  <c r="S734" i="1"/>
  <c r="V733" i="1"/>
  <c r="Q733" i="1"/>
  <c r="O733" i="1"/>
  <c r="N733" i="1"/>
  <c r="M733" i="1"/>
  <c r="L733" i="1"/>
  <c r="W732" i="1"/>
  <c r="S732" i="1"/>
  <c r="W731" i="1"/>
  <c r="S731" i="1"/>
  <c r="W730" i="1"/>
  <c r="S730" i="1"/>
  <c r="W729" i="1"/>
  <c r="S729" i="1"/>
  <c r="V728" i="1"/>
  <c r="Q728" i="1"/>
  <c r="O728" i="1"/>
  <c r="N728" i="1"/>
  <c r="M728" i="1"/>
  <c r="L728" i="1"/>
  <c r="W727" i="1"/>
  <c r="S727" i="1"/>
  <c r="W726" i="1"/>
  <c r="S726" i="1"/>
  <c r="V725" i="1"/>
  <c r="Q725" i="1"/>
  <c r="O725" i="1"/>
  <c r="N725" i="1"/>
  <c r="M725" i="1"/>
  <c r="L725" i="1"/>
  <c r="W724" i="1"/>
  <c r="S724" i="1"/>
  <c r="W723" i="1"/>
  <c r="S723" i="1"/>
  <c r="W722" i="1"/>
  <c r="S722" i="1"/>
  <c r="V721" i="1"/>
  <c r="Q721" i="1"/>
  <c r="O721" i="1"/>
  <c r="N721" i="1"/>
  <c r="M721" i="1"/>
  <c r="L721" i="1"/>
  <c r="S720" i="1"/>
  <c r="S719" i="1"/>
  <c r="S718" i="1"/>
  <c r="S717" i="1"/>
  <c r="S716" i="1"/>
  <c r="W715" i="1"/>
  <c r="S715" i="1"/>
  <c r="W714" i="1"/>
  <c r="S714" i="1"/>
  <c r="W713" i="1"/>
  <c r="S713" i="1"/>
  <c r="W712" i="1"/>
  <c r="S712" i="1"/>
  <c r="W711" i="1"/>
  <c r="S711" i="1"/>
  <c r="W710" i="1"/>
  <c r="S710" i="1"/>
  <c r="W709" i="1"/>
  <c r="S709" i="1"/>
  <c r="W708" i="1"/>
  <c r="S708" i="1"/>
  <c r="W707" i="1"/>
  <c r="S707" i="1"/>
  <c r="W706" i="1"/>
  <c r="S706" i="1"/>
  <c r="V705" i="1"/>
  <c r="Q705" i="1"/>
  <c r="O705" i="1"/>
  <c r="N705" i="1"/>
  <c r="M705" i="1"/>
  <c r="L705" i="1"/>
  <c r="S704" i="1"/>
  <c r="S703" i="1"/>
  <c r="S702" i="1"/>
  <c r="S701" i="1"/>
  <c r="S700" i="1"/>
  <c r="W699" i="1"/>
  <c r="S699" i="1"/>
  <c r="W698" i="1"/>
  <c r="S698" i="1"/>
  <c r="W697" i="1"/>
  <c r="S697" i="1"/>
  <c r="W696" i="1"/>
  <c r="S696" i="1"/>
  <c r="W695" i="1"/>
  <c r="S695" i="1"/>
  <c r="W694" i="1"/>
  <c r="S694" i="1"/>
  <c r="W693" i="1"/>
  <c r="S693" i="1"/>
  <c r="W692" i="1"/>
  <c r="S692" i="1"/>
  <c r="W691" i="1"/>
  <c r="S691" i="1"/>
  <c r="W690" i="1"/>
  <c r="S690" i="1"/>
  <c r="V689" i="1"/>
  <c r="Q689" i="1"/>
  <c r="O689" i="1"/>
  <c r="N689" i="1"/>
  <c r="M689" i="1"/>
  <c r="L689" i="1"/>
  <c r="S688" i="1"/>
  <c r="S687" i="1"/>
  <c r="S686" i="1"/>
  <c r="S685" i="1"/>
  <c r="S684" i="1"/>
  <c r="W683" i="1"/>
  <c r="S683" i="1"/>
  <c r="W682" i="1"/>
  <c r="S682" i="1"/>
  <c r="W681" i="1"/>
  <c r="S681" i="1"/>
  <c r="W680" i="1"/>
  <c r="S680" i="1"/>
  <c r="W679" i="1"/>
  <c r="S679" i="1"/>
  <c r="W678" i="1"/>
  <c r="S678" i="1"/>
  <c r="W677" i="1"/>
  <c r="S677" i="1"/>
  <c r="W676" i="1"/>
  <c r="S676" i="1"/>
  <c r="W675" i="1"/>
  <c r="S675" i="1"/>
  <c r="W674" i="1"/>
  <c r="S674" i="1"/>
  <c r="W673" i="1"/>
  <c r="S673" i="1"/>
  <c r="V672" i="1"/>
  <c r="Q672" i="1"/>
  <c r="O672" i="1"/>
  <c r="N672" i="1"/>
  <c r="M672" i="1"/>
  <c r="L672" i="1"/>
  <c r="W671" i="1"/>
  <c r="S671" i="1"/>
  <c r="S672" i="1" s="1"/>
  <c r="V670" i="1"/>
  <c r="Q670" i="1"/>
  <c r="O670" i="1"/>
  <c r="N670" i="1"/>
  <c r="M670" i="1"/>
  <c r="L670" i="1"/>
  <c r="W669" i="1"/>
  <c r="S669" i="1"/>
  <c r="W668" i="1"/>
  <c r="S668" i="1"/>
  <c r="W667" i="1"/>
  <c r="S667" i="1"/>
  <c r="W666" i="1"/>
  <c r="S666" i="1"/>
  <c r="V665" i="1"/>
  <c r="Q665" i="1"/>
  <c r="O665" i="1"/>
  <c r="N665" i="1"/>
  <c r="M665" i="1"/>
  <c r="L665" i="1"/>
  <c r="W664" i="1"/>
  <c r="S664" i="1"/>
  <c r="S665" i="1" s="1"/>
  <c r="V663" i="1"/>
  <c r="Q663" i="1"/>
  <c r="O663" i="1"/>
  <c r="N663" i="1"/>
  <c r="M663" i="1"/>
  <c r="L663" i="1"/>
  <c r="W662" i="1"/>
  <c r="S662" i="1"/>
  <c r="W661" i="1"/>
  <c r="S661" i="1"/>
  <c r="W660" i="1"/>
  <c r="S660" i="1"/>
  <c r="V659" i="1"/>
  <c r="Q659" i="1"/>
  <c r="O659" i="1"/>
  <c r="N659" i="1"/>
  <c r="M659" i="1"/>
  <c r="L659" i="1"/>
  <c r="W658" i="1"/>
  <c r="S658" i="1"/>
  <c r="W657" i="1"/>
  <c r="S657" i="1"/>
  <c r="V656" i="1"/>
  <c r="Q656" i="1"/>
  <c r="O656" i="1"/>
  <c r="N656" i="1"/>
  <c r="M656" i="1"/>
  <c r="L656" i="1"/>
  <c r="W655" i="1"/>
  <c r="S655" i="1"/>
  <c r="W654" i="1"/>
  <c r="S654" i="1"/>
  <c r="W653" i="1"/>
  <c r="S653" i="1"/>
  <c r="V652" i="1"/>
  <c r="Q652" i="1"/>
  <c r="O652" i="1"/>
  <c r="N652" i="1"/>
  <c r="M652" i="1"/>
  <c r="L652" i="1"/>
  <c r="W651" i="1"/>
  <c r="S651" i="1"/>
  <c r="S652" i="1" s="1"/>
  <c r="V650" i="1"/>
  <c r="Q650" i="1"/>
  <c r="O650" i="1"/>
  <c r="N650" i="1"/>
  <c r="M650" i="1"/>
  <c r="L650" i="1"/>
  <c r="W649" i="1"/>
  <c r="S649" i="1"/>
  <c r="W648" i="1"/>
  <c r="S648" i="1"/>
  <c r="W647" i="1"/>
  <c r="S647" i="1"/>
  <c r="V646" i="1"/>
  <c r="Q646" i="1"/>
  <c r="O646" i="1"/>
  <c r="N646" i="1"/>
  <c r="M646" i="1"/>
  <c r="L646" i="1"/>
  <c r="W645" i="1"/>
  <c r="S645" i="1"/>
  <c r="S646" i="1" s="1"/>
  <c r="V644" i="1"/>
  <c r="Q644" i="1"/>
  <c r="O644" i="1"/>
  <c r="N644" i="1"/>
  <c r="M644" i="1"/>
  <c r="L644" i="1"/>
  <c r="W643" i="1"/>
  <c r="S643" i="1"/>
  <c r="W642" i="1"/>
  <c r="S642" i="1"/>
  <c r="W641" i="1"/>
  <c r="S641" i="1"/>
  <c r="V640" i="1"/>
  <c r="Q640" i="1"/>
  <c r="O640" i="1"/>
  <c r="N640" i="1"/>
  <c r="M640" i="1"/>
  <c r="L640" i="1"/>
  <c r="W639" i="1"/>
  <c r="S639" i="1"/>
  <c r="S640" i="1" s="1"/>
  <c r="V638" i="1"/>
  <c r="Q638" i="1"/>
  <c r="O638" i="1"/>
  <c r="N638" i="1"/>
  <c r="M638" i="1"/>
  <c r="L638" i="1"/>
  <c r="W637" i="1"/>
  <c r="S637" i="1"/>
  <c r="S638" i="1" s="1"/>
  <c r="V636" i="1"/>
  <c r="Q636" i="1"/>
  <c r="O636" i="1"/>
  <c r="N636" i="1"/>
  <c r="M636" i="1"/>
  <c r="L636" i="1"/>
  <c r="W635" i="1"/>
  <c r="S635" i="1"/>
  <c r="W634" i="1"/>
  <c r="S634" i="1"/>
  <c r="W633" i="1"/>
  <c r="S633" i="1"/>
  <c r="V632" i="1"/>
  <c r="Q632" i="1"/>
  <c r="O632" i="1"/>
  <c r="N632" i="1"/>
  <c r="M632" i="1"/>
  <c r="L632" i="1"/>
  <c r="W631" i="1"/>
  <c r="S631" i="1"/>
  <c r="W630" i="1"/>
  <c r="S630" i="1"/>
  <c r="V629" i="1"/>
  <c r="Q629" i="1"/>
  <c r="O629" i="1"/>
  <c r="N629" i="1"/>
  <c r="M629" i="1"/>
  <c r="L629" i="1"/>
  <c r="W628" i="1"/>
  <c r="S628" i="1"/>
  <c r="W627" i="1"/>
  <c r="S627" i="1"/>
  <c r="W626" i="1"/>
  <c r="S626" i="1"/>
  <c r="W625" i="1"/>
  <c r="S625" i="1"/>
  <c r="W624" i="1"/>
  <c r="S624" i="1"/>
  <c r="V623" i="1"/>
  <c r="Q623" i="1"/>
  <c r="O623" i="1"/>
  <c r="N623" i="1"/>
  <c r="M623" i="1"/>
  <c r="L623" i="1"/>
  <c r="W622" i="1"/>
  <c r="S622" i="1"/>
  <c r="W621" i="1"/>
  <c r="S621" i="1"/>
  <c r="W620" i="1"/>
  <c r="S620" i="1"/>
  <c r="V619" i="1"/>
  <c r="Q619" i="1"/>
  <c r="O619" i="1"/>
  <c r="N619" i="1"/>
  <c r="M619" i="1"/>
  <c r="L619" i="1"/>
  <c r="W618" i="1"/>
  <c r="S618" i="1"/>
  <c r="W617" i="1"/>
  <c r="S617" i="1"/>
  <c r="V616" i="1"/>
  <c r="Q616" i="1"/>
  <c r="O616" i="1"/>
  <c r="N616" i="1"/>
  <c r="M616" i="1"/>
  <c r="L616" i="1"/>
  <c r="W615" i="1"/>
  <c r="S615" i="1"/>
  <c r="W614" i="1"/>
  <c r="S614" i="1"/>
  <c r="V613" i="1"/>
  <c r="Q613" i="1"/>
  <c r="O613" i="1"/>
  <c r="N613" i="1"/>
  <c r="M613" i="1"/>
  <c r="L613" i="1"/>
  <c r="W612" i="1"/>
  <c r="S612" i="1"/>
  <c r="W611" i="1"/>
  <c r="S611" i="1"/>
  <c r="V610" i="1"/>
  <c r="Q610" i="1"/>
  <c r="O610" i="1"/>
  <c r="N610" i="1"/>
  <c r="M610" i="1"/>
  <c r="L610" i="1"/>
  <c r="W609" i="1"/>
  <c r="S609" i="1"/>
  <c r="S610" i="1" s="1"/>
  <c r="V608" i="1"/>
  <c r="Q608" i="1"/>
  <c r="O608" i="1"/>
  <c r="N608" i="1"/>
  <c r="M608" i="1"/>
  <c r="L608" i="1"/>
  <c r="W607" i="1"/>
  <c r="S607" i="1"/>
  <c r="W606" i="1"/>
  <c r="S606" i="1"/>
  <c r="W605" i="1"/>
  <c r="S605" i="1"/>
  <c r="V604" i="1"/>
  <c r="Q604" i="1"/>
  <c r="O604" i="1"/>
  <c r="N604" i="1"/>
  <c r="M604" i="1"/>
  <c r="L604" i="1"/>
  <c r="W603" i="1"/>
  <c r="S603" i="1"/>
  <c r="S604" i="1" s="1"/>
  <c r="V602" i="1"/>
  <c r="Q602" i="1"/>
  <c r="O602" i="1"/>
  <c r="N602" i="1"/>
  <c r="M602" i="1"/>
  <c r="L602" i="1"/>
  <c r="W601" i="1"/>
  <c r="S601" i="1"/>
  <c r="W600" i="1"/>
  <c r="S600" i="1"/>
  <c r="W599" i="1"/>
  <c r="S599" i="1"/>
  <c r="W598" i="1"/>
  <c r="S598" i="1"/>
  <c r="V597" i="1"/>
  <c r="Q597" i="1"/>
  <c r="O597" i="1"/>
  <c r="N597" i="1"/>
  <c r="M597" i="1"/>
  <c r="L597" i="1"/>
  <c r="W596" i="1"/>
  <c r="S596" i="1"/>
  <c r="W595" i="1"/>
  <c r="S595" i="1"/>
  <c r="W594" i="1"/>
  <c r="S594" i="1"/>
  <c r="W593" i="1"/>
  <c r="S593" i="1"/>
  <c r="W592" i="1"/>
  <c r="S592" i="1"/>
  <c r="V591" i="1"/>
  <c r="Q591" i="1"/>
  <c r="O591" i="1"/>
  <c r="N591" i="1"/>
  <c r="M591" i="1"/>
  <c r="L591" i="1"/>
  <c r="W590" i="1"/>
  <c r="S590" i="1"/>
  <c r="W589" i="1"/>
  <c r="S589" i="1"/>
  <c r="W588" i="1"/>
  <c r="S588" i="1"/>
  <c r="W587" i="1"/>
  <c r="S587" i="1"/>
  <c r="W586" i="1"/>
  <c r="S586" i="1"/>
  <c r="V585" i="1"/>
  <c r="Q585" i="1"/>
  <c r="O585" i="1"/>
  <c r="N585" i="1"/>
  <c r="M585" i="1"/>
  <c r="L585" i="1"/>
  <c r="W584" i="1"/>
  <c r="S584" i="1"/>
  <c r="W583" i="1"/>
  <c r="S583" i="1"/>
  <c r="W582" i="1"/>
  <c r="S582" i="1"/>
  <c r="W581" i="1"/>
  <c r="S581" i="1"/>
  <c r="W580" i="1"/>
  <c r="S580" i="1"/>
  <c r="W579" i="1"/>
  <c r="S579" i="1"/>
  <c r="V578" i="1"/>
  <c r="Q578" i="1"/>
  <c r="O578" i="1"/>
  <c r="N578" i="1"/>
  <c r="M578" i="1"/>
  <c r="L578" i="1"/>
  <c r="W577" i="1"/>
  <c r="S577" i="1"/>
  <c r="W576" i="1"/>
  <c r="S576" i="1"/>
  <c r="V575" i="1"/>
  <c r="Q575" i="1"/>
  <c r="O575" i="1"/>
  <c r="N575" i="1"/>
  <c r="M575" i="1"/>
  <c r="L575" i="1"/>
  <c r="W574" i="1"/>
  <c r="S574" i="1"/>
  <c r="W573" i="1"/>
  <c r="S573" i="1"/>
  <c r="V572" i="1"/>
  <c r="Q572" i="1"/>
  <c r="O572" i="1"/>
  <c r="N572" i="1"/>
  <c r="M572" i="1"/>
  <c r="L572" i="1"/>
  <c r="W571" i="1"/>
  <c r="S571" i="1"/>
  <c r="W570" i="1"/>
  <c r="S570" i="1"/>
  <c r="V569" i="1"/>
  <c r="Q569" i="1"/>
  <c r="O569" i="1"/>
  <c r="N569" i="1"/>
  <c r="M569" i="1"/>
  <c r="L569" i="1"/>
  <c r="W568" i="1"/>
  <c r="S568" i="1"/>
  <c r="W567" i="1"/>
  <c r="S567" i="1"/>
  <c r="W566" i="1"/>
  <c r="S566" i="1"/>
  <c r="V565" i="1"/>
  <c r="Q565" i="1"/>
  <c r="O565" i="1"/>
  <c r="N565" i="1"/>
  <c r="M565" i="1"/>
  <c r="L565" i="1"/>
  <c r="W564" i="1"/>
  <c r="S564" i="1"/>
  <c r="W563" i="1"/>
  <c r="S563" i="1"/>
  <c r="W562" i="1"/>
  <c r="S562" i="1"/>
  <c r="V561" i="1"/>
  <c r="Q561" i="1"/>
  <c r="O561" i="1"/>
  <c r="N561" i="1"/>
  <c r="M561" i="1"/>
  <c r="L561" i="1"/>
  <c r="W560" i="1"/>
  <c r="S560" i="1"/>
  <c r="W559" i="1"/>
  <c r="S559" i="1"/>
  <c r="W558" i="1"/>
  <c r="S558" i="1"/>
  <c r="W557" i="1"/>
  <c r="S557" i="1"/>
  <c r="V556" i="1"/>
  <c r="Q556" i="1"/>
  <c r="O556" i="1"/>
  <c r="N556" i="1"/>
  <c r="M556" i="1"/>
  <c r="L556" i="1"/>
  <c r="W555" i="1"/>
  <c r="S555" i="1"/>
  <c r="W554" i="1"/>
  <c r="S554" i="1"/>
  <c r="W553" i="1"/>
  <c r="S553" i="1"/>
  <c r="V552" i="1"/>
  <c r="Q552" i="1"/>
  <c r="O552" i="1"/>
  <c r="N552" i="1"/>
  <c r="L552" i="1"/>
  <c r="W551" i="1"/>
  <c r="S551" i="1"/>
  <c r="W550" i="1"/>
  <c r="S550" i="1"/>
  <c r="W549" i="1"/>
  <c r="S549" i="1"/>
  <c r="V548" i="1"/>
  <c r="Q548" i="1"/>
  <c r="O548" i="1"/>
  <c r="N548" i="1"/>
  <c r="M548" i="1"/>
  <c r="L548" i="1"/>
  <c r="W547" i="1"/>
  <c r="S547" i="1"/>
  <c r="W546" i="1"/>
  <c r="S546" i="1"/>
  <c r="V545" i="1"/>
  <c r="Q545" i="1"/>
  <c r="O545" i="1"/>
  <c r="N545" i="1"/>
  <c r="M545" i="1"/>
  <c r="L545" i="1"/>
  <c r="W544" i="1"/>
  <c r="S544" i="1"/>
  <c r="W543" i="1"/>
  <c r="S543" i="1"/>
  <c r="W542" i="1"/>
  <c r="S542" i="1"/>
  <c r="W541" i="1"/>
  <c r="S541" i="1"/>
  <c r="V540" i="1"/>
  <c r="Q540" i="1"/>
  <c r="O540" i="1"/>
  <c r="N540" i="1"/>
  <c r="M540" i="1"/>
  <c r="L540" i="1"/>
  <c r="W539" i="1"/>
  <c r="S539" i="1"/>
  <c r="W538" i="1"/>
  <c r="S538" i="1"/>
  <c r="W537" i="1"/>
  <c r="S537" i="1"/>
  <c r="W536" i="1"/>
  <c r="S536" i="1"/>
  <c r="W535" i="1"/>
  <c r="S535" i="1"/>
  <c r="W534" i="1"/>
  <c r="S534" i="1"/>
  <c r="W533" i="1"/>
  <c r="S533" i="1"/>
  <c r="V532" i="1"/>
  <c r="Q532" i="1"/>
  <c r="O532" i="1"/>
  <c r="N532" i="1"/>
  <c r="M532" i="1"/>
  <c r="L532" i="1"/>
  <c r="W531" i="1"/>
  <c r="S531" i="1"/>
  <c r="W530" i="1"/>
  <c r="S530" i="1"/>
  <c r="W529" i="1"/>
  <c r="S529" i="1"/>
  <c r="W528" i="1"/>
  <c r="S528" i="1"/>
  <c r="W527" i="1"/>
  <c r="S527" i="1"/>
  <c r="V526" i="1"/>
  <c r="Q526" i="1"/>
  <c r="O526" i="1"/>
  <c r="N526" i="1"/>
  <c r="M526" i="1"/>
  <c r="L526" i="1"/>
  <c r="S525" i="1"/>
  <c r="S524" i="1"/>
  <c r="S523" i="1"/>
  <c r="S522" i="1"/>
  <c r="W521" i="1"/>
  <c r="S521" i="1"/>
  <c r="W520" i="1"/>
  <c r="S520" i="1"/>
  <c r="W519" i="1"/>
  <c r="S519" i="1"/>
  <c r="W518" i="1"/>
  <c r="S518" i="1"/>
  <c r="W517" i="1"/>
  <c r="S517" i="1"/>
  <c r="W516" i="1"/>
  <c r="S516" i="1"/>
  <c r="W515" i="1"/>
  <c r="S515" i="1"/>
  <c r="V514" i="1"/>
  <c r="Q514" i="1"/>
  <c r="O514" i="1"/>
  <c r="N514" i="1"/>
  <c r="M514" i="1"/>
  <c r="L514" i="1"/>
  <c r="W513" i="1"/>
  <c r="S513" i="1"/>
  <c r="W512" i="1"/>
  <c r="S512" i="1"/>
  <c r="V511" i="1"/>
  <c r="Q511" i="1"/>
  <c r="O511" i="1"/>
  <c r="N511" i="1"/>
  <c r="M511" i="1"/>
  <c r="L511" i="1"/>
  <c r="W510" i="1"/>
  <c r="S510" i="1"/>
  <c r="W509" i="1"/>
  <c r="S509" i="1"/>
  <c r="W508" i="1"/>
  <c r="S508" i="1"/>
  <c r="V507" i="1"/>
  <c r="Q507" i="1"/>
  <c r="O507" i="1"/>
  <c r="N507" i="1"/>
  <c r="M507" i="1"/>
  <c r="L507" i="1"/>
  <c r="W506" i="1"/>
  <c r="S506" i="1"/>
  <c r="S507" i="1" s="1"/>
  <c r="V505" i="1"/>
  <c r="Q505" i="1"/>
  <c r="O505" i="1"/>
  <c r="N505" i="1"/>
  <c r="M505" i="1"/>
  <c r="L505" i="1"/>
  <c r="W504" i="1"/>
  <c r="S504" i="1"/>
  <c r="W503" i="1"/>
  <c r="S503" i="1"/>
  <c r="W502" i="1"/>
  <c r="S502" i="1"/>
  <c r="W501" i="1"/>
  <c r="S501" i="1"/>
  <c r="V500" i="1"/>
  <c r="Q500" i="1"/>
  <c r="O500" i="1"/>
  <c r="N500" i="1"/>
  <c r="M500" i="1"/>
  <c r="L500" i="1"/>
  <c r="W499" i="1"/>
  <c r="S499" i="1"/>
  <c r="W498" i="1"/>
  <c r="S498" i="1"/>
  <c r="V497" i="1"/>
  <c r="Q497" i="1"/>
  <c r="O497" i="1"/>
  <c r="N497" i="1"/>
  <c r="M497" i="1"/>
  <c r="L497" i="1"/>
  <c r="W496" i="1"/>
  <c r="S496" i="1"/>
  <c r="W495" i="1"/>
  <c r="S495" i="1"/>
  <c r="V494" i="1"/>
  <c r="Q494" i="1"/>
  <c r="O494" i="1"/>
  <c r="N494" i="1"/>
  <c r="M494" i="1"/>
  <c r="L494" i="1"/>
  <c r="W493" i="1"/>
  <c r="S493" i="1"/>
  <c r="W492" i="1"/>
  <c r="S492" i="1"/>
  <c r="V491" i="1"/>
  <c r="Q491" i="1"/>
  <c r="O491" i="1"/>
  <c r="N491" i="1"/>
  <c r="M491" i="1"/>
  <c r="L491" i="1"/>
  <c r="W490" i="1"/>
  <c r="S490" i="1"/>
  <c r="W489" i="1"/>
  <c r="S489" i="1"/>
  <c r="V488" i="1"/>
  <c r="Q488" i="1"/>
  <c r="O488" i="1"/>
  <c r="N488" i="1"/>
  <c r="M488" i="1"/>
  <c r="L488" i="1"/>
  <c r="W487" i="1"/>
  <c r="S487" i="1"/>
  <c r="W486" i="1"/>
  <c r="S486" i="1"/>
  <c r="W485" i="1"/>
  <c r="S485" i="1"/>
  <c r="V484" i="1"/>
  <c r="Q484" i="1"/>
  <c r="O484" i="1"/>
  <c r="N484" i="1"/>
  <c r="M484" i="1"/>
  <c r="L484" i="1"/>
  <c r="W483" i="1"/>
  <c r="S483" i="1"/>
  <c r="W482" i="1"/>
  <c r="S482" i="1"/>
  <c r="W481" i="1"/>
  <c r="S481" i="1"/>
  <c r="V480" i="1"/>
  <c r="Q480" i="1"/>
  <c r="O480" i="1"/>
  <c r="N480" i="1"/>
  <c r="M480" i="1"/>
  <c r="L480" i="1"/>
  <c r="W479" i="1"/>
  <c r="S479" i="1"/>
  <c r="W478" i="1"/>
  <c r="S478" i="1"/>
  <c r="V477" i="1"/>
  <c r="Q477" i="1"/>
  <c r="O477" i="1"/>
  <c r="N477" i="1"/>
  <c r="M477" i="1"/>
  <c r="L477" i="1"/>
  <c r="W476" i="1"/>
  <c r="S476" i="1"/>
  <c r="W475" i="1"/>
  <c r="S475" i="1"/>
  <c r="W474" i="1"/>
  <c r="S474" i="1"/>
  <c r="V473" i="1"/>
  <c r="Q473" i="1"/>
  <c r="O473" i="1"/>
  <c r="N473" i="1"/>
  <c r="M473" i="1"/>
  <c r="L473" i="1"/>
  <c r="W472" i="1"/>
  <c r="S472" i="1"/>
  <c r="W471" i="1"/>
  <c r="S471" i="1"/>
  <c r="V470" i="1"/>
  <c r="Q470" i="1"/>
  <c r="O470" i="1"/>
  <c r="N470" i="1"/>
  <c r="M470" i="1"/>
  <c r="L470" i="1"/>
  <c r="W469" i="1"/>
  <c r="S469" i="1"/>
  <c r="W468" i="1"/>
  <c r="S468" i="1"/>
  <c r="V467" i="1"/>
  <c r="Q467" i="1"/>
  <c r="O467" i="1"/>
  <c r="N467" i="1"/>
  <c r="M467" i="1"/>
  <c r="L467" i="1"/>
  <c r="W466" i="1"/>
  <c r="S466" i="1"/>
  <c r="S467" i="1" s="1"/>
  <c r="U465" i="1" l="1"/>
  <c r="S1090" i="1"/>
  <c r="S1097" i="1"/>
  <c r="S1112" i="1"/>
  <c r="S1126" i="1"/>
  <c r="S1131" i="1"/>
  <c r="S1239" i="1"/>
  <c r="S1244" i="1"/>
  <c r="S1254" i="1"/>
  <c r="S1166" i="1"/>
  <c r="S1175" i="1"/>
  <c r="S1181" i="1"/>
  <c r="S1187" i="1"/>
  <c r="S1197" i="1"/>
  <c r="S1202" i="1"/>
  <c r="S743" i="1"/>
  <c r="S789" i="1"/>
  <c r="S801" i="1"/>
  <c r="S813" i="1"/>
  <c r="S832" i="1"/>
  <c r="S836" i="1"/>
  <c r="S844" i="1"/>
  <c r="S849" i="1"/>
  <c r="S863" i="1"/>
  <c r="S897" i="1"/>
  <c r="S934" i="1"/>
  <c r="S950" i="1"/>
  <c r="S1049" i="1"/>
  <c r="S1062" i="1"/>
  <c r="S1076" i="1"/>
  <c r="S1214" i="1"/>
  <c r="O465" i="1"/>
  <c r="S725" i="1"/>
  <c r="S728" i="1"/>
  <c r="S740" i="1"/>
  <c r="S746" i="1"/>
  <c r="S757" i="1"/>
  <c r="S761" i="1"/>
  <c r="S766" i="1"/>
  <c r="S784" i="1"/>
  <c r="S794" i="1"/>
  <c r="S808" i="1"/>
  <c r="S817" i="1"/>
  <c r="L465" i="1"/>
  <c r="S484" i="1"/>
  <c r="S505" i="1"/>
  <c r="S545" i="1"/>
  <c r="S552" i="1"/>
  <c r="S561" i="1"/>
  <c r="S585" i="1"/>
  <c r="S721" i="1"/>
  <c r="S964" i="1"/>
  <c r="S1036" i="1"/>
  <c r="S1043" i="1"/>
  <c r="S1053" i="1"/>
  <c r="Q465" i="1"/>
  <c r="S473" i="1"/>
  <c r="S488" i="1"/>
  <c r="S491" i="1"/>
  <c r="S497" i="1"/>
  <c r="S526" i="1"/>
  <c r="S532" i="1"/>
  <c r="S540" i="1"/>
  <c r="S556" i="1"/>
  <c r="S575" i="1"/>
  <c r="S608" i="1"/>
  <c r="S613" i="1"/>
  <c r="S619" i="1"/>
  <c r="S636" i="1"/>
  <c r="S644" i="1"/>
  <c r="S650" i="1"/>
  <c r="S656" i="1"/>
  <c r="S659" i="1"/>
  <c r="S689" i="1"/>
  <c r="S1270" i="1"/>
  <c r="S1280" i="1"/>
  <c r="S1308" i="1"/>
  <c r="S1320" i="1"/>
  <c r="S1328" i="1"/>
  <c r="S1345" i="1"/>
  <c r="S1351" i="1"/>
  <c r="S1356" i="1"/>
  <c r="S1369" i="1"/>
  <c r="S1373" i="1"/>
  <c r="S1377" i="1"/>
  <c r="S1380" i="1"/>
  <c r="S1397" i="1"/>
  <c r="S821" i="1"/>
  <c r="S828" i="1"/>
  <c r="S853" i="1"/>
  <c r="S858" i="1"/>
  <c r="S879" i="1"/>
  <c r="S892" i="1"/>
  <c r="S903" i="1"/>
  <c r="S915" i="1"/>
  <c r="S920" i="1"/>
  <c r="S980" i="1"/>
  <c r="S989" i="1"/>
  <c r="S1019" i="1"/>
  <c r="S1029" i="1"/>
  <c r="S1058" i="1"/>
  <c r="S1104" i="1"/>
  <c r="S1135" i="1"/>
  <c r="S1147" i="1"/>
  <c r="S1163" i="1"/>
  <c r="S1220" i="1"/>
  <c r="S1226" i="1"/>
  <c r="S1231" i="1"/>
  <c r="S1249" i="1"/>
  <c r="S1257" i="1"/>
  <c r="S1277" i="1"/>
  <c r="S1291" i="1"/>
  <c r="S1312" i="1"/>
  <c r="S1315" i="1"/>
  <c r="S1325" i="1"/>
  <c r="S1331" i="1"/>
  <c r="S1360" i="1"/>
  <c r="S1363" i="1"/>
  <c r="S1384" i="1"/>
  <c r="S1389" i="1"/>
  <c r="S1169" i="1"/>
  <c r="S1208" i="1"/>
  <c r="M465" i="1"/>
  <c r="V465" i="1"/>
  <c r="S705" i="1"/>
  <c r="S733" i="1"/>
  <c r="S751" i="1"/>
  <c r="S771" i="1"/>
  <c r="S1013" i="1"/>
  <c r="N465" i="1"/>
  <c r="S470" i="1"/>
  <c r="S477" i="1"/>
  <c r="S480" i="1"/>
  <c r="S494" i="1"/>
  <c r="S500" i="1"/>
  <c r="S511" i="1"/>
  <c r="S514" i="1"/>
  <c r="S548" i="1"/>
  <c r="S565" i="1"/>
  <c r="S569" i="1"/>
  <c r="S572" i="1"/>
  <c r="S578" i="1"/>
  <c r="S591" i="1"/>
  <c r="S597" i="1"/>
  <c r="S602" i="1"/>
  <c r="S616" i="1"/>
  <c r="S623" i="1"/>
  <c r="S629" i="1"/>
  <c r="S632" i="1"/>
  <c r="S663" i="1"/>
  <c r="S670" i="1"/>
  <c r="S983" i="1"/>
  <c r="S999" i="1"/>
  <c r="S1022" i="1"/>
  <c r="W1400" i="1"/>
  <c r="S1401" i="1"/>
  <c r="S465" i="1" l="1"/>
  <c r="W2671" i="1"/>
  <c r="W3152" i="1" l="1"/>
  <c r="W3151" i="1"/>
  <c r="W3149" i="1"/>
  <c r="W3148" i="1"/>
  <c r="W3146" i="1"/>
  <c r="W3144" i="1"/>
  <c r="W3142" i="1"/>
  <c r="W3140" i="1"/>
  <c r="W3130" i="1"/>
  <c r="W3126" i="1"/>
  <c r="W3107" i="1"/>
  <c r="W3106" i="1"/>
  <c r="W3101" i="1"/>
  <c r="W3098" i="1"/>
  <c r="W3092" i="1"/>
  <c r="W3091" i="1"/>
  <c r="W3088" i="1"/>
  <c r="W3087" i="1"/>
  <c r="W3085" i="1"/>
  <c r="W3083" i="1"/>
  <c r="W3081" i="1"/>
  <c r="W3074" i="1"/>
  <c r="W3072" i="1"/>
  <c r="W3070" i="1"/>
  <c r="W3063" i="1"/>
  <c r="W3061" i="1"/>
  <c r="W3059" i="1"/>
  <c r="W3057" i="1"/>
  <c r="W2754" i="1"/>
  <c r="W2744" i="1"/>
  <c r="W2728" i="1"/>
  <c r="W2727" i="1"/>
  <c r="W2726" i="1"/>
  <c r="W2725" i="1"/>
  <c r="W2724" i="1"/>
  <c r="W2723" i="1"/>
  <c r="W2721" i="1"/>
  <c r="W2720" i="1"/>
  <c r="W2719" i="1"/>
  <c r="W2718" i="1"/>
  <c r="W2717" i="1"/>
  <c r="W2716" i="1"/>
  <c r="W2715" i="1"/>
  <c r="W2714" i="1"/>
  <c r="W2712" i="1"/>
  <c r="W2711" i="1"/>
  <c r="W2710" i="1"/>
  <c r="W2709" i="1"/>
  <c r="W2708" i="1"/>
  <c r="W2707" i="1"/>
  <c r="W2703" i="1"/>
  <c r="W2702" i="1"/>
  <c r="W2701" i="1"/>
  <c r="W2700" i="1"/>
  <c r="W2699" i="1"/>
  <c r="W2698" i="1"/>
  <c r="W2696" i="1"/>
  <c r="W2695" i="1"/>
  <c r="W2693" i="1"/>
  <c r="W2692" i="1"/>
  <c r="W2691" i="1"/>
  <c r="W2690" i="1"/>
  <c r="W2688" i="1"/>
  <c r="W2687" i="1"/>
  <c r="W2686" i="1"/>
  <c r="W2685" i="1"/>
  <c r="W2679" i="1"/>
  <c r="W2678" i="1"/>
  <c r="W2675" i="1"/>
  <c r="W2657" i="1"/>
  <c r="W2656" i="1"/>
  <c r="W2650" i="1"/>
  <c r="W2644" i="1"/>
  <c r="W2641" i="1"/>
  <c r="W2640" i="1"/>
  <c r="W2639" i="1"/>
  <c r="W2636" i="1"/>
  <c r="W2634" i="1"/>
  <c r="W2632" i="1"/>
  <c r="W2631" i="1"/>
  <c r="W2629" i="1"/>
  <c r="W2628" i="1"/>
  <c r="W2625" i="1"/>
  <c r="W2624" i="1"/>
  <c r="W2622" i="1"/>
  <c r="W2621" i="1"/>
  <c r="W2619" i="1"/>
  <c r="W2618" i="1"/>
  <c r="W2614" i="1"/>
  <c r="W2612" i="1"/>
  <c r="W2610" i="1"/>
  <c r="W2607" i="1"/>
  <c r="W2606" i="1"/>
  <c r="W2605" i="1"/>
  <c r="W2604" i="1"/>
  <c r="W2603" i="1"/>
  <c r="W2602" i="1"/>
  <c r="W2600" i="1"/>
  <c r="W2599" i="1"/>
  <c r="W2597" i="1"/>
  <c r="W2595" i="1"/>
  <c r="W2594" i="1"/>
  <c r="W2592" i="1"/>
  <c r="W2591" i="1"/>
  <c r="W2590" i="1"/>
  <c r="W2589" i="1"/>
  <c r="W2587" i="1"/>
  <c r="W2586" i="1"/>
  <c r="W2584" i="1"/>
  <c r="W2583" i="1"/>
  <c r="W2582" i="1"/>
  <c r="W2581" i="1"/>
  <c r="W2580" i="1"/>
  <c r="W2579" i="1"/>
  <c r="W2578" i="1"/>
  <c r="W2577" i="1"/>
  <c r="W2575" i="1"/>
  <c r="W2574" i="1"/>
  <c r="W2573" i="1"/>
  <c r="W2572" i="1"/>
  <c r="W2571" i="1"/>
  <c r="W2570" i="1"/>
  <c r="W2568" i="1"/>
  <c r="W2567" i="1"/>
  <c r="W2565" i="1"/>
  <c r="W2564" i="1"/>
  <c r="W2562" i="1"/>
  <c r="W2561" i="1"/>
  <c r="W2560" i="1"/>
  <c r="W2559" i="1"/>
  <c r="W2558" i="1"/>
  <c r="W2557" i="1"/>
  <c r="W2555" i="1"/>
  <c r="W2552" i="1"/>
  <c r="W2550" i="1"/>
  <c r="W2549" i="1"/>
  <c r="W2547" i="1"/>
  <c r="W2546" i="1"/>
  <c r="W2545" i="1"/>
  <c r="W2544" i="1"/>
  <c r="W2543" i="1"/>
  <c r="W2542" i="1"/>
  <c r="W2541" i="1"/>
  <c r="W2540" i="1"/>
  <c r="W2539" i="1"/>
  <c r="W2538" i="1"/>
  <c r="W2536" i="1"/>
  <c r="W2535" i="1"/>
  <c r="W2533" i="1"/>
  <c r="W2532" i="1"/>
  <c r="W2531" i="1"/>
  <c r="W2530" i="1"/>
  <c r="W2528" i="1"/>
  <c r="W2527" i="1"/>
  <c r="W2526" i="1"/>
  <c r="W2525" i="1"/>
  <c r="W2523" i="1"/>
  <c r="W2522" i="1"/>
  <c r="W2520" i="1"/>
  <c r="W2519" i="1"/>
  <c r="W2518" i="1"/>
  <c r="W2517" i="1"/>
  <c r="W2515" i="1"/>
  <c r="W2514" i="1"/>
  <c r="W2513" i="1"/>
  <c r="W2512" i="1"/>
  <c r="W2510" i="1"/>
  <c r="W2509" i="1"/>
  <c r="W2507" i="1"/>
  <c r="W2505" i="1"/>
  <c r="W2503" i="1"/>
  <c r="W2502" i="1"/>
  <c r="W2500" i="1"/>
  <c r="W2498" i="1"/>
  <c r="W2497" i="1"/>
  <c r="W2496" i="1"/>
  <c r="W2495" i="1"/>
  <c r="W2494" i="1"/>
  <c r="W2492" i="1"/>
  <c r="W2491" i="1"/>
  <c r="W2490" i="1"/>
  <c r="W2489" i="1"/>
  <c r="W2483" i="1"/>
  <c r="W2482" i="1"/>
  <c r="W2479" i="1"/>
  <c r="W2477" i="1"/>
  <c r="W2475" i="1"/>
  <c r="W2474" i="1"/>
  <c r="W2472" i="1"/>
  <c r="W2470" i="1"/>
  <c r="W2468" i="1"/>
  <c r="W2467" i="1"/>
  <c r="W2466" i="1"/>
  <c r="W2465" i="1"/>
  <c r="W2464" i="1"/>
  <c r="W2463" i="1"/>
  <c r="W2462" i="1"/>
  <c r="W2461" i="1"/>
  <c r="W2460" i="1"/>
  <c r="W2459" i="1"/>
  <c r="W2457" i="1"/>
  <c r="W2456" i="1"/>
  <c r="W2454" i="1"/>
  <c r="W2452" i="1"/>
  <c r="W2450" i="1"/>
  <c r="W2449" i="1"/>
  <c r="W2448" i="1"/>
  <c r="W2446" i="1"/>
  <c r="W2445" i="1"/>
  <c r="W2444" i="1"/>
  <c r="W2443" i="1"/>
  <c r="W2441" i="1"/>
  <c r="W2440" i="1"/>
  <c r="W2438" i="1"/>
  <c r="W2436" i="1"/>
  <c r="W2432" i="1"/>
  <c r="W2430" i="1"/>
  <c r="W2429" i="1"/>
  <c r="W2428" i="1"/>
  <c r="W2427" i="1"/>
  <c r="W2426" i="1"/>
  <c r="W2425" i="1"/>
  <c r="W2422" i="1"/>
  <c r="W2419" i="1"/>
  <c r="W2418" i="1"/>
  <c r="W2416" i="1"/>
  <c r="W2414" i="1"/>
  <c r="W2413" i="1"/>
  <c r="W2412" i="1"/>
  <c r="W2411" i="1"/>
  <c r="W2402" i="1"/>
  <c r="W2400" i="1"/>
  <c r="W2398" i="1"/>
  <c r="W2397" i="1"/>
  <c r="W2396" i="1"/>
  <c r="W2394" i="1"/>
  <c r="W2392" i="1"/>
  <c r="W2390" i="1"/>
  <c r="W2389" i="1"/>
  <c r="W2387" i="1"/>
  <c r="W2377" i="1"/>
  <c r="W2375" i="1"/>
  <c r="W2374" i="1"/>
  <c r="W2372" i="1"/>
  <c r="W2371" i="1"/>
  <c r="W2369" i="1"/>
  <c r="W2368" i="1"/>
  <c r="W2366" i="1"/>
  <c r="W2364" i="1"/>
  <c r="W2359" i="1"/>
  <c r="W2341" i="1"/>
  <c r="W2339" i="1"/>
  <c r="W2338" i="1"/>
  <c r="W2334" i="1"/>
  <c r="W2330" i="1"/>
  <c r="W2324" i="1"/>
  <c r="W2318" i="1"/>
  <c r="W2317" i="1"/>
  <c r="W2314" i="1"/>
  <c r="W2313" i="1"/>
  <c r="W2311" i="1"/>
  <c r="W2308" i="1"/>
  <c r="W2305" i="1"/>
  <c r="W2303" i="1"/>
  <c r="W2301" i="1"/>
  <c r="W2297" i="1"/>
  <c r="W2296" i="1"/>
  <c r="W2294" i="1"/>
  <c r="W2292" i="1"/>
  <c r="W2290" i="1"/>
  <c r="W2288" i="1"/>
  <c r="W2287" i="1"/>
  <c r="W2284" i="1"/>
  <c r="W2280" i="1"/>
  <c r="W2278" i="1"/>
  <c r="W2276" i="1"/>
  <c r="W2273" i="1"/>
  <c r="W2271" i="1"/>
  <c r="W2269" i="1"/>
  <c r="W2267" i="1"/>
  <c r="W2265" i="1"/>
  <c r="W2263" i="1"/>
  <c r="W2261" i="1"/>
  <c r="W1963" i="1"/>
  <c r="W1933" i="1"/>
  <c r="W1932" i="1"/>
  <c r="W1931" i="1"/>
  <c r="W1929" i="1"/>
  <c r="W1928" i="1"/>
  <c r="W1927" i="1"/>
  <c r="W1925" i="1"/>
  <c r="W1924" i="1"/>
  <c r="W1923" i="1"/>
  <c r="W1922" i="1"/>
  <c r="W1921" i="1"/>
  <c r="W1920" i="1"/>
  <c r="W1918" i="1"/>
  <c r="W1917" i="1"/>
  <c r="W1916" i="1"/>
  <c r="W1915" i="1"/>
  <c r="W1914" i="1"/>
  <c r="W1913" i="1"/>
  <c r="W1911" i="1"/>
  <c r="W1910" i="1"/>
  <c r="W1908" i="1"/>
  <c r="W1905" i="1"/>
  <c r="W1904" i="1"/>
  <c r="W1903" i="1"/>
  <c r="W1902" i="1"/>
  <c r="W1901" i="1"/>
  <c r="W1900" i="1"/>
  <c r="W1897" i="1"/>
  <c r="W1896" i="1"/>
  <c r="W1895" i="1"/>
  <c r="W1892" i="1"/>
  <c r="W1891" i="1"/>
  <c r="W1890" i="1"/>
  <c r="W1884" i="1"/>
  <c r="W1883" i="1"/>
  <c r="W1880" i="1"/>
  <c r="W1877" i="1"/>
  <c r="W1876" i="1"/>
  <c r="W1874" i="1"/>
  <c r="W1873" i="1"/>
  <c r="W1871" i="1"/>
  <c r="W1869" i="1"/>
  <c r="W1864" i="1"/>
  <c r="W1862" i="1"/>
  <c r="W1860" i="1"/>
  <c r="W1859" i="1"/>
  <c r="W1857" i="1"/>
  <c r="W1855" i="1"/>
  <c r="W1838" i="1"/>
  <c r="W1836" i="1"/>
  <c r="W1833" i="1"/>
  <c r="W1831" i="1"/>
  <c r="W1828" i="1"/>
  <c r="W1826" i="1"/>
  <c r="W1820" i="1"/>
  <c r="W1819" i="1"/>
  <c r="W1817" i="1"/>
  <c r="W1814" i="1"/>
  <c r="W1813" i="1"/>
  <c r="W1812" i="1"/>
  <c r="W1811" i="1"/>
  <c r="W1809" i="1"/>
  <c r="W1808" i="1"/>
  <c r="W1804" i="1"/>
  <c r="W1803" i="1"/>
  <c r="W1802" i="1"/>
  <c r="W1801" i="1"/>
  <c r="W1800" i="1"/>
  <c r="W1799" i="1"/>
  <c r="W1798" i="1"/>
  <c r="W1797" i="1"/>
  <c r="W1796" i="1"/>
  <c r="W1795" i="1"/>
  <c r="W1793" i="1"/>
  <c r="W1792" i="1"/>
  <c r="W1790" i="1"/>
  <c r="W1788" i="1"/>
  <c r="W1787" i="1"/>
  <c r="W1785" i="1"/>
  <c r="W1784" i="1"/>
  <c r="W1783" i="1"/>
  <c r="W1782" i="1"/>
  <c r="W1781" i="1"/>
  <c r="W1778" i="1"/>
  <c r="W1777" i="1"/>
  <c r="W1776" i="1"/>
  <c r="W1775" i="1"/>
  <c r="W1774" i="1"/>
  <c r="W1770" i="1"/>
  <c r="W1769" i="1"/>
  <c r="W1768" i="1"/>
  <c r="W1767" i="1"/>
  <c r="W1765" i="1"/>
  <c r="W1764" i="1"/>
  <c r="W1763" i="1"/>
  <c r="W1761" i="1"/>
  <c r="W1760" i="1"/>
  <c r="W1757" i="1"/>
  <c r="W1756" i="1"/>
  <c r="W1755" i="1"/>
  <c r="W1754" i="1"/>
  <c r="W1753" i="1"/>
  <c r="W1752" i="1"/>
  <c r="W1750" i="1"/>
  <c r="W1749" i="1"/>
  <c r="W1748" i="1"/>
  <c r="W1747" i="1"/>
  <c r="W1746" i="1"/>
  <c r="W1744" i="1"/>
  <c r="W1743" i="1"/>
  <c r="W1742" i="1"/>
  <c r="W1741" i="1"/>
  <c r="W1740" i="1"/>
  <c r="W1739" i="1"/>
  <c r="W1737" i="1"/>
  <c r="W1736" i="1"/>
  <c r="W1735" i="1"/>
  <c r="W1734" i="1"/>
  <c r="W1732" i="1"/>
  <c r="W1730" i="1"/>
  <c r="W1729" i="1"/>
  <c r="W1728" i="1"/>
  <c r="W1726" i="1"/>
  <c r="W1725" i="1"/>
  <c r="W1723" i="1"/>
  <c r="W1720" i="1"/>
  <c r="W1719" i="1"/>
  <c r="W1717" i="1"/>
  <c r="W1715" i="1"/>
  <c r="W1713" i="1"/>
  <c r="W1712" i="1"/>
  <c r="W1711" i="1"/>
  <c r="W1710" i="1"/>
  <c r="W1708" i="1"/>
  <c r="W1707" i="1"/>
  <c r="W1706" i="1"/>
  <c r="W1704" i="1"/>
  <c r="W1701" i="1"/>
  <c r="W1699" i="1"/>
  <c r="W1697" i="1"/>
  <c r="W1695" i="1"/>
  <c r="W1693" i="1"/>
  <c r="W1692" i="1"/>
  <c r="W1690" i="1"/>
  <c r="W1689" i="1"/>
  <c r="W1688" i="1"/>
  <c r="W1687" i="1"/>
  <c r="W1686" i="1"/>
  <c r="W1685" i="1"/>
  <c r="W1684" i="1"/>
  <c r="W1683" i="1"/>
  <c r="W1682" i="1"/>
  <c r="W1681" i="1"/>
  <c r="W1679" i="1"/>
  <c r="W1678" i="1"/>
  <c r="W1677" i="1"/>
  <c r="W1676" i="1"/>
  <c r="W1675" i="1"/>
  <c r="W1673" i="1"/>
  <c r="W1671" i="1"/>
  <c r="W1669" i="1"/>
  <c r="W1668" i="1"/>
  <c r="W1667" i="1"/>
  <c r="W1664" i="1"/>
  <c r="W1663" i="1"/>
  <c r="W1659" i="1"/>
  <c r="W1657" i="1"/>
  <c r="W1655" i="1"/>
  <c r="W1654" i="1"/>
  <c r="W1653" i="1"/>
  <c r="W1652" i="1"/>
  <c r="W1650" i="1"/>
  <c r="W1646" i="1"/>
  <c r="W1644" i="1"/>
  <c r="W1643" i="1"/>
  <c r="W1642" i="1"/>
  <c r="W1641" i="1"/>
  <c r="W1639" i="1"/>
  <c r="W1638" i="1"/>
  <c r="W1635" i="1"/>
  <c r="W1633" i="1"/>
  <c r="W1632" i="1"/>
  <c r="W1631" i="1"/>
  <c r="W1630" i="1"/>
  <c r="W1627" i="1"/>
  <c r="W1626" i="1"/>
  <c r="W1625" i="1"/>
  <c r="W1623" i="1"/>
  <c r="W1622" i="1"/>
  <c r="W1620" i="1"/>
  <c r="W1619" i="1"/>
  <c r="W1616" i="1"/>
  <c r="W1613" i="1"/>
  <c r="W1612" i="1"/>
  <c r="W1610" i="1"/>
  <c r="W1609" i="1"/>
  <c r="W1606" i="1"/>
  <c r="W1604" i="1"/>
  <c r="W1596" i="1"/>
  <c r="W1594" i="1"/>
  <c r="W1592" i="1"/>
  <c r="W1590" i="1"/>
  <c r="W1578" i="1"/>
  <c r="W1577" i="1"/>
  <c r="W1575" i="1"/>
  <c r="W1573" i="1"/>
  <c r="W1572" i="1"/>
  <c r="W1570" i="1"/>
  <c r="W1569" i="1"/>
  <c r="W1568" i="1"/>
  <c r="W1566" i="1"/>
  <c r="W1565" i="1"/>
  <c r="W1564" i="1"/>
  <c r="W1562" i="1"/>
  <c r="W1561" i="1"/>
  <c r="W1560" i="1"/>
  <c r="W1558" i="1"/>
  <c r="W1557" i="1"/>
  <c r="W1556" i="1"/>
  <c r="W1554" i="1"/>
  <c r="W1553" i="1"/>
  <c r="W1551" i="1"/>
  <c r="W1550" i="1"/>
  <c r="W1548" i="1"/>
  <c r="W1547" i="1"/>
  <c r="W1546" i="1"/>
  <c r="W1544" i="1"/>
  <c r="W1542" i="1"/>
  <c r="W1540" i="1"/>
  <c r="W1539" i="1"/>
  <c r="W1538" i="1"/>
  <c r="W1537" i="1"/>
  <c r="W1536" i="1"/>
  <c r="W1535" i="1"/>
  <c r="W1529" i="1"/>
  <c r="W1527" i="1"/>
  <c r="W1524" i="1"/>
  <c r="W1522" i="1"/>
  <c r="W1520" i="1"/>
  <c r="W1517" i="1"/>
  <c r="W1515" i="1"/>
  <c r="W1513" i="1"/>
  <c r="W1509" i="1"/>
  <c r="W1507" i="1"/>
  <c r="W1506" i="1"/>
  <c r="W1504" i="1"/>
  <c r="W1503" i="1"/>
  <c r="W1500" i="1"/>
  <c r="W1498" i="1"/>
  <c r="W1495" i="1"/>
  <c r="W1490" i="1"/>
  <c r="W1489" i="1"/>
  <c r="W1488" i="1"/>
  <c r="W1485" i="1"/>
  <c r="W1484" i="1"/>
  <c r="W1482" i="1"/>
  <c r="W1481" i="1"/>
  <c r="W1479" i="1"/>
  <c r="W1478" i="1"/>
  <c r="W1476" i="1"/>
  <c r="W1473" i="1"/>
  <c r="W1472" i="1"/>
  <c r="W1470" i="1"/>
  <c r="W1469" i="1"/>
  <c r="W1466" i="1"/>
  <c r="W1462" i="1"/>
  <c r="W1459" i="1"/>
  <c r="W1456" i="1"/>
  <c r="W1454" i="1"/>
  <c r="W1452" i="1"/>
  <c r="W1450" i="1"/>
  <c r="W1448" i="1"/>
  <c r="W1446" i="1"/>
  <c r="W1445" i="1"/>
  <c r="W447" i="1"/>
  <c r="W443" i="1"/>
  <c r="W440" i="1"/>
  <c r="W438" i="1"/>
  <c r="W437" i="1"/>
  <c r="W436" i="1"/>
  <c r="W414" i="1"/>
  <c r="W412" i="1"/>
  <c r="W411" i="1"/>
  <c r="W408" i="1"/>
  <c r="W406" i="1"/>
  <c r="W401" i="1"/>
  <c r="W400" i="1"/>
  <c r="W399" i="1"/>
  <c r="W398" i="1"/>
  <c r="W397" i="1"/>
  <c r="W395" i="1"/>
  <c r="W391" i="1"/>
  <c r="W390" i="1"/>
  <c r="W389" i="1"/>
  <c r="W387" i="1"/>
  <c r="W386" i="1"/>
  <c r="W385" i="1"/>
  <c r="W383" i="1"/>
  <c r="W382" i="1"/>
  <c r="W381" i="1"/>
  <c r="W378" i="1"/>
  <c r="W377" i="1"/>
  <c r="W376" i="1"/>
  <c r="W373" i="1"/>
  <c r="W372" i="1"/>
  <c r="W371" i="1"/>
  <c r="W366" i="1"/>
  <c r="W365" i="1"/>
  <c r="W364" i="1"/>
  <c r="W361" i="1"/>
  <c r="W360" i="1"/>
  <c r="W359" i="1"/>
  <c r="W357" i="1"/>
  <c r="W356" i="1"/>
  <c r="W355" i="1"/>
  <c r="W354" i="1"/>
  <c r="W353" i="1"/>
  <c r="W350" i="1"/>
  <c r="W348" i="1"/>
  <c r="W346" i="1"/>
  <c r="W343" i="1"/>
  <c r="W341" i="1"/>
  <c r="W340" i="1"/>
  <c r="W337" i="1"/>
  <c r="W335" i="1"/>
  <c r="W333" i="1"/>
  <c r="W310" i="1"/>
  <c r="W308" i="1"/>
  <c r="W306" i="1"/>
  <c r="W305" i="1"/>
  <c r="W304" i="1"/>
  <c r="W303" i="1"/>
  <c r="W302" i="1"/>
  <c r="W300" i="1"/>
  <c r="W299" i="1"/>
  <c r="W298" i="1"/>
  <c r="W297" i="1"/>
  <c r="W296" i="1"/>
  <c r="W295" i="1"/>
  <c r="W293" i="1"/>
  <c r="W292" i="1"/>
  <c r="W291" i="1"/>
  <c r="W290" i="1"/>
  <c r="W289" i="1"/>
  <c r="W288" i="1"/>
  <c r="W284" i="1"/>
  <c r="W281" i="1"/>
  <c r="W278" i="1"/>
  <c r="W276" i="1"/>
  <c r="W273" i="1"/>
  <c r="W271" i="1"/>
  <c r="W269" i="1"/>
  <c r="W267" i="1"/>
  <c r="W265" i="1"/>
  <c r="W263" i="1"/>
  <c r="W257" i="1"/>
  <c r="W253" i="1"/>
  <c r="W251" i="1"/>
  <c r="W247" i="1"/>
  <c r="W245" i="1"/>
  <c r="W244" i="1"/>
  <c r="W243" i="1"/>
  <c r="W242" i="1"/>
  <c r="W241" i="1"/>
  <c r="W240" i="1"/>
  <c r="W238" i="1"/>
  <c r="W237" i="1"/>
  <c r="W236" i="1"/>
  <c r="W235" i="1"/>
  <c r="W234" i="1"/>
  <c r="W230" i="1"/>
  <c r="W228" i="1"/>
  <c r="W227" i="1"/>
  <c r="W226" i="1"/>
  <c r="W225" i="1"/>
  <c r="W223" i="1"/>
  <c r="W221" i="1"/>
  <c r="W220" i="1"/>
  <c r="W219" i="1"/>
  <c r="W217" i="1"/>
  <c r="W215" i="1"/>
  <c r="W214" i="1"/>
  <c r="W213" i="1"/>
  <c r="W212" i="1"/>
  <c r="W211" i="1"/>
  <c r="W210" i="1"/>
  <c r="W208" i="1"/>
  <c r="W207" i="1"/>
  <c r="W206" i="1"/>
  <c r="W205" i="1"/>
  <c r="W203" i="1"/>
  <c r="W202" i="1"/>
  <c r="W201" i="1"/>
  <c r="W199" i="1"/>
  <c r="W198" i="1"/>
  <c r="W197" i="1"/>
  <c r="W194" i="1"/>
  <c r="W193" i="1"/>
  <c r="W192" i="1"/>
  <c r="W191" i="1"/>
  <c r="W189" i="1"/>
  <c r="W186" i="1"/>
  <c r="W184" i="1"/>
  <c r="W181" i="1"/>
  <c r="W178" i="1"/>
  <c r="W177" i="1"/>
  <c r="W176" i="1"/>
  <c r="W175" i="1"/>
  <c r="W174" i="1"/>
  <c r="W172" i="1"/>
  <c r="W171" i="1"/>
  <c r="W169" i="1"/>
  <c r="W168" i="1"/>
  <c r="W165" i="1"/>
  <c r="W163" i="1"/>
  <c r="W162" i="1"/>
  <c r="W160" i="1"/>
  <c r="W158" i="1"/>
  <c r="W157" i="1"/>
  <c r="W156" i="1"/>
  <c r="W155" i="1"/>
  <c r="W153" i="1"/>
  <c r="W152" i="1"/>
  <c r="W151" i="1"/>
  <c r="W149" i="1"/>
  <c r="W148" i="1"/>
  <c r="W145" i="1"/>
  <c r="W143" i="1"/>
  <c r="W141" i="1"/>
  <c r="W139" i="1"/>
  <c r="W137" i="1"/>
  <c r="W135" i="1"/>
  <c r="W133" i="1"/>
  <c r="W131" i="1"/>
  <c r="W128" i="1"/>
  <c r="W127" i="1"/>
  <c r="W126" i="1"/>
  <c r="W125" i="1"/>
  <c r="W124" i="1"/>
  <c r="W121" i="1"/>
  <c r="W120" i="1"/>
  <c r="W119" i="1"/>
  <c r="W116" i="1"/>
  <c r="W114" i="1"/>
  <c r="W113" i="1"/>
  <c r="W112" i="1"/>
  <c r="W110" i="1"/>
  <c r="W106" i="1"/>
  <c r="W104" i="1"/>
  <c r="W103" i="1"/>
  <c r="W101" i="1"/>
  <c r="W100" i="1"/>
  <c r="W96" i="1"/>
  <c r="W94" i="1"/>
  <c r="W92" i="1"/>
  <c r="W91" i="1"/>
  <c r="W89" i="1"/>
  <c r="W86" i="1"/>
  <c r="W83" i="1"/>
  <c r="W81" i="1"/>
  <c r="W80" i="1"/>
  <c r="W79" i="1"/>
  <c r="W78" i="1"/>
  <c r="W76" i="1"/>
  <c r="W75" i="1"/>
  <c r="W73" i="1"/>
  <c r="W70" i="1"/>
  <c r="W68" i="1"/>
  <c r="W66" i="1"/>
  <c r="W65" i="1"/>
  <c r="W63" i="1"/>
  <c r="W61" i="1"/>
  <c r="W59" i="1"/>
  <c r="W58" i="1"/>
  <c r="W56" i="1"/>
  <c r="W54" i="1"/>
  <c r="W53" i="1"/>
  <c r="W50" i="1"/>
  <c r="W49" i="1"/>
  <c r="W47" i="1"/>
  <c r="W46" i="1"/>
  <c r="W44" i="1"/>
  <c r="W43" i="1"/>
  <c r="W40" i="1"/>
  <c r="W38" i="1"/>
  <c r="W34" i="1"/>
  <c r="W32" i="1"/>
  <c r="W30" i="1"/>
  <c r="W29" i="1"/>
  <c r="W28" i="1"/>
  <c r="W26" i="1"/>
  <c r="W24" i="1"/>
  <c r="W22" i="1"/>
  <c r="W21" i="1"/>
  <c r="W19" i="1"/>
  <c r="W18" i="1"/>
  <c r="W16" i="1"/>
  <c r="W15" i="1"/>
  <c r="R1872" i="1"/>
  <c r="R1867" i="1" s="1"/>
  <c r="S1872" i="1"/>
  <c r="S1867" i="1" s="1"/>
  <c r="T1872" i="1"/>
  <c r="T1867" i="1" s="1"/>
  <c r="U1872" i="1"/>
  <c r="U1867" i="1" s="1"/>
  <c r="Q1872" i="1"/>
  <c r="Q1867" i="1" s="1"/>
  <c r="Q334" i="1"/>
  <c r="Q336" i="1"/>
  <c r="Q339" i="1"/>
  <c r="Q342" i="1"/>
  <c r="Q344" i="1"/>
  <c r="V330" i="1" l="1"/>
  <c r="M332" i="1"/>
  <c r="N332" i="1"/>
  <c r="O332" i="1"/>
  <c r="L332" i="1"/>
  <c r="Q331" i="1"/>
  <c r="W331" i="1" s="1"/>
  <c r="Q332" i="1" l="1"/>
  <c r="Q330" i="1" s="1"/>
  <c r="M76" i="3" s="1"/>
  <c r="M2275" i="1"/>
  <c r="N2275" i="1"/>
  <c r="O2275" i="1"/>
  <c r="L2275" i="1"/>
  <c r="R2275" i="1"/>
  <c r="S2275" i="1"/>
  <c r="T2275" i="1"/>
  <c r="U2275" i="1"/>
  <c r="Q2275" i="1"/>
  <c r="P1852" i="1"/>
  <c r="P1879" i="1"/>
  <c r="P1849" i="1"/>
  <c r="O1846" i="1"/>
  <c r="P1846" i="1"/>
  <c r="O1835" i="1"/>
  <c r="P1822" i="1"/>
  <c r="P1662" i="1"/>
  <c r="O1608" i="1"/>
  <c r="N76" i="3" l="1"/>
  <c r="Y3153" i="1"/>
  <c r="V3153" i="1"/>
  <c r="U3153" i="1"/>
  <c r="T3153" i="1"/>
  <c r="S3153" i="1"/>
  <c r="R3153" i="1"/>
  <c r="Q3153" i="1"/>
  <c r="O3153" i="1"/>
  <c r="N3153" i="1"/>
  <c r="M3153" i="1"/>
  <c r="L3153" i="1"/>
  <c r="R3150" i="1"/>
  <c r="S3150" i="1"/>
  <c r="T3150" i="1"/>
  <c r="U3150" i="1"/>
  <c r="Q3150" i="1"/>
  <c r="Y3150" i="1" l="1"/>
  <c r="V3150" i="1"/>
  <c r="O3150" i="1"/>
  <c r="N3150" i="1"/>
  <c r="M3150" i="1"/>
  <c r="L3150" i="1"/>
  <c r="N2386" i="1"/>
  <c r="R2403" i="1"/>
  <c r="T2403" i="1"/>
  <c r="U2403" i="1"/>
  <c r="V2403" i="1"/>
  <c r="Q2403" i="1"/>
  <c r="S2402" i="1"/>
  <c r="S2403" i="1" s="1"/>
  <c r="R2401" i="1"/>
  <c r="T2401" i="1"/>
  <c r="U2401" i="1"/>
  <c r="V2401" i="1"/>
  <c r="Q2401" i="1"/>
  <c r="S2400" i="1"/>
  <c r="S2401" i="1" s="1"/>
  <c r="R2399" i="1"/>
  <c r="T2399" i="1"/>
  <c r="U2399" i="1"/>
  <c r="V2399" i="1"/>
  <c r="Q2399" i="1"/>
  <c r="S2398" i="1"/>
  <c r="S2396" i="1"/>
  <c r="S2397" i="1"/>
  <c r="R2395" i="1"/>
  <c r="T2395" i="1"/>
  <c r="U2395" i="1"/>
  <c r="Q2395" i="1"/>
  <c r="S2394" i="1"/>
  <c r="S2395" i="1" s="1"/>
  <c r="R2393" i="1"/>
  <c r="T2393" i="1"/>
  <c r="U2393" i="1"/>
  <c r="Q2393" i="1"/>
  <c r="S2392" i="1"/>
  <c r="S2393" i="1" s="1"/>
  <c r="R2391" i="1"/>
  <c r="T2391" i="1"/>
  <c r="U2391" i="1"/>
  <c r="Q2391" i="1"/>
  <c r="S2389" i="1"/>
  <c r="S2390" i="1"/>
  <c r="R2388" i="1"/>
  <c r="S2388" i="1"/>
  <c r="T2388" i="1"/>
  <c r="U2388" i="1"/>
  <c r="Q2388" i="1"/>
  <c r="R1597" i="1"/>
  <c r="S1597" i="1"/>
  <c r="T1597" i="1"/>
  <c r="U1597" i="1"/>
  <c r="Q1597" i="1"/>
  <c r="R1595" i="1"/>
  <c r="S1595" i="1"/>
  <c r="T1595" i="1"/>
  <c r="U1595" i="1"/>
  <c r="Q1595" i="1"/>
  <c r="R1593" i="1"/>
  <c r="S1593" i="1"/>
  <c r="T1593" i="1"/>
  <c r="U1593" i="1"/>
  <c r="Q1593" i="1"/>
  <c r="R1591" i="1"/>
  <c r="S1591" i="1"/>
  <c r="T1591" i="1"/>
  <c r="U1591" i="1"/>
  <c r="Q1591" i="1"/>
  <c r="R2386" i="1" l="1"/>
  <c r="U2386" i="1"/>
  <c r="Q2386" i="1"/>
  <c r="T2386" i="1"/>
  <c r="S2399" i="1"/>
  <c r="U1589" i="1"/>
  <c r="T1589" i="1"/>
  <c r="S1589" i="1"/>
  <c r="S2391" i="1"/>
  <c r="S2386" i="1" s="1"/>
  <c r="Q1589" i="1"/>
  <c r="R1589" i="1"/>
  <c r="R1530" i="1" l="1"/>
  <c r="S1530" i="1"/>
  <c r="T1530" i="1"/>
  <c r="U1530" i="1"/>
  <c r="Q1530" i="1"/>
  <c r="R1528" i="1"/>
  <c r="S1528" i="1"/>
  <c r="T1528" i="1"/>
  <c r="U1528" i="1"/>
  <c r="Q1528" i="1"/>
  <c r="R1526" i="1" l="1"/>
  <c r="U1526" i="1"/>
  <c r="S1526" i="1"/>
  <c r="Q1526" i="1"/>
  <c r="T1526" i="1"/>
  <c r="R3108" i="1"/>
  <c r="S3108" i="1"/>
  <c r="T3108" i="1"/>
  <c r="U3108" i="1"/>
  <c r="Q3108" i="1"/>
  <c r="R3105" i="1"/>
  <c r="S3105" i="1"/>
  <c r="T3105" i="1"/>
  <c r="U3105" i="1"/>
  <c r="Q3105" i="1"/>
  <c r="R2342" i="1"/>
  <c r="S2342" i="1"/>
  <c r="T2342" i="1"/>
  <c r="U2342" i="1"/>
  <c r="Q2342" i="1"/>
  <c r="R2340" i="1"/>
  <c r="S2340" i="1"/>
  <c r="T2340" i="1"/>
  <c r="U2340" i="1"/>
  <c r="Q2340" i="1"/>
  <c r="R2337" i="1"/>
  <c r="S2337" i="1"/>
  <c r="T2337" i="1"/>
  <c r="U2337" i="1"/>
  <c r="Q2337" i="1"/>
  <c r="R2335" i="1"/>
  <c r="S2335" i="1"/>
  <c r="T2335" i="1"/>
  <c r="U2335" i="1"/>
  <c r="Q2335" i="1"/>
  <c r="R2333" i="1"/>
  <c r="S2333" i="1"/>
  <c r="T2333" i="1"/>
  <c r="U2333" i="1"/>
  <c r="Q2333" i="1"/>
  <c r="R2331" i="1"/>
  <c r="S2331" i="1"/>
  <c r="T2331" i="1"/>
  <c r="U2331" i="1"/>
  <c r="Q2331" i="1"/>
  <c r="R1510" i="1"/>
  <c r="S1510" i="1"/>
  <c r="T1510" i="1"/>
  <c r="U1510" i="1"/>
  <c r="Q1510" i="1"/>
  <c r="R1508" i="1"/>
  <c r="S1508" i="1"/>
  <c r="T1508" i="1"/>
  <c r="U1508" i="1"/>
  <c r="Q1508" i="1"/>
  <c r="R1505" i="1"/>
  <c r="S1505" i="1"/>
  <c r="T1505" i="1"/>
  <c r="U1505" i="1"/>
  <c r="Q1505" i="1"/>
  <c r="U1502" i="1" l="1"/>
  <c r="U2329" i="1"/>
  <c r="S1502" i="1"/>
  <c r="Q1502" i="1"/>
  <c r="R1502" i="1"/>
  <c r="R2329" i="1"/>
  <c r="Q2329" i="1"/>
  <c r="S2329" i="1"/>
  <c r="T2329" i="1"/>
  <c r="T1502" i="1"/>
  <c r="R1501" i="1"/>
  <c r="S1501" i="1"/>
  <c r="T1501" i="1"/>
  <c r="U1501" i="1"/>
  <c r="Q1501" i="1"/>
  <c r="R1499" i="1"/>
  <c r="S1499" i="1"/>
  <c r="T1499" i="1"/>
  <c r="U1499" i="1"/>
  <c r="Q1499" i="1"/>
  <c r="R2326" i="1"/>
  <c r="S2326" i="1"/>
  <c r="T2326" i="1"/>
  <c r="U2326" i="1"/>
  <c r="Q2326" i="1"/>
  <c r="R2328" i="1"/>
  <c r="S2328" i="1"/>
  <c r="T2328" i="1"/>
  <c r="U2328" i="1"/>
  <c r="Q2328" i="1"/>
  <c r="R3102" i="1"/>
  <c r="R3100" i="1" s="1"/>
  <c r="S3102" i="1"/>
  <c r="S3100" i="1" s="1"/>
  <c r="T3102" i="1"/>
  <c r="T3100" i="1" s="1"/>
  <c r="U3102" i="1"/>
  <c r="U3100" i="1" s="1"/>
  <c r="Q3102" i="1"/>
  <c r="Q3100" i="1" s="1"/>
  <c r="R3099" i="1"/>
  <c r="R3097" i="1" s="1"/>
  <c r="S3099" i="1"/>
  <c r="S3097" i="1" s="1"/>
  <c r="T3099" i="1"/>
  <c r="T3097" i="1" s="1"/>
  <c r="U3099" i="1"/>
  <c r="U3097" i="1" s="1"/>
  <c r="Q3099" i="1"/>
  <c r="Q3097" i="1" s="1"/>
  <c r="R2325" i="1"/>
  <c r="R2323" i="1" s="1"/>
  <c r="S2325" i="1"/>
  <c r="S2323" i="1" s="1"/>
  <c r="T2325" i="1"/>
  <c r="T2323" i="1" s="1"/>
  <c r="U2325" i="1"/>
  <c r="U2323" i="1" s="1"/>
  <c r="Q2325" i="1"/>
  <c r="Q2323" i="1" s="1"/>
  <c r="R1496" i="1"/>
  <c r="R1494" i="1" s="1"/>
  <c r="S1496" i="1"/>
  <c r="S1494" i="1" s="1"/>
  <c r="T1496" i="1"/>
  <c r="T1494" i="1" s="1"/>
  <c r="U1496" i="1"/>
  <c r="U1494" i="1" s="1"/>
  <c r="Q1496" i="1"/>
  <c r="Q1494" i="1" s="1"/>
  <c r="R3093" i="1"/>
  <c r="R3090" i="1" s="1"/>
  <c r="S3093" i="1"/>
  <c r="S3090" i="1" s="1"/>
  <c r="T3093" i="1"/>
  <c r="T3090" i="1" s="1"/>
  <c r="U3093" i="1"/>
  <c r="U3090" i="1" s="1"/>
  <c r="Q3093" i="1"/>
  <c r="Q3090" i="1" s="1"/>
  <c r="R2315" i="1"/>
  <c r="S2315" i="1"/>
  <c r="T2315" i="1"/>
  <c r="U2315" i="1"/>
  <c r="Q2315" i="1"/>
  <c r="R2312" i="1"/>
  <c r="S2312" i="1"/>
  <c r="T2312" i="1"/>
  <c r="U2312" i="1"/>
  <c r="V2312" i="1"/>
  <c r="Q2312" i="1"/>
  <c r="R2309" i="1"/>
  <c r="S2309" i="1"/>
  <c r="T2309" i="1"/>
  <c r="U2309" i="1"/>
  <c r="Q2309" i="1"/>
  <c r="R1486" i="1"/>
  <c r="S1486" i="1"/>
  <c r="T1486" i="1"/>
  <c r="U1486" i="1"/>
  <c r="Q1486" i="1"/>
  <c r="R1483" i="1"/>
  <c r="S1483" i="1"/>
  <c r="T1483" i="1"/>
  <c r="U1483" i="1"/>
  <c r="Q1483" i="1"/>
  <c r="U1477" i="1"/>
  <c r="R1477" i="1"/>
  <c r="S1477" i="1"/>
  <c r="T1477" i="1"/>
  <c r="Q1477" i="1"/>
  <c r="R1480" i="1"/>
  <c r="S1480" i="1"/>
  <c r="T1480" i="1"/>
  <c r="U1480" i="1"/>
  <c r="V1480" i="1"/>
  <c r="Q1480" i="1"/>
  <c r="U1497" i="1" l="1"/>
  <c r="Q1497" i="1"/>
  <c r="R1497" i="1"/>
  <c r="S2307" i="1"/>
  <c r="Q1475" i="1"/>
  <c r="T1497" i="1"/>
  <c r="S1497" i="1"/>
  <c r="S1475" i="1"/>
  <c r="R1475" i="1"/>
  <c r="R2307" i="1"/>
  <c r="U1475" i="1"/>
  <c r="U2307" i="1"/>
  <c r="Q2307" i="1"/>
  <c r="T1475" i="1"/>
  <c r="T2307" i="1"/>
  <c r="R2285" i="1"/>
  <c r="R2283" i="1" s="1"/>
  <c r="S2285" i="1"/>
  <c r="S2283" i="1" s="1"/>
  <c r="T2285" i="1"/>
  <c r="T2283" i="1" s="1"/>
  <c r="U2285" i="1"/>
  <c r="U2283" i="1" s="1"/>
  <c r="Q2285" i="1"/>
  <c r="Q2283" i="1" s="1"/>
  <c r="R1467" i="1"/>
  <c r="R1465" i="1" s="1"/>
  <c r="S1467" i="1"/>
  <c r="S1465" i="1" s="1"/>
  <c r="T1467" i="1"/>
  <c r="T1465" i="1" s="1"/>
  <c r="U1467" i="1"/>
  <c r="U1465" i="1" s="1"/>
  <c r="Q1467" i="1"/>
  <c r="Q1465" i="1" s="1"/>
  <c r="R2274" i="1" l="1"/>
  <c r="S2274" i="1"/>
  <c r="T2274" i="1"/>
  <c r="U2274" i="1"/>
  <c r="Q2274" i="1"/>
  <c r="R2272" i="1"/>
  <c r="S2272" i="1"/>
  <c r="T2272" i="1"/>
  <c r="U2272" i="1"/>
  <c r="Q2272" i="1"/>
  <c r="R2270" i="1"/>
  <c r="S2270" i="1"/>
  <c r="T2270" i="1"/>
  <c r="U2270" i="1"/>
  <c r="Q2270" i="1"/>
  <c r="R2268" i="1"/>
  <c r="S2268" i="1"/>
  <c r="T2268" i="1"/>
  <c r="U2268" i="1"/>
  <c r="Q2268" i="1"/>
  <c r="R2266" i="1"/>
  <c r="S2266" i="1"/>
  <c r="T2266" i="1"/>
  <c r="U2266" i="1"/>
  <c r="Q2266" i="1"/>
  <c r="R2264" i="1"/>
  <c r="S2264" i="1"/>
  <c r="T2264" i="1"/>
  <c r="U2264" i="1"/>
  <c r="Q2264" i="1"/>
  <c r="R2262" i="1"/>
  <c r="S2262" i="1"/>
  <c r="T2262" i="1"/>
  <c r="U2262" i="1"/>
  <c r="V2262" i="1"/>
  <c r="Q2262" i="1"/>
  <c r="R1457" i="1"/>
  <c r="S1457" i="1"/>
  <c r="T1457" i="1"/>
  <c r="U1457" i="1"/>
  <c r="Q1457" i="1"/>
  <c r="M1457" i="1"/>
  <c r="N1457" i="1"/>
  <c r="O1457" i="1"/>
  <c r="L1457" i="1"/>
  <c r="R1455" i="1"/>
  <c r="S1455" i="1"/>
  <c r="T1455" i="1"/>
  <c r="U1455" i="1"/>
  <c r="V1455" i="1"/>
  <c r="Q1455" i="1"/>
  <c r="R1453" i="1"/>
  <c r="S1453" i="1"/>
  <c r="T1453" i="1"/>
  <c r="U1453" i="1"/>
  <c r="V1453" i="1"/>
  <c r="Q1453" i="1"/>
  <c r="R1451" i="1"/>
  <c r="S1451" i="1"/>
  <c r="T1451" i="1"/>
  <c r="U1451" i="1"/>
  <c r="V1451" i="1"/>
  <c r="Q1451" i="1"/>
  <c r="R1449" i="1"/>
  <c r="S1449" i="1"/>
  <c r="T1449" i="1"/>
  <c r="U1449" i="1"/>
  <c r="Q1449" i="1"/>
  <c r="R1447" i="1"/>
  <c r="S1447" i="1"/>
  <c r="T1447" i="1"/>
  <c r="U1447" i="1"/>
  <c r="Q1447" i="1"/>
  <c r="M1447" i="1"/>
  <c r="N1447" i="1"/>
  <c r="O1447" i="1"/>
  <c r="L1447" i="1"/>
  <c r="W3065" i="1"/>
  <c r="W3067" i="1"/>
  <c r="T1444" i="1" l="1"/>
  <c r="Q1444" i="1"/>
  <c r="R1444" i="1"/>
  <c r="U1444" i="1"/>
  <c r="S1444" i="1"/>
  <c r="T2260" i="1"/>
  <c r="U2260" i="1"/>
  <c r="Q2260" i="1"/>
  <c r="S2260" i="1"/>
  <c r="R2260" i="1"/>
  <c r="R3068" i="1" l="1"/>
  <c r="S3068" i="1"/>
  <c r="T3068" i="1"/>
  <c r="U3068" i="1"/>
  <c r="Q3068" i="1"/>
  <c r="R3066" i="1"/>
  <c r="S3066" i="1"/>
  <c r="T3066" i="1"/>
  <c r="U3066" i="1"/>
  <c r="Q3066" i="1"/>
  <c r="R3064" i="1"/>
  <c r="S3064" i="1"/>
  <c r="T3064" i="1"/>
  <c r="U3064" i="1"/>
  <c r="Q3064" i="1"/>
  <c r="R3062" i="1"/>
  <c r="S3062" i="1"/>
  <c r="T3062" i="1"/>
  <c r="U3062" i="1"/>
  <c r="Q3062" i="1"/>
  <c r="R3060" i="1"/>
  <c r="S3060" i="1"/>
  <c r="T3060" i="1"/>
  <c r="U3060" i="1"/>
  <c r="V3060" i="1"/>
  <c r="Q3060" i="1"/>
  <c r="R3058" i="1"/>
  <c r="S3058" i="1"/>
  <c r="T3058" i="1"/>
  <c r="U3058" i="1"/>
  <c r="Q3058" i="1"/>
  <c r="T3056" i="1" l="1"/>
  <c r="U3056" i="1"/>
  <c r="S3056" i="1"/>
  <c r="R3056" i="1"/>
  <c r="Q3056" i="1"/>
  <c r="R2755" i="1"/>
  <c r="R2753" i="1" s="1"/>
  <c r="S2755" i="1"/>
  <c r="S2753" i="1" s="1"/>
  <c r="T2755" i="1"/>
  <c r="T2753" i="1" s="1"/>
  <c r="U2755" i="1"/>
  <c r="U2753" i="1" s="1"/>
  <c r="Q2755" i="1"/>
  <c r="Q2753" i="1" s="1"/>
  <c r="R1964" i="1"/>
  <c r="R1962" i="1" s="1"/>
  <c r="S1964" i="1"/>
  <c r="S1962" i="1" s="1"/>
  <c r="T1964" i="1"/>
  <c r="T1962" i="1" s="1"/>
  <c r="U1964" i="1"/>
  <c r="U1962" i="1" s="1"/>
  <c r="Q1964" i="1"/>
  <c r="Q1962" i="1" s="1"/>
  <c r="R2745" i="1"/>
  <c r="R2743" i="1" s="1"/>
  <c r="S2745" i="1"/>
  <c r="S2743" i="1" s="1"/>
  <c r="T2745" i="1"/>
  <c r="T2743" i="1" s="1"/>
  <c r="U2745" i="1"/>
  <c r="U2743" i="1" s="1"/>
  <c r="Q2745" i="1"/>
  <c r="Q2743" i="1" s="1"/>
  <c r="R441" i="1"/>
  <c r="S441" i="1"/>
  <c r="T441" i="1"/>
  <c r="U441" i="1"/>
  <c r="Q441" i="1"/>
  <c r="R439" i="1"/>
  <c r="S439" i="1"/>
  <c r="T439" i="1"/>
  <c r="U439" i="1"/>
  <c r="Q439" i="1"/>
  <c r="R415" i="1"/>
  <c r="S415" i="1"/>
  <c r="T415" i="1"/>
  <c r="U415" i="1"/>
  <c r="Q415" i="1"/>
  <c r="R413" i="1"/>
  <c r="S413" i="1"/>
  <c r="T413" i="1"/>
  <c r="U413" i="1"/>
  <c r="Q413" i="1"/>
  <c r="S1961" i="1" l="1"/>
  <c r="Q1961" i="1"/>
  <c r="R1961" i="1"/>
  <c r="U1961" i="1"/>
  <c r="T1961" i="1"/>
  <c r="S410" i="1"/>
  <c r="Q435" i="1"/>
  <c r="R435" i="1"/>
  <c r="U435" i="1"/>
  <c r="T435" i="1"/>
  <c r="T410" i="1"/>
  <c r="U410" i="1"/>
  <c r="S435" i="1"/>
  <c r="R410" i="1"/>
  <c r="Q410" i="1"/>
  <c r="Q1938" i="1" l="1"/>
  <c r="R1938" i="1"/>
  <c r="S1938" i="1"/>
  <c r="T1938" i="1"/>
  <c r="U1938" i="1"/>
  <c r="R405" i="1"/>
  <c r="S405" i="1"/>
  <c r="T405" i="1"/>
  <c r="U405" i="1"/>
  <c r="Q405" i="1"/>
  <c r="V2684" i="1"/>
  <c r="R2729" i="1"/>
  <c r="S2729" i="1"/>
  <c r="T2729" i="1"/>
  <c r="U2729" i="1"/>
  <c r="Q2729" i="1"/>
  <c r="R2722" i="1"/>
  <c r="S2722" i="1"/>
  <c r="T2722" i="1"/>
  <c r="U2722" i="1"/>
  <c r="Q2722" i="1"/>
  <c r="R2713" i="1"/>
  <c r="S2713" i="1"/>
  <c r="T2713" i="1"/>
  <c r="U2713" i="1"/>
  <c r="Q2713" i="1"/>
  <c r="R2706" i="1"/>
  <c r="S2706" i="1"/>
  <c r="T2706" i="1"/>
  <c r="U2706" i="1"/>
  <c r="Q2706" i="1"/>
  <c r="R2704" i="1"/>
  <c r="S2704" i="1"/>
  <c r="T2704" i="1"/>
  <c r="U2704" i="1"/>
  <c r="Q2704" i="1"/>
  <c r="R2697" i="1"/>
  <c r="S2697" i="1"/>
  <c r="T2697" i="1"/>
  <c r="U2697" i="1"/>
  <c r="Q2697" i="1"/>
  <c r="R2694" i="1"/>
  <c r="S2694" i="1"/>
  <c r="T2694" i="1"/>
  <c r="U2694" i="1"/>
  <c r="Q2694" i="1"/>
  <c r="R2689" i="1"/>
  <c r="S2689" i="1"/>
  <c r="T2689" i="1"/>
  <c r="U2689" i="1"/>
  <c r="Q2689" i="1"/>
  <c r="R1936" i="1"/>
  <c r="R1889" i="1" s="1"/>
  <c r="R1888" i="1" s="1"/>
  <c r="S1936" i="1"/>
  <c r="S1889" i="1" s="1"/>
  <c r="S1888" i="1" s="1"/>
  <c r="V1936" i="1"/>
  <c r="V1889" i="1" s="1"/>
  <c r="U1935" i="1"/>
  <c r="U1936" i="1" s="1"/>
  <c r="U1889" i="1" s="1"/>
  <c r="U1888" i="1" s="1"/>
  <c r="Q1935" i="1"/>
  <c r="W1935" i="1" s="1"/>
  <c r="R402" i="1"/>
  <c r="S402" i="1"/>
  <c r="T402" i="1"/>
  <c r="U402" i="1"/>
  <c r="V402" i="1"/>
  <c r="Q402" i="1"/>
  <c r="R394" i="1"/>
  <c r="S394" i="1"/>
  <c r="T394" i="1"/>
  <c r="U394" i="1"/>
  <c r="Q394" i="1"/>
  <c r="R396" i="1"/>
  <c r="S396" i="1"/>
  <c r="T396" i="1"/>
  <c r="U396" i="1"/>
  <c r="Q396" i="1"/>
  <c r="R392" i="1"/>
  <c r="S392" i="1"/>
  <c r="T392" i="1"/>
  <c r="U392" i="1"/>
  <c r="Q392" i="1"/>
  <c r="R388" i="1"/>
  <c r="S388" i="1"/>
  <c r="T388" i="1"/>
  <c r="U388" i="1"/>
  <c r="Q388" i="1"/>
  <c r="R384" i="1"/>
  <c r="S384" i="1"/>
  <c r="T384" i="1"/>
  <c r="U384" i="1"/>
  <c r="Q384" i="1"/>
  <c r="R380" i="1"/>
  <c r="S380" i="1"/>
  <c r="T380" i="1"/>
  <c r="U380" i="1"/>
  <c r="Q380" i="1"/>
  <c r="R375" i="1"/>
  <c r="S375" i="1"/>
  <c r="T375" i="1"/>
  <c r="U375" i="1"/>
  <c r="Q375" i="1"/>
  <c r="T370" i="1" l="1"/>
  <c r="T369" i="1" s="1"/>
  <c r="T1935" i="1"/>
  <c r="T1936" i="1" s="1"/>
  <c r="T1889" i="1" s="1"/>
  <c r="T1888" i="1" s="1"/>
  <c r="R2684" i="1"/>
  <c r="R2683" i="1" s="1"/>
  <c r="U370" i="1"/>
  <c r="U369" i="1" s="1"/>
  <c r="Q370" i="1"/>
  <c r="Q369" i="1" s="1"/>
  <c r="R370" i="1"/>
  <c r="R369" i="1" s="1"/>
  <c r="S2684" i="1"/>
  <c r="S2683" i="1" s="1"/>
  <c r="U2684" i="1"/>
  <c r="U2683" i="1" s="1"/>
  <c r="Q2684" i="1"/>
  <c r="Q2683" i="1" s="1"/>
  <c r="S370" i="1"/>
  <c r="S369" i="1" s="1"/>
  <c r="T2684" i="1"/>
  <c r="T2683" i="1" s="1"/>
  <c r="Q1936" i="1"/>
  <c r="Q1889" i="1" s="1"/>
  <c r="Q1888" i="1" s="1"/>
  <c r="R367" i="1"/>
  <c r="R363" i="1" s="1"/>
  <c r="S367" i="1"/>
  <c r="S363" i="1" s="1"/>
  <c r="T367" i="1"/>
  <c r="T363" i="1" s="1"/>
  <c r="U367" i="1"/>
  <c r="U363" i="1" s="1"/>
  <c r="Q367" i="1"/>
  <c r="Q363" i="1" s="1"/>
  <c r="R2680" i="1"/>
  <c r="R2677" i="1" s="1"/>
  <c r="S2680" i="1"/>
  <c r="S2677" i="1" s="1"/>
  <c r="T2680" i="1"/>
  <c r="T2677" i="1" s="1"/>
  <c r="U2680" i="1"/>
  <c r="U2677" i="1" s="1"/>
  <c r="Q2680" i="1"/>
  <c r="Q2677" i="1" s="1"/>
  <c r="R1885" i="1"/>
  <c r="R1882" i="1" s="1"/>
  <c r="S1885" i="1"/>
  <c r="S1882" i="1" s="1"/>
  <c r="T1885" i="1"/>
  <c r="T1882" i="1" s="1"/>
  <c r="U1885" i="1"/>
  <c r="U1882" i="1" s="1"/>
  <c r="Q1885" i="1"/>
  <c r="Q1882" i="1" s="1"/>
  <c r="R362" i="1"/>
  <c r="S362" i="1"/>
  <c r="T362" i="1"/>
  <c r="U362" i="1"/>
  <c r="V362" i="1"/>
  <c r="Q362" i="1"/>
  <c r="R358" i="1"/>
  <c r="S358" i="1"/>
  <c r="T358" i="1"/>
  <c r="U358" i="1"/>
  <c r="V358" i="1"/>
  <c r="Q358" i="1"/>
  <c r="Q352" i="1" l="1"/>
  <c r="S352" i="1"/>
  <c r="T352" i="1"/>
  <c r="R352" i="1"/>
  <c r="U352" i="1"/>
  <c r="R1865" i="1" l="1"/>
  <c r="S1865" i="1"/>
  <c r="T1865" i="1"/>
  <c r="U1865" i="1"/>
  <c r="Q1865" i="1"/>
  <c r="R1863" i="1"/>
  <c r="S1863" i="1"/>
  <c r="T1863" i="1"/>
  <c r="U1863" i="1"/>
  <c r="Q1863" i="1"/>
  <c r="R1861" i="1"/>
  <c r="S1861" i="1"/>
  <c r="T1861" i="1"/>
  <c r="U1861" i="1"/>
  <c r="Q1861" i="1"/>
  <c r="R1858" i="1"/>
  <c r="S1858" i="1"/>
  <c r="T1858" i="1"/>
  <c r="U1858" i="1"/>
  <c r="Q1858" i="1"/>
  <c r="R1856" i="1"/>
  <c r="S1856" i="1"/>
  <c r="T1856" i="1"/>
  <c r="U1856" i="1"/>
  <c r="Q1856" i="1"/>
  <c r="R1854" i="1"/>
  <c r="S1854" i="1"/>
  <c r="T1854" i="1"/>
  <c r="U1854" i="1"/>
  <c r="Q1854" i="1"/>
  <c r="R2658" i="1"/>
  <c r="S2658" i="1"/>
  <c r="T2658" i="1"/>
  <c r="U2658" i="1"/>
  <c r="Q2658" i="1"/>
  <c r="R2655" i="1"/>
  <c r="S2655" i="1"/>
  <c r="T2655" i="1"/>
  <c r="U2655" i="1"/>
  <c r="Q2655" i="1"/>
  <c r="R1849" i="1"/>
  <c r="T1849" i="1"/>
  <c r="U1851" i="1"/>
  <c r="U1849" i="1" s="1"/>
  <c r="S1851" i="1"/>
  <c r="S1849" i="1" s="1"/>
  <c r="Q1851" i="1"/>
  <c r="Q1849" i="1" s="1"/>
  <c r="O1851" i="1"/>
  <c r="O1849" i="1" s="1"/>
  <c r="N1851" i="1"/>
  <c r="N1849" i="1" s="1"/>
  <c r="M1851" i="1"/>
  <c r="M1849" i="1" s="1"/>
  <c r="L1851" i="1"/>
  <c r="L1849" i="1" s="1"/>
  <c r="W1850" i="1"/>
  <c r="N287" i="1"/>
  <c r="V311" i="1"/>
  <c r="U311" i="1"/>
  <c r="T311" i="1"/>
  <c r="S311" i="1"/>
  <c r="R311" i="1"/>
  <c r="Q311" i="1"/>
  <c r="O311" i="1"/>
  <c r="M311" i="1"/>
  <c r="L311" i="1"/>
  <c r="U309" i="1"/>
  <c r="T309" i="1"/>
  <c r="S309" i="1"/>
  <c r="R309" i="1"/>
  <c r="Q309" i="1"/>
  <c r="O309" i="1"/>
  <c r="M309" i="1"/>
  <c r="L309" i="1"/>
  <c r="U307" i="1"/>
  <c r="T307" i="1"/>
  <c r="S307" i="1"/>
  <c r="R307" i="1"/>
  <c r="Q307" i="1"/>
  <c r="O307" i="1"/>
  <c r="M307" i="1"/>
  <c r="L307" i="1"/>
  <c r="U301" i="1"/>
  <c r="T301" i="1"/>
  <c r="S301" i="1"/>
  <c r="R301" i="1"/>
  <c r="Q301" i="1"/>
  <c r="O301" i="1"/>
  <c r="M301" i="1"/>
  <c r="L301" i="1"/>
  <c r="U294" i="1"/>
  <c r="T294" i="1"/>
  <c r="S294" i="1"/>
  <c r="R294" i="1"/>
  <c r="Q294" i="1"/>
  <c r="O294" i="1"/>
  <c r="M294" i="1"/>
  <c r="L294" i="1"/>
  <c r="S2653" i="1" l="1"/>
  <c r="T2653" i="1"/>
  <c r="Q2653" i="1"/>
  <c r="R2653" i="1"/>
  <c r="U2653" i="1"/>
  <c r="U1852" i="1"/>
  <c r="R1852" i="1"/>
  <c r="Q1852" i="1"/>
  <c r="M72" i="3" s="1"/>
  <c r="N72" i="3" s="1"/>
  <c r="S1852" i="1"/>
  <c r="T1852" i="1"/>
  <c r="O287" i="1"/>
  <c r="Q287" i="1"/>
  <c r="U287" i="1"/>
  <c r="M287" i="1"/>
  <c r="L287" i="1"/>
  <c r="C67" i="3" s="1"/>
  <c r="R287" i="1"/>
  <c r="T287" i="1"/>
  <c r="S287" i="1"/>
  <c r="R1848" i="1" l="1"/>
  <c r="R1846" i="1" s="1"/>
  <c r="S1848" i="1"/>
  <c r="S1846" i="1" s="1"/>
  <c r="T1848" i="1"/>
  <c r="T1846" i="1" s="1"/>
  <c r="U1848" i="1"/>
  <c r="U1846" i="1" s="1"/>
  <c r="Q1848" i="1"/>
  <c r="Q1846" i="1" s="1"/>
  <c r="R286" i="1"/>
  <c r="R283" i="1" s="1"/>
  <c r="S286" i="1"/>
  <c r="S283" i="1" s="1"/>
  <c r="T286" i="1"/>
  <c r="T283" i="1" s="1"/>
  <c r="U286" i="1"/>
  <c r="U283" i="1" s="1"/>
  <c r="Q286" i="1"/>
  <c r="Q283" i="1" s="1"/>
  <c r="R2652" i="1"/>
  <c r="R2649" i="1" s="1"/>
  <c r="S2652" i="1"/>
  <c r="S2649" i="1" s="1"/>
  <c r="T2652" i="1"/>
  <c r="T2649" i="1" s="1"/>
  <c r="U2652" i="1"/>
  <c r="U2649" i="1" s="1"/>
  <c r="Q2652" i="1"/>
  <c r="Q2649" i="1" s="1"/>
  <c r="R2645" i="1"/>
  <c r="R2643" i="1" s="1"/>
  <c r="S2645" i="1"/>
  <c r="S2643" i="1" s="1"/>
  <c r="T2645" i="1"/>
  <c r="T2643" i="1" s="1"/>
  <c r="U2645" i="1"/>
  <c r="U2643" i="1" s="1"/>
  <c r="Q2645" i="1"/>
  <c r="Q2643" i="1" s="1"/>
  <c r="R282" i="1"/>
  <c r="R280" i="1" s="1"/>
  <c r="S282" i="1"/>
  <c r="S280" i="1" s="1"/>
  <c r="T282" i="1"/>
  <c r="T280" i="1" s="1"/>
  <c r="U282" i="1"/>
  <c r="U280" i="1" s="1"/>
  <c r="V282" i="1"/>
  <c r="Q282" i="1"/>
  <c r="Q280" i="1" s="1"/>
  <c r="M282" i="1"/>
  <c r="M280" i="1" s="1"/>
  <c r="N282" i="1"/>
  <c r="N280" i="1" s="1"/>
  <c r="O282" i="1"/>
  <c r="O280" i="1" s="1"/>
  <c r="L282" i="1"/>
  <c r="L280" i="1" s="1"/>
  <c r="W285" i="1"/>
  <c r="R2642" i="1"/>
  <c r="R2638" i="1" s="1"/>
  <c r="S2642" i="1"/>
  <c r="S2638" i="1" s="1"/>
  <c r="T2642" i="1"/>
  <c r="T2638" i="1" s="1"/>
  <c r="U2642" i="1"/>
  <c r="U2638" i="1" s="1"/>
  <c r="Q2642" i="1"/>
  <c r="Q2638" i="1" s="1"/>
  <c r="R1839" i="1"/>
  <c r="S1839" i="1"/>
  <c r="T1839" i="1"/>
  <c r="U1839" i="1"/>
  <c r="Q1839" i="1"/>
  <c r="R1837" i="1"/>
  <c r="S1837" i="1"/>
  <c r="T1837" i="1"/>
  <c r="U1837" i="1"/>
  <c r="Q1837" i="1"/>
  <c r="V2627" i="1"/>
  <c r="R2637" i="1"/>
  <c r="S2637" i="1"/>
  <c r="T2637" i="1"/>
  <c r="U2637" i="1"/>
  <c r="Q2637" i="1"/>
  <c r="M2637" i="1"/>
  <c r="N2637" i="1"/>
  <c r="O2637" i="1"/>
  <c r="L2637" i="1"/>
  <c r="R2635" i="1"/>
  <c r="S2635" i="1"/>
  <c r="T2635" i="1"/>
  <c r="U2635" i="1"/>
  <c r="Q2635" i="1"/>
  <c r="R2633" i="1"/>
  <c r="S2633" i="1"/>
  <c r="T2633" i="1"/>
  <c r="U2633" i="1"/>
  <c r="Q2633" i="1"/>
  <c r="R2630" i="1"/>
  <c r="S2630" i="1"/>
  <c r="T2630" i="1"/>
  <c r="U2630" i="1"/>
  <c r="Q2630" i="1"/>
  <c r="R1832" i="1"/>
  <c r="R1834" i="1" s="1"/>
  <c r="S1832" i="1"/>
  <c r="T1832" i="1"/>
  <c r="T1834" i="1" s="1"/>
  <c r="U1832" i="1"/>
  <c r="Q1832" i="1"/>
  <c r="R1830" i="1"/>
  <c r="S1830" i="1"/>
  <c r="T1830" i="1"/>
  <c r="U1830" i="1"/>
  <c r="Q1830" i="1"/>
  <c r="R1827" i="1"/>
  <c r="S1827" i="1"/>
  <c r="T1827" i="1"/>
  <c r="U1827" i="1"/>
  <c r="Q1827" i="1"/>
  <c r="V1834" i="1"/>
  <c r="U1834" i="1"/>
  <c r="S1834" i="1"/>
  <c r="Q1834" i="1"/>
  <c r="O1834" i="1"/>
  <c r="S1835" i="1" l="1"/>
  <c r="U1835" i="1"/>
  <c r="S2627" i="1"/>
  <c r="R2627" i="1"/>
  <c r="U1825" i="1"/>
  <c r="T2627" i="1"/>
  <c r="U2627" i="1"/>
  <c r="Q1835" i="1"/>
  <c r="R1835" i="1"/>
  <c r="Q2627" i="1"/>
  <c r="T1835" i="1"/>
  <c r="Q1825" i="1"/>
  <c r="S1825" i="1"/>
  <c r="R1825" i="1"/>
  <c r="T1825" i="1"/>
  <c r="R262" i="1"/>
  <c r="V274" i="1"/>
  <c r="U274" i="1"/>
  <c r="T274" i="1"/>
  <c r="Q274" i="1"/>
  <c r="S273" i="1"/>
  <c r="S274" i="1" s="1"/>
  <c r="V272" i="1"/>
  <c r="U272" i="1"/>
  <c r="T272" i="1"/>
  <c r="Q272" i="1"/>
  <c r="S271" i="1"/>
  <c r="S272" i="1" s="1"/>
  <c r="V270" i="1"/>
  <c r="U270" i="1"/>
  <c r="T270" i="1"/>
  <c r="Q270" i="1"/>
  <c r="S269" i="1"/>
  <c r="S270" i="1" s="1"/>
  <c r="V268" i="1"/>
  <c r="U268" i="1"/>
  <c r="T268" i="1"/>
  <c r="Q268" i="1"/>
  <c r="S267" i="1"/>
  <c r="S268" i="1" s="1"/>
  <c r="U266" i="1"/>
  <c r="T266" i="1"/>
  <c r="Q266" i="1"/>
  <c r="S265" i="1"/>
  <c r="S266" i="1" s="1"/>
  <c r="U264" i="1"/>
  <c r="T264" i="1"/>
  <c r="Q264" i="1"/>
  <c r="S263" i="1"/>
  <c r="S264" i="1" s="1"/>
  <c r="O274" i="1"/>
  <c r="N274" i="1"/>
  <c r="M274" i="1"/>
  <c r="L274" i="1"/>
  <c r="O272" i="1"/>
  <c r="N272" i="1"/>
  <c r="M272" i="1"/>
  <c r="L272" i="1"/>
  <c r="R2617" i="1"/>
  <c r="S2617" i="1"/>
  <c r="T2617" i="1"/>
  <c r="U2617" i="1"/>
  <c r="Q2617" i="1"/>
  <c r="R1822" i="1"/>
  <c r="S1822" i="1"/>
  <c r="T1822" i="1"/>
  <c r="U1822" i="1"/>
  <c r="Q1822" i="1"/>
  <c r="U117" i="1"/>
  <c r="R117" i="1"/>
  <c r="T117" i="1"/>
  <c r="Q117" i="1"/>
  <c r="R2484" i="1"/>
  <c r="R2481" i="1" s="1"/>
  <c r="S2484" i="1"/>
  <c r="S2481" i="1" s="1"/>
  <c r="T2484" i="1"/>
  <c r="T2481" i="1" s="1"/>
  <c r="U2484" i="1"/>
  <c r="U2481" i="1" s="1"/>
  <c r="Q2484" i="1"/>
  <c r="Q2481" i="1" s="1"/>
  <c r="R1660" i="1"/>
  <c r="S1660" i="1"/>
  <c r="T1660" i="1"/>
  <c r="U1660" i="1"/>
  <c r="Q1660" i="1"/>
  <c r="R1658" i="1"/>
  <c r="S1658" i="1"/>
  <c r="T1658" i="1"/>
  <c r="U1658" i="1"/>
  <c r="Q1658" i="1"/>
  <c r="R1656" i="1"/>
  <c r="S1656" i="1"/>
  <c r="T1656" i="1"/>
  <c r="U1656" i="1"/>
  <c r="Q1656" i="1"/>
  <c r="R1651" i="1"/>
  <c r="S1651" i="1"/>
  <c r="T1651" i="1"/>
  <c r="U1651" i="1"/>
  <c r="Q1651" i="1"/>
  <c r="M99" i="1"/>
  <c r="N99" i="1"/>
  <c r="O99" i="1"/>
  <c r="L99" i="1"/>
  <c r="Q2421" i="1"/>
  <c r="R2421" i="1"/>
  <c r="S2421" i="1"/>
  <c r="T2421" i="1"/>
  <c r="U2421" i="1"/>
  <c r="R1648" i="1"/>
  <c r="S1648" i="1"/>
  <c r="T1648" i="1"/>
  <c r="U1648" i="1"/>
  <c r="Q1648" i="1"/>
  <c r="R1645" i="1"/>
  <c r="S1645" i="1"/>
  <c r="T1645" i="1"/>
  <c r="U1645" i="1"/>
  <c r="Q1645" i="1"/>
  <c r="R1640" i="1"/>
  <c r="S1640" i="1"/>
  <c r="T1640" i="1"/>
  <c r="U1640" i="1"/>
  <c r="Q1640" i="1"/>
  <c r="R1637" i="1"/>
  <c r="S1637" i="1"/>
  <c r="T1637" i="1"/>
  <c r="U1637" i="1"/>
  <c r="Q1637" i="1"/>
  <c r="R1634" i="1"/>
  <c r="S1634" i="1"/>
  <c r="T1634" i="1"/>
  <c r="U1634" i="1"/>
  <c r="Q1634" i="1"/>
  <c r="R1629" i="1"/>
  <c r="S1629" i="1"/>
  <c r="T1629" i="1"/>
  <c r="U1629" i="1"/>
  <c r="Q1629" i="1"/>
  <c r="R1624" i="1"/>
  <c r="S1624" i="1"/>
  <c r="T1624" i="1"/>
  <c r="U1624" i="1"/>
  <c r="Q1624" i="1"/>
  <c r="R1621" i="1"/>
  <c r="S1621" i="1"/>
  <c r="T1621" i="1"/>
  <c r="U1621" i="1"/>
  <c r="Q1621" i="1"/>
  <c r="R1618" i="1"/>
  <c r="S1618" i="1"/>
  <c r="T1618" i="1"/>
  <c r="U1618" i="1"/>
  <c r="Q1618" i="1"/>
  <c r="R2420" i="1"/>
  <c r="S2420" i="1"/>
  <c r="T2420" i="1"/>
  <c r="U2420" i="1"/>
  <c r="Q2420" i="1"/>
  <c r="R2417" i="1"/>
  <c r="S2417" i="1"/>
  <c r="T2417" i="1"/>
  <c r="U2417" i="1"/>
  <c r="Q2417" i="1"/>
  <c r="R2415" i="1"/>
  <c r="S2415" i="1"/>
  <c r="T2415" i="1"/>
  <c r="U2415" i="1"/>
  <c r="Q2415" i="1"/>
  <c r="R1614" i="1"/>
  <c r="S1614" i="1"/>
  <c r="T1614" i="1"/>
  <c r="U1614" i="1"/>
  <c r="Q1614" i="1"/>
  <c r="R1611" i="1"/>
  <c r="S1611" i="1"/>
  <c r="T1611" i="1"/>
  <c r="U1611" i="1"/>
  <c r="Q1611" i="1"/>
  <c r="U1608" i="1" l="1"/>
  <c r="T262" i="1"/>
  <c r="S262" i="1"/>
  <c r="U262" i="1"/>
  <c r="Q262" i="1"/>
  <c r="Q1649" i="1"/>
  <c r="R1649" i="1"/>
  <c r="U1615" i="1"/>
  <c r="U2410" i="1"/>
  <c r="Q2410" i="1"/>
  <c r="R2410" i="1"/>
  <c r="S2410" i="1"/>
  <c r="Q1608" i="1"/>
  <c r="T2410" i="1"/>
  <c r="S1608" i="1"/>
  <c r="T1608" i="1"/>
  <c r="U1649" i="1"/>
  <c r="R1608" i="1"/>
  <c r="T1649" i="1"/>
  <c r="S1649" i="1"/>
  <c r="R1615" i="1"/>
  <c r="Q1615" i="1"/>
  <c r="S1615" i="1"/>
  <c r="T1615" i="1"/>
  <c r="R1607" i="1"/>
  <c r="T1607" i="1"/>
  <c r="U1607" i="1"/>
  <c r="Q1607" i="1"/>
  <c r="R1605" i="1"/>
  <c r="T1605" i="1"/>
  <c r="U1605" i="1"/>
  <c r="Q1605" i="1"/>
  <c r="V1607" i="1"/>
  <c r="V1603" i="1" s="1"/>
  <c r="O1607" i="1"/>
  <c r="M1607" i="1"/>
  <c r="L1607" i="1"/>
  <c r="S1606" i="1"/>
  <c r="S1607" i="1" s="1"/>
  <c r="S1604" i="1"/>
  <c r="S1605" i="1" s="1"/>
  <c r="V41" i="1"/>
  <c r="U41" i="1"/>
  <c r="T41" i="1"/>
  <c r="R41" i="1"/>
  <c r="Q41" i="1"/>
  <c r="O41" i="1"/>
  <c r="M41" i="1"/>
  <c r="L41" i="1"/>
  <c r="S40" i="1"/>
  <c r="S41" i="1" s="1"/>
  <c r="R1603" i="1" l="1"/>
  <c r="U1603" i="1"/>
  <c r="S1603" i="1"/>
  <c r="T1603" i="1"/>
  <c r="Q1603" i="1"/>
  <c r="F1860" i="1"/>
  <c r="F1655" i="1"/>
  <c r="F1654" i="1"/>
  <c r="F1653" i="1"/>
  <c r="F1460" i="1"/>
  <c r="R261" i="1" l="1"/>
  <c r="R259" i="1" s="1"/>
  <c r="S261" i="1"/>
  <c r="S259" i="1" s="1"/>
  <c r="T261" i="1"/>
  <c r="T259" i="1" s="1"/>
  <c r="U261" i="1"/>
  <c r="U259" i="1" s="1"/>
  <c r="V261" i="1"/>
  <c r="Q261" i="1"/>
  <c r="Q259" i="1" s="1"/>
  <c r="R107" i="1"/>
  <c r="S107" i="1"/>
  <c r="T107" i="1"/>
  <c r="U107" i="1"/>
  <c r="V107" i="1"/>
  <c r="Q107" i="1"/>
  <c r="R105" i="1"/>
  <c r="S105" i="1"/>
  <c r="T105" i="1"/>
  <c r="U105" i="1"/>
  <c r="V105" i="1"/>
  <c r="Q105" i="1"/>
  <c r="R98" i="1"/>
  <c r="S98" i="1"/>
  <c r="T98" i="1"/>
  <c r="U98" i="1"/>
  <c r="V98" i="1"/>
  <c r="Q98" i="1"/>
  <c r="R95" i="1"/>
  <c r="S95" i="1"/>
  <c r="T95" i="1"/>
  <c r="U95" i="1"/>
  <c r="V95" i="1"/>
  <c r="Q95" i="1"/>
  <c r="R93" i="1"/>
  <c r="S93" i="1"/>
  <c r="T93" i="1"/>
  <c r="U93" i="1"/>
  <c r="V93" i="1"/>
  <c r="Q93" i="1"/>
  <c r="R90" i="1"/>
  <c r="S90" i="1"/>
  <c r="T90" i="1"/>
  <c r="U90" i="1"/>
  <c r="V90" i="1"/>
  <c r="Q90" i="1"/>
  <c r="R88" i="1"/>
  <c r="S88" i="1"/>
  <c r="T88" i="1"/>
  <c r="U88" i="1"/>
  <c r="V88" i="1"/>
  <c r="Q88" i="1"/>
  <c r="R85" i="1"/>
  <c r="S85" i="1"/>
  <c r="T85" i="1"/>
  <c r="U85" i="1"/>
  <c r="V85" i="1"/>
  <c r="Q85" i="1"/>
  <c r="R82" i="1"/>
  <c r="S82" i="1"/>
  <c r="T82" i="1"/>
  <c r="U82" i="1"/>
  <c r="V82" i="1"/>
  <c r="Q82" i="1"/>
  <c r="R77" i="1"/>
  <c r="S77" i="1"/>
  <c r="T77" i="1"/>
  <c r="U77" i="1"/>
  <c r="V77" i="1"/>
  <c r="Q77" i="1"/>
  <c r="R74" i="1"/>
  <c r="S74" i="1"/>
  <c r="T74" i="1"/>
  <c r="U74" i="1"/>
  <c r="V74" i="1"/>
  <c r="Q74" i="1"/>
  <c r="R72" i="1"/>
  <c r="S72" i="1"/>
  <c r="T72" i="1"/>
  <c r="U72" i="1"/>
  <c r="V72" i="1"/>
  <c r="Q72" i="1"/>
  <c r="R69" i="1"/>
  <c r="S69" i="1"/>
  <c r="T69" i="1"/>
  <c r="U69" i="1"/>
  <c r="V69" i="1"/>
  <c r="Q69" i="1"/>
  <c r="R67" i="1"/>
  <c r="S67" i="1"/>
  <c r="T67" i="1"/>
  <c r="U67" i="1"/>
  <c r="V67" i="1"/>
  <c r="Q67" i="1"/>
  <c r="R64" i="1"/>
  <c r="S64" i="1"/>
  <c r="T64" i="1"/>
  <c r="U64" i="1"/>
  <c r="V64" i="1"/>
  <c r="Q64" i="1"/>
  <c r="R62" i="1"/>
  <c r="S62" i="1"/>
  <c r="T62" i="1"/>
  <c r="U62" i="1"/>
  <c r="V62" i="1"/>
  <c r="Q62" i="1"/>
  <c r="R60" i="1"/>
  <c r="S60" i="1"/>
  <c r="T60" i="1"/>
  <c r="U60" i="1"/>
  <c r="V60" i="1"/>
  <c r="Q60" i="1"/>
  <c r="R55" i="1"/>
  <c r="S55" i="1"/>
  <c r="T55" i="1"/>
  <c r="U55" i="1"/>
  <c r="V55" i="1"/>
  <c r="Q55" i="1"/>
  <c r="R51" i="1"/>
  <c r="S51" i="1"/>
  <c r="T51" i="1"/>
  <c r="U51" i="1"/>
  <c r="V51" i="1"/>
  <c r="Q51" i="1"/>
  <c r="R48" i="1"/>
  <c r="S48" i="1"/>
  <c r="T48" i="1"/>
  <c r="U48" i="1"/>
  <c r="V48" i="1"/>
  <c r="Q48" i="1"/>
  <c r="R45" i="1"/>
  <c r="S45" i="1"/>
  <c r="T45" i="1"/>
  <c r="U45" i="1"/>
  <c r="V45" i="1"/>
  <c r="Q45" i="1"/>
  <c r="R39" i="1"/>
  <c r="R37" i="1" s="1"/>
  <c r="S39" i="1"/>
  <c r="S37" i="1" s="1"/>
  <c r="T39" i="1"/>
  <c r="T37" i="1" s="1"/>
  <c r="U39" i="1"/>
  <c r="U37" i="1" s="1"/>
  <c r="V39" i="1"/>
  <c r="Q39" i="1"/>
  <c r="Q37" i="1" s="1"/>
  <c r="R129" i="1"/>
  <c r="T129" i="1"/>
  <c r="U129" i="1"/>
  <c r="R111" i="1"/>
  <c r="S111" i="1"/>
  <c r="T111" i="1"/>
  <c r="U111" i="1"/>
  <c r="Q111" i="1"/>
  <c r="R42" i="1" l="1"/>
  <c r="T52" i="1"/>
  <c r="T99" i="1"/>
  <c r="U42" i="1"/>
  <c r="U36" i="1" s="1"/>
  <c r="Q52" i="1"/>
  <c r="S52" i="1"/>
  <c r="Q99" i="1"/>
  <c r="S99" i="1"/>
  <c r="Q42" i="1"/>
  <c r="Q36" i="1" s="1"/>
  <c r="S42" i="1"/>
  <c r="S36" i="1" s="1"/>
  <c r="U52" i="1"/>
  <c r="U99" i="1"/>
  <c r="R36" i="1"/>
  <c r="T42" i="1"/>
  <c r="T36" i="1" s="1"/>
  <c r="R52" i="1"/>
  <c r="R99" i="1"/>
  <c r="I13" i="3"/>
  <c r="V35" i="1"/>
  <c r="U35" i="1"/>
  <c r="T35" i="1"/>
  <c r="S35" i="1"/>
  <c r="R35" i="1"/>
  <c r="Q35" i="1"/>
  <c r="O35" i="1"/>
  <c r="N35" i="1"/>
  <c r="M35" i="1"/>
  <c r="L35" i="1"/>
  <c r="V33" i="1"/>
  <c r="U33" i="1"/>
  <c r="T33" i="1"/>
  <c r="S33" i="1"/>
  <c r="R33" i="1"/>
  <c r="Q33" i="1"/>
  <c r="O33" i="1"/>
  <c r="N33" i="1"/>
  <c r="M33" i="1"/>
  <c r="L33" i="1"/>
  <c r="V31" i="1"/>
  <c r="U31" i="1"/>
  <c r="T31" i="1"/>
  <c r="S31" i="1"/>
  <c r="R31" i="1"/>
  <c r="Q31" i="1"/>
  <c r="O31" i="1"/>
  <c r="N31" i="1"/>
  <c r="M31" i="1"/>
  <c r="L31" i="1"/>
  <c r="V27" i="1"/>
  <c r="U27" i="1"/>
  <c r="T27" i="1"/>
  <c r="S27" i="1"/>
  <c r="R27" i="1"/>
  <c r="Q27" i="1"/>
  <c r="O27" i="1"/>
  <c r="N27" i="1"/>
  <c r="M27" i="1"/>
  <c r="L27" i="1"/>
  <c r="V25" i="1"/>
  <c r="U25" i="1"/>
  <c r="T25" i="1"/>
  <c r="S25" i="1"/>
  <c r="R25" i="1"/>
  <c r="Q25" i="1"/>
  <c r="O25" i="1"/>
  <c r="M25" i="1"/>
  <c r="L25" i="1"/>
  <c r="V23" i="1"/>
  <c r="U23" i="1"/>
  <c r="T23" i="1"/>
  <c r="S23" i="1"/>
  <c r="R23" i="1"/>
  <c r="Q23" i="1"/>
  <c r="O23" i="1"/>
  <c r="N23" i="1"/>
  <c r="N25" i="1" s="1"/>
  <c r="M23" i="1"/>
  <c r="L23" i="1"/>
  <c r="V20" i="1"/>
  <c r="U20" i="1"/>
  <c r="T20" i="1"/>
  <c r="S20" i="1"/>
  <c r="R20" i="1"/>
  <c r="Q20" i="1"/>
  <c r="O20" i="1"/>
  <c r="N20" i="1"/>
  <c r="M20" i="1"/>
  <c r="L20" i="1"/>
  <c r="V17" i="1"/>
  <c r="U17" i="1"/>
  <c r="T17" i="1"/>
  <c r="S17" i="1"/>
  <c r="R17" i="1"/>
  <c r="Q17" i="1"/>
  <c r="W14" i="1"/>
  <c r="L13" i="1" l="1"/>
  <c r="L12" i="1" s="1"/>
  <c r="N13" i="1"/>
  <c r="N12" i="1" s="1"/>
  <c r="O13" i="1"/>
  <c r="O12" i="1" s="1"/>
  <c r="M13" i="1"/>
  <c r="M12" i="1" s="1"/>
  <c r="S13" i="1"/>
  <c r="S12" i="1" s="1"/>
  <c r="T13" i="1"/>
  <c r="T12" i="1" s="1"/>
  <c r="Q13" i="1"/>
  <c r="Q12" i="1" s="1"/>
  <c r="U13" i="1"/>
  <c r="U12" i="1" s="1"/>
  <c r="R13" i="1"/>
  <c r="R12" i="1" s="1"/>
  <c r="V13" i="1"/>
  <c r="R1602" i="1"/>
  <c r="S1602" i="1"/>
  <c r="T1602" i="1"/>
  <c r="U1602" i="1"/>
  <c r="V1602" i="1"/>
  <c r="Q1602" i="1"/>
  <c r="Q2247" i="1"/>
  <c r="V2683" i="1"/>
  <c r="R2731" i="1"/>
  <c r="S2731" i="1"/>
  <c r="T2731" i="1"/>
  <c r="U2731" i="1"/>
  <c r="V2731" i="1"/>
  <c r="Q2731" i="1"/>
  <c r="R2747" i="1" l="1"/>
  <c r="S2747" i="1"/>
  <c r="T2747" i="1"/>
  <c r="U2747" i="1"/>
  <c r="V2747" i="1"/>
  <c r="Q2747" i="1"/>
  <c r="V3100" i="1"/>
  <c r="R3103" i="1"/>
  <c r="S3103" i="1"/>
  <c r="T3103" i="1"/>
  <c r="U3103" i="1"/>
  <c r="V3103" i="1"/>
  <c r="Q3103" i="1"/>
  <c r="M209" i="3"/>
  <c r="Y3147" i="1"/>
  <c r="V3147" i="1"/>
  <c r="U3147" i="1"/>
  <c r="T3147" i="1"/>
  <c r="R3147" i="1"/>
  <c r="R3141" i="1" s="1"/>
  <c r="Q3147" i="1"/>
  <c r="O3147" i="1"/>
  <c r="N3147" i="1"/>
  <c r="M3147" i="1"/>
  <c r="L3147" i="1"/>
  <c r="S3147" i="1"/>
  <c r="V3145" i="1"/>
  <c r="U3145" i="1"/>
  <c r="T3145" i="1"/>
  <c r="R3145" i="1"/>
  <c r="Q3145" i="1"/>
  <c r="O3145" i="1"/>
  <c r="N3145" i="1"/>
  <c r="M3145" i="1"/>
  <c r="L3145" i="1"/>
  <c r="S3145" i="1"/>
  <c r="Y3143" i="1"/>
  <c r="U3143" i="1"/>
  <c r="T3143" i="1"/>
  <c r="Q3143" i="1"/>
  <c r="O3143" i="1"/>
  <c r="N3143" i="1"/>
  <c r="M3143" i="1"/>
  <c r="L3143" i="1"/>
  <c r="S3143" i="1"/>
  <c r="Y3141" i="1"/>
  <c r="U3141" i="1"/>
  <c r="T3141" i="1"/>
  <c r="Q3141" i="1"/>
  <c r="O3141" i="1"/>
  <c r="N3141" i="1"/>
  <c r="M3141" i="1"/>
  <c r="L3141" i="1"/>
  <c r="S3141" i="1"/>
  <c r="N3139" i="1" l="1"/>
  <c r="U3139" i="1"/>
  <c r="S3139" i="1"/>
  <c r="O3139" i="1"/>
  <c r="D213" i="3" s="1"/>
  <c r="M3139" i="1"/>
  <c r="T3139" i="1"/>
  <c r="L3139" i="1"/>
  <c r="C213" i="3" s="1"/>
  <c r="Q3139" i="1"/>
  <c r="M213" i="3" s="1"/>
  <c r="V3141" i="1"/>
  <c r="R3143" i="1"/>
  <c r="R3139" i="1" s="1"/>
  <c r="V3143" i="1" l="1"/>
  <c r="V3139" i="1" s="1"/>
  <c r="D209" i="3" l="1"/>
  <c r="C209" i="3"/>
  <c r="V3131" i="1" l="1"/>
  <c r="U3131" i="1"/>
  <c r="T3131" i="1"/>
  <c r="S3131" i="1"/>
  <c r="R3131" i="1"/>
  <c r="Q3131" i="1"/>
  <c r="O3131" i="1"/>
  <c r="N3131" i="1"/>
  <c r="M3131" i="1"/>
  <c r="L3131" i="1"/>
  <c r="V3129" i="1"/>
  <c r="U3129" i="1"/>
  <c r="T3129" i="1"/>
  <c r="S3129" i="1"/>
  <c r="R3129" i="1"/>
  <c r="Q3129" i="1"/>
  <c r="O3129" i="1"/>
  <c r="N3129" i="1"/>
  <c r="M3129" i="1"/>
  <c r="L3129" i="1"/>
  <c r="W3128" i="1"/>
  <c r="V3127" i="1"/>
  <c r="U3127" i="1"/>
  <c r="T3127" i="1"/>
  <c r="S3127" i="1"/>
  <c r="R3127" i="1"/>
  <c r="Q3127" i="1"/>
  <c r="O3127" i="1"/>
  <c r="N3127" i="1"/>
  <c r="M3127" i="1"/>
  <c r="L3127" i="1"/>
  <c r="V2378" i="1"/>
  <c r="U2378" i="1"/>
  <c r="T2378" i="1"/>
  <c r="S2378" i="1"/>
  <c r="R2378" i="1"/>
  <c r="Q2378" i="1"/>
  <c r="O2378" i="1"/>
  <c r="N2378" i="1"/>
  <c r="M2378" i="1"/>
  <c r="L2378" i="1"/>
  <c r="V2376" i="1"/>
  <c r="U2376" i="1"/>
  <c r="T2376" i="1"/>
  <c r="S2376" i="1"/>
  <c r="R2376" i="1"/>
  <c r="Q2376" i="1"/>
  <c r="O2376" i="1"/>
  <c r="N2376" i="1"/>
  <c r="M2376" i="1"/>
  <c r="L2376" i="1"/>
  <c r="V2373" i="1"/>
  <c r="U2373" i="1"/>
  <c r="T2373" i="1"/>
  <c r="S2373" i="1"/>
  <c r="R2373" i="1"/>
  <c r="Q2373" i="1"/>
  <c r="O2373" i="1"/>
  <c r="N2373" i="1"/>
  <c r="M2373" i="1"/>
  <c r="L2373" i="1"/>
  <c r="V2370" i="1"/>
  <c r="U2370" i="1"/>
  <c r="T2370" i="1"/>
  <c r="S2370" i="1"/>
  <c r="R2370" i="1"/>
  <c r="Q2370" i="1"/>
  <c r="O2370" i="1"/>
  <c r="N2370" i="1"/>
  <c r="M2370" i="1"/>
  <c r="L2370" i="1"/>
  <c r="V2367" i="1"/>
  <c r="U2367" i="1"/>
  <c r="T2367" i="1"/>
  <c r="S2367" i="1"/>
  <c r="R2367" i="1"/>
  <c r="Q2367" i="1"/>
  <c r="O2367" i="1"/>
  <c r="N2367" i="1"/>
  <c r="M2367" i="1"/>
  <c r="L2367" i="1"/>
  <c r="V2365" i="1"/>
  <c r="U2365" i="1"/>
  <c r="T2365" i="1"/>
  <c r="S2365" i="1"/>
  <c r="R2365" i="1"/>
  <c r="Q2365" i="1"/>
  <c r="O2365" i="1"/>
  <c r="N2365" i="1"/>
  <c r="M2365" i="1"/>
  <c r="L2365" i="1"/>
  <c r="V1579" i="1"/>
  <c r="U1579" i="1"/>
  <c r="T1579" i="1"/>
  <c r="S1579" i="1"/>
  <c r="R1579" i="1"/>
  <c r="Q1579" i="1"/>
  <c r="O1579" i="1"/>
  <c r="N1579" i="1"/>
  <c r="M1579" i="1"/>
  <c r="L1579" i="1"/>
  <c r="V1576" i="1"/>
  <c r="U1576" i="1"/>
  <c r="T1576" i="1"/>
  <c r="S1576" i="1"/>
  <c r="R1576" i="1"/>
  <c r="Q1576" i="1"/>
  <c r="O1576" i="1"/>
  <c r="N1576" i="1"/>
  <c r="M1576" i="1"/>
  <c r="L1576" i="1"/>
  <c r="V1574" i="1"/>
  <c r="U1574" i="1"/>
  <c r="T1574" i="1"/>
  <c r="S1574" i="1"/>
  <c r="R1574" i="1"/>
  <c r="Q1574" i="1"/>
  <c r="O1574" i="1"/>
  <c r="N1574" i="1"/>
  <c r="M1574" i="1"/>
  <c r="L1574" i="1"/>
  <c r="V1571" i="1"/>
  <c r="U1571" i="1"/>
  <c r="T1571" i="1"/>
  <c r="S1571" i="1"/>
  <c r="R1571" i="1"/>
  <c r="Q1571" i="1"/>
  <c r="O1571" i="1"/>
  <c r="N1571" i="1"/>
  <c r="M1571" i="1"/>
  <c r="L1571" i="1"/>
  <c r="V1567" i="1"/>
  <c r="U1567" i="1"/>
  <c r="T1567" i="1"/>
  <c r="S1567" i="1"/>
  <c r="R1567" i="1"/>
  <c r="Q1567" i="1"/>
  <c r="O1567" i="1"/>
  <c r="N1567" i="1"/>
  <c r="M1567" i="1"/>
  <c r="L1567" i="1"/>
  <c r="V1563" i="1"/>
  <c r="U1563" i="1"/>
  <c r="T1563" i="1"/>
  <c r="S1563" i="1"/>
  <c r="R1563" i="1"/>
  <c r="Q1563" i="1"/>
  <c r="O1563" i="1"/>
  <c r="N1563" i="1"/>
  <c r="M1563" i="1"/>
  <c r="L1563" i="1"/>
  <c r="V1559" i="1"/>
  <c r="U1559" i="1"/>
  <c r="T1559" i="1"/>
  <c r="S1559" i="1"/>
  <c r="R1559" i="1"/>
  <c r="Q1559" i="1"/>
  <c r="O1559" i="1"/>
  <c r="N1559" i="1"/>
  <c r="M1559" i="1"/>
  <c r="L1559" i="1"/>
  <c r="V1555" i="1"/>
  <c r="U1555" i="1"/>
  <c r="T1555" i="1"/>
  <c r="S1555" i="1"/>
  <c r="R1555" i="1"/>
  <c r="Q1555" i="1"/>
  <c r="O1555" i="1"/>
  <c r="N1555" i="1"/>
  <c r="M1555" i="1"/>
  <c r="L1555" i="1"/>
  <c r="V1552" i="1"/>
  <c r="U1552" i="1"/>
  <c r="T1552" i="1"/>
  <c r="S1552" i="1"/>
  <c r="R1552" i="1"/>
  <c r="Q1552" i="1"/>
  <c r="O1552" i="1"/>
  <c r="N1552" i="1"/>
  <c r="M1552" i="1"/>
  <c r="L1552" i="1"/>
  <c r="V1549" i="1"/>
  <c r="U1549" i="1"/>
  <c r="T1549" i="1"/>
  <c r="S1549" i="1"/>
  <c r="R1549" i="1"/>
  <c r="Q1549" i="1"/>
  <c r="O1549" i="1"/>
  <c r="N1549" i="1"/>
  <c r="M1549" i="1"/>
  <c r="L1549" i="1"/>
  <c r="V1545" i="1"/>
  <c r="U1545" i="1"/>
  <c r="T1545" i="1"/>
  <c r="S1545" i="1"/>
  <c r="R1545" i="1"/>
  <c r="Q1545" i="1"/>
  <c r="O1545" i="1"/>
  <c r="N1545" i="1"/>
  <c r="M1545" i="1"/>
  <c r="L1545" i="1"/>
  <c r="V1543" i="1"/>
  <c r="U1543" i="1"/>
  <c r="T1543" i="1"/>
  <c r="S1543" i="1"/>
  <c r="R1543" i="1"/>
  <c r="Q1543" i="1"/>
  <c r="O1543" i="1"/>
  <c r="N1543" i="1"/>
  <c r="M1543" i="1"/>
  <c r="L1543" i="1"/>
  <c r="V1541" i="1"/>
  <c r="U1541" i="1"/>
  <c r="T1541" i="1"/>
  <c r="S1541" i="1"/>
  <c r="R1541" i="1"/>
  <c r="Q1541" i="1"/>
  <c r="O1541" i="1"/>
  <c r="N1541" i="1"/>
  <c r="M1541" i="1"/>
  <c r="L1541" i="1"/>
  <c r="V1534" i="1"/>
  <c r="U1534" i="1"/>
  <c r="T1534" i="1"/>
  <c r="S1534" i="1"/>
  <c r="R1534" i="1"/>
  <c r="Q1534" i="1"/>
  <c r="O1534" i="1"/>
  <c r="N1534" i="1"/>
  <c r="M1534" i="1"/>
  <c r="L1534" i="1"/>
  <c r="W1533" i="1"/>
  <c r="L3125" i="1" l="1"/>
  <c r="L3124" i="1" s="1"/>
  <c r="M3125" i="1"/>
  <c r="M3124" i="1" s="1"/>
  <c r="N3125" i="1"/>
  <c r="N3124" i="1" s="1"/>
  <c r="O3125" i="1"/>
  <c r="O3124" i="1" s="1"/>
  <c r="U3125" i="1"/>
  <c r="U3124" i="1" s="1"/>
  <c r="R3125" i="1"/>
  <c r="R3124" i="1" s="1"/>
  <c r="V3125" i="1"/>
  <c r="V3124" i="1" s="1"/>
  <c r="S3125" i="1"/>
  <c r="S3124" i="1" s="1"/>
  <c r="T3125" i="1"/>
  <c r="T3124" i="1" s="1"/>
  <c r="Q3125" i="1"/>
  <c r="Q3124" i="1" s="1"/>
  <c r="L2363" i="1"/>
  <c r="Q2363" i="1"/>
  <c r="Q2362" i="1" s="1"/>
  <c r="U2363" i="1"/>
  <c r="U2362" i="1" s="1"/>
  <c r="R2363" i="1"/>
  <c r="R2362" i="1" s="1"/>
  <c r="V2363" i="1"/>
  <c r="V2362" i="1" s="1"/>
  <c r="S2363" i="1"/>
  <c r="S2362" i="1" s="1"/>
  <c r="N2363" i="1"/>
  <c r="L1532" i="1"/>
  <c r="Q1532" i="1"/>
  <c r="Q1531" i="1" s="1"/>
  <c r="S1532" i="1"/>
  <c r="S1531" i="1" s="1"/>
  <c r="O2363" i="1"/>
  <c r="T2363" i="1"/>
  <c r="T2362" i="1" s="1"/>
  <c r="M2363" i="1"/>
  <c r="U1532" i="1"/>
  <c r="U1531" i="1" s="1"/>
  <c r="M1532" i="1"/>
  <c r="R1532" i="1"/>
  <c r="R1531" i="1" s="1"/>
  <c r="O1532" i="1"/>
  <c r="T1532" i="1"/>
  <c r="T1531" i="1" s="1"/>
  <c r="V1532" i="1"/>
  <c r="N1532" i="1"/>
  <c r="V3122" i="1" l="1"/>
  <c r="U3122" i="1"/>
  <c r="S3122" i="1"/>
  <c r="R3122" i="1"/>
  <c r="Q3122" i="1"/>
  <c r="O3122" i="1"/>
  <c r="N3122" i="1"/>
  <c r="M3122" i="1"/>
  <c r="L3122" i="1"/>
  <c r="T3121" i="1"/>
  <c r="T3122" i="1" s="1"/>
  <c r="V3120" i="1"/>
  <c r="U3120" i="1"/>
  <c r="T3120" i="1"/>
  <c r="R3120" i="1"/>
  <c r="Q3120" i="1"/>
  <c r="O3120" i="1"/>
  <c r="N3120" i="1"/>
  <c r="M3120" i="1"/>
  <c r="L3120" i="1"/>
  <c r="S3119" i="1"/>
  <c r="S3120" i="1" s="1"/>
  <c r="V3118" i="1"/>
  <c r="U3118" i="1"/>
  <c r="T3118" i="1"/>
  <c r="R3118" i="1"/>
  <c r="Q3118" i="1"/>
  <c r="O3118" i="1"/>
  <c r="N3118" i="1"/>
  <c r="M3118" i="1"/>
  <c r="L3118" i="1"/>
  <c r="S3117" i="1"/>
  <c r="S3118" i="1" s="1"/>
  <c r="V2360" i="1"/>
  <c r="U2360" i="1"/>
  <c r="T2360" i="1"/>
  <c r="R2360" i="1"/>
  <c r="Q2360" i="1"/>
  <c r="O2360" i="1"/>
  <c r="N2360" i="1"/>
  <c r="M2360" i="1"/>
  <c r="L2360" i="1"/>
  <c r="S2359" i="1"/>
  <c r="S2360" i="1" s="1"/>
  <c r="V2358" i="1"/>
  <c r="U2358" i="1"/>
  <c r="T2358" i="1"/>
  <c r="R2358" i="1"/>
  <c r="Q2358" i="1"/>
  <c r="O2358" i="1"/>
  <c r="N2358" i="1"/>
  <c r="M2358" i="1"/>
  <c r="L2358" i="1"/>
  <c r="S2357" i="1"/>
  <c r="S2358" i="1" s="1"/>
  <c r="V1525" i="1"/>
  <c r="U1525" i="1"/>
  <c r="T1525" i="1"/>
  <c r="R1525" i="1"/>
  <c r="Q1525" i="1"/>
  <c r="O1525" i="1"/>
  <c r="N1525" i="1"/>
  <c r="M1525" i="1"/>
  <c r="L1525" i="1"/>
  <c r="S1524" i="1"/>
  <c r="S1525" i="1" s="1"/>
  <c r="V1523" i="1"/>
  <c r="U1523" i="1"/>
  <c r="T1523" i="1"/>
  <c r="R1523" i="1"/>
  <c r="Q1523" i="1"/>
  <c r="O1523" i="1"/>
  <c r="N1523" i="1"/>
  <c r="M1523" i="1"/>
  <c r="L1523" i="1"/>
  <c r="S1522" i="1"/>
  <c r="S1523" i="1" s="1"/>
  <c r="V1521" i="1"/>
  <c r="U1521" i="1"/>
  <c r="T1521" i="1"/>
  <c r="R1521" i="1"/>
  <c r="Q1521" i="1"/>
  <c r="O1521" i="1"/>
  <c r="N1521" i="1"/>
  <c r="M1521" i="1"/>
  <c r="L1521" i="1"/>
  <c r="S1520" i="1"/>
  <c r="S1521" i="1" s="1"/>
  <c r="V1519" i="1"/>
  <c r="U1519" i="1"/>
  <c r="T1519" i="1"/>
  <c r="R1519" i="1"/>
  <c r="Q1519" i="1"/>
  <c r="O1519" i="1"/>
  <c r="N1519" i="1"/>
  <c r="M1519" i="1"/>
  <c r="L1519" i="1"/>
  <c r="S1518" i="1"/>
  <c r="S1517" i="1"/>
  <c r="V1516" i="1"/>
  <c r="U1516" i="1"/>
  <c r="T1516" i="1"/>
  <c r="R1516" i="1"/>
  <c r="Q1516" i="1"/>
  <c r="O1516" i="1"/>
  <c r="N1516" i="1"/>
  <c r="M1516" i="1"/>
  <c r="L1516" i="1"/>
  <c r="S1515" i="1"/>
  <c r="S1516" i="1" s="1"/>
  <c r="V1514" i="1"/>
  <c r="U1514" i="1"/>
  <c r="T1514" i="1"/>
  <c r="R1514" i="1"/>
  <c r="Q1514" i="1"/>
  <c r="O1514" i="1"/>
  <c r="N1514" i="1"/>
  <c r="M1514" i="1"/>
  <c r="L1514" i="1"/>
  <c r="S1513" i="1"/>
  <c r="S1514" i="1" s="1"/>
  <c r="Q2356" i="1" l="1"/>
  <c r="Q2322" i="1" s="1"/>
  <c r="Q3116" i="1"/>
  <c r="Q3096" i="1" s="1"/>
  <c r="L3116" i="1"/>
  <c r="N2356" i="1"/>
  <c r="T2356" i="1"/>
  <c r="T2322" i="1" s="1"/>
  <c r="N3116" i="1"/>
  <c r="T3116" i="1"/>
  <c r="T3096" i="1" s="1"/>
  <c r="V3116" i="1"/>
  <c r="V3096" i="1" s="1"/>
  <c r="S2356" i="1"/>
  <c r="S2322" i="1" s="1"/>
  <c r="O2356" i="1"/>
  <c r="U2356" i="1"/>
  <c r="U2322" i="1" s="1"/>
  <c r="U3116" i="1"/>
  <c r="U3096" i="1" s="1"/>
  <c r="M3116" i="1"/>
  <c r="R3116" i="1"/>
  <c r="R3096" i="1" s="1"/>
  <c r="S3116" i="1"/>
  <c r="S3096" i="1" s="1"/>
  <c r="O3116" i="1"/>
  <c r="L2356" i="1"/>
  <c r="V2356" i="1"/>
  <c r="V2322" i="1" s="1"/>
  <c r="O1512" i="1"/>
  <c r="S1519" i="1"/>
  <c r="S1512" i="1" s="1"/>
  <c r="S1493" i="1" s="1"/>
  <c r="M2356" i="1"/>
  <c r="R2356" i="1"/>
  <c r="R2322" i="1" s="1"/>
  <c r="T1512" i="1"/>
  <c r="T1493" i="1" s="1"/>
  <c r="R1512" i="1"/>
  <c r="R1493" i="1" s="1"/>
  <c r="U1512" i="1"/>
  <c r="U1493" i="1" s="1"/>
  <c r="M1512" i="1"/>
  <c r="N1512" i="1"/>
  <c r="L1512" i="1"/>
  <c r="Q1512" i="1"/>
  <c r="Q1493" i="1" s="1"/>
  <c r="V1512" i="1"/>
  <c r="V3089" i="1" l="1"/>
  <c r="U3089" i="1"/>
  <c r="T3089" i="1"/>
  <c r="S3089" i="1"/>
  <c r="R3089" i="1"/>
  <c r="Q3089" i="1"/>
  <c r="O3089" i="1"/>
  <c r="N3089" i="1"/>
  <c r="M3089" i="1"/>
  <c r="L3089" i="1"/>
  <c r="V3086" i="1"/>
  <c r="U3086" i="1"/>
  <c r="T3086" i="1"/>
  <c r="S3086" i="1"/>
  <c r="R3086" i="1"/>
  <c r="Q3086" i="1"/>
  <c r="O3086" i="1"/>
  <c r="N3086" i="1"/>
  <c r="M3086" i="1"/>
  <c r="L3086" i="1"/>
  <c r="V3084" i="1"/>
  <c r="U3084" i="1"/>
  <c r="T3084" i="1"/>
  <c r="S3084" i="1"/>
  <c r="R3084" i="1"/>
  <c r="Q3084" i="1"/>
  <c r="O3084" i="1"/>
  <c r="M3084" i="1"/>
  <c r="L3084" i="1"/>
  <c r="V3082" i="1"/>
  <c r="U3082" i="1"/>
  <c r="T3082" i="1"/>
  <c r="S3082" i="1"/>
  <c r="R3082" i="1"/>
  <c r="Q3082" i="1"/>
  <c r="O3082" i="1"/>
  <c r="N3082" i="1"/>
  <c r="M3082" i="1"/>
  <c r="L3082" i="1"/>
  <c r="V3080" i="1"/>
  <c r="U3080" i="1"/>
  <c r="T3080" i="1"/>
  <c r="S3080" i="1"/>
  <c r="R3080" i="1"/>
  <c r="Q3080" i="1"/>
  <c r="O3080" i="1"/>
  <c r="M3080" i="1"/>
  <c r="L3080" i="1"/>
  <c r="W3079" i="1"/>
  <c r="V2306" i="1"/>
  <c r="U2306" i="1"/>
  <c r="T2306" i="1"/>
  <c r="R2306" i="1"/>
  <c r="Q2306" i="1"/>
  <c r="O2306" i="1"/>
  <c r="N2306" i="1"/>
  <c r="M2306" i="1"/>
  <c r="L2306" i="1"/>
  <c r="S2305" i="1"/>
  <c r="S2306" i="1" s="1"/>
  <c r="V2304" i="1"/>
  <c r="U2304" i="1"/>
  <c r="T2304" i="1"/>
  <c r="R2304" i="1"/>
  <c r="Q2304" i="1"/>
  <c r="O2304" i="1"/>
  <c r="M2304" i="1"/>
  <c r="L2304" i="1"/>
  <c r="S2303" i="1"/>
  <c r="S2304" i="1" s="1"/>
  <c r="V2302" i="1"/>
  <c r="U2302" i="1"/>
  <c r="T2302" i="1"/>
  <c r="R2302" i="1"/>
  <c r="Q2302" i="1"/>
  <c r="O2302" i="1"/>
  <c r="N2302" i="1"/>
  <c r="M2302" i="1"/>
  <c r="L2302" i="1"/>
  <c r="S2301" i="1"/>
  <c r="S2302" i="1" s="1"/>
  <c r="V2300" i="1"/>
  <c r="U2300" i="1"/>
  <c r="T2300" i="1"/>
  <c r="R2300" i="1"/>
  <c r="Q2300" i="1"/>
  <c r="O2300" i="1"/>
  <c r="N2300" i="1"/>
  <c r="M2300" i="1"/>
  <c r="L2300" i="1"/>
  <c r="W2299" i="1"/>
  <c r="S2299" i="1"/>
  <c r="S2300" i="1" s="1"/>
  <c r="V2298" i="1"/>
  <c r="U2298" i="1"/>
  <c r="T2298" i="1"/>
  <c r="R2298" i="1"/>
  <c r="Q2298" i="1"/>
  <c r="O2298" i="1"/>
  <c r="M2298" i="1"/>
  <c r="L2298" i="1"/>
  <c r="S2297" i="1"/>
  <c r="S2296" i="1"/>
  <c r="V2295" i="1"/>
  <c r="U2295" i="1"/>
  <c r="T2295" i="1"/>
  <c r="R2295" i="1"/>
  <c r="Q2295" i="1"/>
  <c r="O2295" i="1"/>
  <c r="M2295" i="1"/>
  <c r="L2295" i="1"/>
  <c r="S2294" i="1"/>
  <c r="S2295" i="1" s="1"/>
  <c r="V2293" i="1"/>
  <c r="U2293" i="1"/>
  <c r="T2293" i="1"/>
  <c r="R2293" i="1"/>
  <c r="Q2293" i="1"/>
  <c r="O2293" i="1"/>
  <c r="N2293" i="1"/>
  <c r="M2293" i="1"/>
  <c r="L2293" i="1"/>
  <c r="S2292" i="1"/>
  <c r="S2293" i="1" s="1"/>
  <c r="V2291" i="1"/>
  <c r="U2291" i="1"/>
  <c r="T2291" i="1"/>
  <c r="R2291" i="1"/>
  <c r="Q2291" i="1"/>
  <c r="O2291" i="1"/>
  <c r="N2291" i="1"/>
  <c r="M2291" i="1"/>
  <c r="L2291" i="1"/>
  <c r="S2290" i="1"/>
  <c r="S2291" i="1" s="1"/>
  <c r="V2289" i="1"/>
  <c r="U2289" i="1"/>
  <c r="T2289" i="1"/>
  <c r="R2289" i="1"/>
  <c r="Q2289" i="1"/>
  <c r="O2289" i="1"/>
  <c r="M2289" i="1"/>
  <c r="L2289" i="1"/>
  <c r="S2288" i="1"/>
  <c r="S2287" i="1"/>
  <c r="N1468" i="1"/>
  <c r="U1474" i="1"/>
  <c r="T1474" i="1"/>
  <c r="S1474" i="1"/>
  <c r="R1474" i="1"/>
  <c r="Q1474" i="1"/>
  <c r="O1474" i="1"/>
  <c r="M1474" i="1"/>
  <c r="L1474" i="1"/>
  <c r="V1471" i="1"/>
  <c r="V1468" i="1" s="1"/>
  <c r="U1471" i="1"/>
  <c r="T1471" i="1"/>
  <c r="S1471" i="1"/>
  <c r="R1471" i="1"/>
  <c r="Q1471" i="1"/>
  <c r="O1471" i="1"/>
  <c r="M1471" i="1"/>
  <c r="L1471" i="1"/>
  <c r="Q2286" i="1" l="1"/>
  <c r="Q3078" i="1"/>
  <c r="Q3076" i="1" s="1"/>
  <c r="O1468" i="1"/>
  <c r="Q1468" i="1"/>
  <c r="U1468" i="1"/>
  <c r="O3078" i="1"/>
  <c r="T3078" i="1"/>
  <c r="T3076" i="1" s="1"/>
  <c r="R3078" i="1"/>
  <c r="R3076" i="1" s="1"/>
  <c r="V3078" i="1"/>
  <c r="V3076" i="1" s="1"/>
  <c r="L3078" i="1"/>
  <c r="M3078" i="1"/>
  <c r="S3078" i="1"/>
  <c r="S3076" i="1" s="1"/>
  <c r="N3078" i="1"/>
  <c r="U3078" i="1"/>
  <c r="U3076" i="1" s="1"/>
  <c r="T1468" i="1"/>
  <c r="O2286" i="1"/>
  <c r="R1468" i="1"/>
  <c r="U2286" i="1"/>
  <c r="M1468" i="1"/>
  <c r="S1468" i="1"/>
  <c r="V2286" i="1"/>
  <c r="M2286" i="1"/>
  <c r="T2286" i="1"/>
  <c r="L1468" i="1"/>
  <c r="S2289" i="1"/>
  <c r="L2286" i="1"/>
  <c r="R2286" i="1"/>
  <c r="N2286" i="1"/>
  <c r="S2298" i="1"/>
  <c r="S2286" i="1" l="1"/>
  <c r="R445" i="1"/>
  <c r="S445" i="1"/>
  <c r="T445" i="1"/>
  <c r="U445" i="1"/>
  <c r="Q445" i="1"/>
  <c r="R448" i="1"/>
  <c r="S448" i="1"/>
  <c r="T448" i="1"/>
  <c r="U448" i="1"/>
  <c r="V448" i="1"/>
  <c r="Q448" i="1"/>
  <c r="Q2320" i="1" l="1"/>
  <c r="Q2316" i="1" s="1"/>
  <c r="Q2282" i="1" s="1"/>
  <c r="V2320" i="1"/>
  <c r="V2316" i="1" s="1"/>
  <c r="V2282" i="1" s="1"/>
  <c r="U2320" i="1"/>
  <c r="U2316" i="1" s="1"/>
  <c r="U2282" i="1" s="1"/>
  <c r="T2320" i="1"/>
  <c r="T2316" i="1" s="1"/>
  <c r="T2282" i="1" s="1"/>
  <c r="S2320" i="1"/>
  <c r="S2316" i="1" s="1"/>
  <c r="S2282" i="1" s="1"/>
  <c r="R2320" i="1"/>
  <c r="R2316" i="1" s="1"/>
  <c r="R2282" i="1" s="1"/>
  <c r="O2320" i="1"/>
  <c r="O2316" i="1" s="1"/>
  <c r="N2320" i="1"/>
  <c r="N2316" i="1" s="1"/>
  <c r="M2320" i="1"/>
  <c r="M2316" i="1" s="1"/>
  <c r="L2320" i="1"/>
  <c r="L2316" i="1" s="1"/>
  <c r="W2319" i="1"/>
  <c r="Q1491" i="1"/>
  <c r="Q1487" i="1" s="1"/>
  <c r="Q1464" i="1" s="1"/>
  <c r="V1491" i="1"/>
  <c r="V1487" i="1" s="1"/>
  <c r="U1491" i="1"/>
  <c r="U1487" i="1" s="1"/>
  <c r="U1464" i="1" s="1"/>
  <c r="T1491" i="1"/>
  <c r="T1487" i="1" s="1"/>
  <c r="T1464" i="1" s="1"/>
  <c r="S1491" i="1"/>
  <c r="S1487" i="1" s="1"/>
  <c r="S1464" i="1" s="1"/>
  <c r="R1491" i="1"/>
  <c r="R1487" i="1" s="1"/>
  <c r="R1464" i="1" s="1"/>
  <c r="O1491" i="1"/>
  <c r="O1487" i="1" s="1"/>
  <c r="N1491" i="1"/>
  <c r="N1487" i="1" s="1"/>
  <c r="M1491" i="1"/>
  <c r="M1487" i="1" s="1"/>
  <c r="L1491" i="1"/>
  <c r="L1487" i="1" s="1"/>
  <c r="S2247" i="1" l="1"/>
  <c r="R2247" i="1"/>
  <c r="T2247" i="1"/>
  <c r="U2247" i="1"/>
  <c r="V2247" i="1"/>
  <c r="U3075" i="1"/>
  <c r="T3075" i="1"/>
  <c r="R3075" i="1"/>
  <c r="Q3075" i="1"/>
  <c r="S3074" i="1"/>
  <c r="S3075" i="1" s="1"/>
  <c r="U3073" i="1"/>
  <c r="T3073" i="1"/>
  <c r="R3073" i="1"/>
  <c r="Q3073" i="1"/>
  <c r="S3072" i="1"/>
  <c r="S3073" i="1" s="1"/>
  <c r="U3071" i="1"/>
  <c r="T3071" i="1"/>
  <c r="R3071" i="1"/>
  <c r="Q3071" i="1"/>
  <c r="S3070" i="1"/>
  <c r="S3071" i="1" s="1"/>
  <c r="W1460" i="1"/>
  <c r="U1463" i="1"/>
  <c r="T1463" i="1"/>
  <c r="S1463" i="1"/>
  <c r="R1463" i="1"/>
  <c r="Q1463" i="1"/>
  <c r="V1462" i="1"/>
  <c r="V1463" i="1" s="1"/>
  <c r="V1461" i="1"/>
  <c r="S1461" i="1"/>
  <c r="R1461" i="1"/>
  <c r="Q1461" i="1"/>
  <c r="U1460" i="1"/>
  <c r="U1461" i="1" s="1"/>
  <c r="T1459" i="1"/>
  <c r="T1461" i="1" s="1"/>
  <c r="V3040" i="1" l="1"/>
  <c r="Q3069" i="1"/>
  <c r="Q3040" i="1" s="1"/>
  <c r="Q1458" i="1"/>
  <c r="T3069" i="1"/>
  <c r="U3069" i="1"/>
  <c r="T1458" i="1"/>
  <c r="U1458" i="1"/>
  <c r="S3069" i="1"/>
  <c r="S1458" i="1"/>
  <c r="R3069" i="1"/>
  <c r="R3040" i="1" s="1"/>
  <c r="V1458" i="1"/>
  <c r="R1458" i="1"/>
  <c r="V1418" i="1" l="1"/>
  <c r="U3040" i="1"/>
  <c r="S3040" i="1"/>
  <c r="T3040" i="1"/>
  <c r="Q1418" i="1"/>
  <c r="R1418" i="1"/>
  <c r="T1418" i="1"/>
  <c r="U1418" i="1"/>
  <c r="S1418" i="1"/>
  <c r="R444" i="1"/>
  <c r="R442" i="1" s="1"/>
  <c r="R404" i="1" s="1"/>
  <c r="S444" i="1"/>
  <c r="S442" i="1" s="1"/>
  <c r="S404" i="1" s="1"/>
  <c r="T444" i="1"/>
  <c r="T442" i="1" s="1"/>
  <c r="T404" i="1" s="1"/>
  <c r="U444" i="1"/>
  <c r="U442" i="1" s="1"/>
  <c r="U404" i="1" s="1"/>
  <c r="V444" i="1"/>
  <c r="V442" i="1" s="1"/>
  <c r="Q444" i="1"/>
  <c r="Q442" i="1" s="1"/>
  <c r="Q404" i="1" s="1"/>
  <c r="V2674" i="1"/>
  <c r="V2669" i="1" s="1"/>
  <c r="Q2676" i="1"/>
  <c r="Q2674" i="1" s="1"/>
  <c r="Q2669" i="1" s="1"/>
  <c r="R2676" i="1"/>
  <c r="R2674" i="1" s="1"/>
  <c r="R2669" i="1" s="1"/>
  <c r="S2676" i="1"/>
  <c r="S2674" i="1" s="1"/>
  <c r="S2669" i="1" s="1"/>
  <c r="T2676" i="1"/>
  <c r="T2674" i="1" s="1"/>
  <c r="T2669" i="1" s="1"/>
  <c r="U2676" i="1"/>
  <c r="U2674" i="1" s="1"/>
  <c r="U2669" i="1" s="1"/>
  <c r="R1881" i="1"/>
  <c r="R1879" i="1" s="1"/>
  <c r="R1866" i="1" s="1"/>
  <c r="S1881" i="1"/>
  <c r="S1879" i="1" s="1"/>
  <c r="S1866" i="1" s="1"/>
  <c r="T1881" i="1"/>
  <c r="T1879" i="1" s="1"/>
  <c r="T1866" i="1" s="1"/>
  <c r="U1881" i="1"/>
  <c r="U1879" i="1" s="1"/>
  <c r="U1866" i="1" s="1"/>
  <c r="V1881" i="1"/>
  <c r="V1879" i="1" s="1"/>
  <c r="V1866" i="1" s="1"/>
  <c r="Q1881" i="1"/>
  <c r="Q1879" i="1" s="1"/>
  <c r="Q1866" i="1" s="1"/>
  <c r="M1881" i="1"/>
  <c r="N1881" i="1"/>
  <c r="O1881" i="1"/>
  <c r="O1879" i="1" s="1"/>
  <c r="L1881" i="1"/>
  <c r="U349" i="1"/>
  <c r="U347" i="1"/>
  <c r="M345" i="1"/>
  <c r="N345" i="1"/>
  <c r="L345" i="1"/>
  <c r="V351" i="1"/>
  <c r="U351" i="1"/>
  <c r="T351" i="1"/>
  <c r="R351" i="1"/>
  <c r="Q351" i="1"/>
  <c r="O351" i="1"/>
  <c r="S350" i="1"/>
  <c r="S351" i="1" s="1"/>
  <c r="V349" i="1"/>
  <c r="T349" i="1"/>
  <c r="R349" i="1"/>
  <c r="Q349" i="1"/>
  <c r="O349" i="1"/>
  <c r="S348" i="1"/>
  <c r="S349" i="1" s="1"/>
  <c r="V347" i="1"/>
  <c r="T347" i="1"/>
  <c r="R347" i="1"/>
  <c r="Q347" i="1"/>
  <c r="O347" i="1"/>
  <c r="S346" i="1"/>
  <c r="S347" i="1" s="1"/>
  <c r="T345" i="1" l="1"/>
  <c r="T329" i="1" s="1"/>
  <c r="S345" i="1"/>
  <c r="S329" i="1" s="1"/>
  <c r="U345" i="1"/>
  <c r="U329" i="1" s="1"/>
  <c r="R345" i="1"/>
  <c r="R329" i="1" s="1"/>
  <c r="O345" i="1"/>
  <c r="V345" i="1"/>
  <c r="Q345" i="1"/>
  <c r="Q329" i="1" s="1"/>
  <c r="V275" i="1" l="1"/>
  <c r="U277" i="1"/>
  <c r="R277" i="1"/>
  <c r="R275" i="1" s="1"/>
  <c r="S277" i="1"/>
  <c r="T277" i="1"/>
  <c r="T275" i="1" s="1"/>
  <c r="Q277" i="1"/>
  <c r="U279" i="1"/>
  <c r="S279" i="1"/>
  <c r="Q279" i="1"/>
  <c r="Q275" i="1" l="1"/>
  <c r="S275" i="1"/>
  <c r="U275" i="1"/>
  <c r="V2616" i="1"/>
  <c r="V2609" i="1" s="1"/>
  <c r="U2616" i="1"/>
  <c r="T2616" i="1"/>
  <c r="R2616" i="1"/>
  <c r="Q2616" i="1"/>
  <c r="O2616" i="1"/>
  <c r="N2616" i="1"/>
  <c r="M2616" i="1"/>
  <c r="L2616" i="1"/>
  <c r="W2615" i="1"/>
  <c r="S2615" i="1"/>
  <c r="S2614" i="1"/>
  <c r="U2613" i="1"/>
  <c r="T2613" i="1"/>
  <c r="R2613" i="1"/>
  <c r="Q2613" i="1"/>
  <c r="O2613" i="1"/>
  <c r="N2613" i="1"/>
  <c r="M2613" i="1"/>
  <c r="L2613" i="1"/>
  <c r="S2612" i="1"/>
  <c r="S2613" i="1" s="1"/>
  <c r="U2611" i="1"/>
  <c r="T2611" i="1"/>
  <c r="R2611" i="1"/>
  <c r="Q2611" i="1"/>
  <c r="O2611" i="1"/>
  <c r="N2611" i="1"/>
  <c r="M2611" i="1"/>
  <c r="L2611" i="1"/>
  <c r="S2610" i="1"/>
  <c r="S2611" i="1" s="1"/>
  <c r="U1821" i="1"/>
  <c r="T1821" i="1"/>
  <c r="R1821" i="1"/>
  <c r="Q1821" i="1"/>
  <c r="O1821" i="1"/>
  <c r="N1821" i="1"/>
  <c r="M1821" i="1"/>
  <c r="L1821" i="1"/>
  <c r="S1820" i="1"/>
  <c r="S1819" i="1"/>
  <c r="U1818" i="1"/>
  <c r="T1818" i="1"/>
  <c r="R1818" i="1"/>
  <c r="Q1818" i="1"/>
  <c r="O1818" i="1"/>
  <c r="N1818" i="1"/>
  <c r="M1818" i="1"/>
  <c r="L1818" i="1"/>
  <c r="S1817" i="1"/>
  <c r="W1816" i="1"/>
  <c r="S1816" i="1"/>
  <c r="V1815" i="1"/>
  <c r="U1815" i="1"/>
  <c r="T1815" i="1"/>
  <c r="R1815" i="1"/>
  <c r="Q1815" i="1"/>
  <c r="O1815" i="1"/>
  <c r="N1815" i="1"/>
  <c r="M1815" i="1"/>
  <c r="L1815" i="1"/>
  <c r="S1814" i="1"/>
  <c r="S1813" i="1"/>
  <c r="S1812" i="1"/>
  <c r="S1811" i="1"/>
  <c r="V1810" i="1"/>
  <c r="U1810" i="1"/>
  <c r="T1810" i="1"/>
  <c r="R1810" i="1"/>
  <c r="Q1810" i="1"/>
  <c r="O1810" i="1"/>
  <c r="N1810" i="1"/>
  <c r="M1810" i="1"/>
  <c r="L1810" i="1"/>
  <c r="S1809" i="1"/>
  <c r="S1808" i="1"/>
  <c r="W1807" i="1"/>
  <c r="S1807" i="1"/>
  <c r="U258" i="1"/>
  <c r="T258" i="1"/>
  <c r="R258" i="1"/>
  <c r="Q258" i="1"/>
  <c r="O258" i="1"/>
  <c r="N258" i="1"/>
  <c r="M258" i="1"/>
  <c r="L258" i="1"/>
  <c r="S257" i="1"/>
  <c r="S258" i="1" s="1"/>
  <c r="U256" i="1"/>
  <c r="T256" i="1"/>
  <c r="R256" i="1"/>
  <c r="Q256" i="1"/>
  <c r="O256" i="1"/>
  <c r="N256" i="1"/>
  <c r="M256" i="1"/>
  <c r="L256" i="1"/>
  <c r="W255" i="1"/>
  <c r="S255" i="1"/>
  <c r="S256" i="1" s="1"/>
  <c r="V254" i="1"/>
  <c r="U254" i="1"/>
  <c r="T254" i="1"/>
  <c r="R254" i="1"/>
  <c r="Q254" i="1"/>
  <c r="O254" i="1"/>
  <c r="N254" i="1"/>
  <c r="M254" i="1"/>
  <c r="L254" i="1"/>
  <c r="S253" i="1"/>
  <c r="S254" i="1" s="1"/>
  <c r="V252" i="1"/>
  <c r="U252" i="1"/>
  <c r="T252" i="1"/>
  <c r="R252" i="1"/>
  <c r="Q252" i="1"/>
  <c r="O252" i="1"/>
  <c r="N252" i="1"/>
  <c r="M252" i="1"/>
  <c r="L252" i="1"/>
  <c r="S251" i="1"/>
  <c r="S252" i="1" s="1"/>
  <c r="O1806" i="1" l="1"/>
  <c r="O2609" i="1"/>
  <c r="N2609" i="1"/>
  <c r="M2609" i="1"/>
  <c r="U2609" i="1"/>
  <c r="V1806" i="1"/>
  <c r="T2609" i="1"/>
  <c r="S1821" i="1"/>
  <c r="L2609" i="1"/>
  <c r="Q2609" i="1"/>
  <c r="S2616" i="1"/>
  <c r="S2609" i="1" s="1"/>
  <c r="R2609" i="1"/>
  <c r="M1806" i="1"/>
  <c r="L1806" i="1"/>
  <c r="Q1806" i="1"/>
  <c r="U1806" i="1"/>
  <c r="S1815" i="1"/>
  <c r="N1806" i="1"/>
  <c r="T1806" i="1"/>
  <c r="R1806" i="1"/>
  <c r="S250" i="1"/>
  <c r="N250" i="1"/>
  <c r="T250" i="1"/>
  <c r="O250" i="1"/>
  <c r="U250" i="1"/>
  <c r="L250" i="1"/>
  <c r="Q250" i="1"/>
  <c r="M250" i="1"/>
  <c r="R250" i="1"/>
  <c r="S1810" i="1"/>
  <c r="S1818" i="1"/>
  <c r="S1806" i="1" l="1"/>
  <c r="V2585" i="1" l="1"/>
  <c r="V2576" i="1"/>
  <c r="V2569" i="1"/>
  <c r="V2566" i="1"/>
  <c r="V2563" i="1"/>
  <c r="V2556" i="1"/>
  <c r="V2554" i="1"/>
  <c r="V2551" i="1"/>
  <c r="V2548" i="1"/>
  <c r="V2537" i="1"/>
  <c r="V2534" i="1"/>
  <c r="V2529" i="1"/>
  <c r="V2524" i="1"/>
  <c r="V2521" i="1"/>
  <c r="V2516" i="1"/>
  <c r="V2511" i="1"/>
  <c r="V2508" i="1"/>
  <c r="V2504" i="1"/>
  <c r="V2501" i="1"/>
  <c r="V2499" i="1"/>
  <c r="V2493" i="1"/>
  <c r="T2585" i="1"/>
  <c r="T2576" i="1"/>
  <c r="T2569" i="1"/>
  <c r="T2566" i="1"/>
  <c r="T2563" i="1"/>
  <c r="T2556" i="1"/>
  <c r="T2554" i="1"/>
  <c r="T2551" i="1"/>
  <c r="T2548" i="1"/>
  <c r="T2537" i="1"/>
  <c r="T2534" i="1"/>
  <c r="T2529" i="1"/>
  <c r="T2524" i="1"/>
  <c r="T2521" i="1"/>
  <c r="T2516" i="1"/>
  <c r="T2511" i="1"/>
  <c r="T2508" i="1"/>
  <c r="T2504" i="1"/>
  <c r="T2501" i="1"/>
  <c r="T2499" i="1"/>
  <c r="T2493" i="1"/>
  <c r="U2608" i="1"/>
  <c r="Q2608" i="1"/>
  <c r="S2607" i="1"/>
  <c r="S2606" i="1"/>
  <c r="S2605" i="1"/>
  <c r="S2604" i="1"/>
  <c r="S2603" i="1"/>
  <c r="S2602" i="1"/>
  <c r="U2601" i="1"/>
  <c r="Q2601" i="1"/>
  <c r="S2600" i="1"/>
  <c r="S2599" i="1"/>
  <c r="U2598" i="1"/>
  <c r="Q2598" i="1"/>
  <c r="S2597" i="1"/>
  <c r="S2598" i="1" s="1"/>
  <c r="U2596" i="1"/>
  <c r="Q2596" i="1"/>
  <c r="S2595" i="1"/>
  <c r="S2594" i="1"/>
  <c r="U2593" i="1"/>
  <c r="Q2593" i="1"/>
  <c r="S2592" i="1"/>
  <c r="S2591" i="1"/>
  <c r="S2590" i="1"/>
  <c r="S2589" i="1"/>
  <c r="U2588" i="1"/>
  <c r="Q2588" i="1"/>
  <c r="S2587" i="1"/>
  <c r="S2586" i="1"/>
  <c r="U2585" i="1"/>
  <c r="R2585" i="1"/>
  <c r="Q2585" i="1"/>
  <c r="S2584" i="1"/>
  <c r="S2583" i="1"/>
  <c r="S2582" i="1"/>
  <c r="S2581" i="1"/>
  <c r="S2580" i="1"/>
  <c r="S2579" i="1"/>
  <c r="S2578" i="1"/>
  <c r="S2577" i="1"/>
  <c r="U2576" i="1"/>
  <c r="R2576" i="1"/>
  <c r="Q2576" i="1"/>
  <c r="S2575" i="1"/>
  <c r="S2574" i="1"/>
  <c r="S2573" i="1"/>
  <c r="S2572" i="1"/>
  <c r="S2571" i="1"/>
  <c r="S2570" i="1"/>
  <c r="U2569" i="1"/>
  <c r="R2569" i="1"/>
  <c r="Q2569" i="1"/>
  <c r="S2568" i="1"/>
  <c r="S2567" i="1"/>
  <c r="U2566" i="1"/>
  <c r="R2566" i="1"/>
  <c r="Q2566" i="1"/>
  <c r="S2565" i="1"/>
  <c r="S2564" i="1"/>
  <c r="U2563" i="1"/>
  <c r="R2563" i="1"/>
  <c r="Q2563" i="1"/>
  <c r="S2562" i="1"/>
  <c r="S2561" i="1"/>
  <c r="S2560" i="1"/>
  <c r="S2559" i="1"/>
  <c r="S2558" i="1"/>
  <c r="S2557" i="1"/>
  <c r="U2556" i="1"/>
  <c r="R2556" i="1"/>
  <c r="Q2556" i="1"/>
  <c r="S2555" i="1"/>
  <c r="S2556" i="1" s="1"/>
  <c r="U2554" i="1"/>
  <c r="R2554" i="1"/>
  <c r="Q2554" i="1"/>
  <c r="S2553" i="1"/>
  <c r="S2552" i="1"/>
  <c r="U2551" i="1"/>
  <c r="R2551" i="1"/>
  <c r="Q2551" i="1"/>
  <c r="S2550" i="1"/>
  <c r="S2549" i="1"/>
  <c r="U2548" i="1"/>
  <c r="R2548" i="1"/>
  <c r="Q2548" i="1"/>
  <c r="S2547" i="1"/>
  <c r="S2546" i="1"/>
  <c r="S2545" i="1"/>
  <c r="S2544" i="1"/>
  <c r="S2543" i="1"/>
  <c r="S2542" i="1"/>
  <c r="S2541" i="1"/>
  <c r="S2540" i="1"/>
  <c r="S2539" i="1"/>
  <c r="S2538" i="1"/>
  <c r="U2537" i="1"/>
  <c r="R2537" i="1"/>
  <c r="Q2537" i="1"/>
  <c r="S2536" i="1"/>
  <c r="S2535" i="1"/>
  <c r="U2534" i="1"/>
  <c r="R2534" i="1"/>
  <c r="Q2534" i="1"/>
  <c r="S2533" i="1"/>
  <c r="S2532" i="1"/>
  <c r="S2531" i="1"/>
  <c r="S2530" i="1"/>
  <c r="U2529" i="1"/>
  <c r="R2529" i="1"/>
  <c r="Q2529" i="1"/>
  <c r="S2528" i="1"/>
  <c r="S2527" i="1"/>
  <c r="S2526" i="1"/>
  <c r="S2525" i="1"/>
  <c r="U2524" i="1"/>
  <c r="R2524" i="1"/>
  <c r="Q2524" i="1"/>
  <c r="S2523" i="1"/>
  <c r="S2522" i="1"/>
  <c r="U2521" i="1"/>
  <c r="R2521" i="1"/>
  <c r="Q2521" i="1"/>
  <c r="S2520" i="1"/>
  <c r="S2519" i="1"/>
  <c r="S2518" i="1"/>
  <c r="S2517" i="1"/>
  <c r="U2516" i="1"/>
  <c r="R2516" i="1"/>
  <c r="Q2516" i="1"/>
  <c r="S2515" i="1"/>
  <c r="S2514" i="1"/>
  <c r="S2513" i="1"/>
  <c r="S2512" i="1"/>
  <c r="U2511" i="1"/>
  <c r="R2511" i="1"/>
  <c r="Q2511" i="1"/>
  <c r="S2510" i="1"/>
  <c r="S2509" i="1"/>
  <c r="U2508" i="1"/>
  <c r="R2508" i="1"/>
  <c r="Q2508" i="1"/>
  <c r="S2507" i="1"/>
  <c r="S2506" i="1"/>
  <c r="S2505" i="1"/>
  <c r="U2504" i="1"/>
  <c r="R2504" i="1"/>
  <c r="Q2504" i="1"/>
  <c r="S2503" i="1"/>
  <c r="S2502" i="1"/>
  <c r="U2501" i="1"/>
  <c r="R2501" i="1"/>
  <c r="Q2501" i="1"/>
  <c r="S2500" i="1"/>
  <c r="S2501" i="1" s="1"/>
  <c r="U2499" i="1"/>
  <c r="R2499" i="1"/>
  <c r="Q2499" i="1"/>
  <c r="O2499" i="1"/>
  <c r="N2499" i="1"/>
  <c r="M2499" i="1"/>
  <c r="L2499" i="1"/>
  <c r="S2498" i="1"/>
  <c r="S2497" i="1"/>
  <c r="S2496" i="1"/>
  <c r="S2495" i="1"/>
  <c r="S2494" i="1"/>
  <c r="U2493" i="1"/>
  <c r="R2493" i="1"/>
  <c r="Q2493" i="1"/>
  <c r="O2493" i="1"/>
  <c r="O2487" i="1" s="1"/>
  <c r="N2493" i="1"/>
  <c r="N2487" i="1" s="1"/>
  <c r="M2493" i="1"/>
  <c r="M2487" i="1" s="1"/>
  <c r="L2493" i="1"/>
  <c r="S2492" i="1"/>
  <c r="S2491" i="1"/>
  <c r="S2490" i="1"/>
  <c r="S2489" i="1"/>
  <c r="S2488" i="1"/>
  <c r="W1758" i="1"/>
  <c r="V1805" i="1"/>
  <c r="V1794" i="1"/>
  <c r="V1791" i="1"/>
  <c r="V1789" i="1"/>
  <c r="V1786" i="1"/>
  <c r="V1779" i="1"/>
  <c r="V1773" i="1"/>
  <c r="V1771" i="1"/>
  <c r="V1766" i="1"/>
  <c r="V1762" i="1"/>
  <c r="V1759" i="1"/>
  <c r="V1751" i="1"/>
  <c r="V1745" i="1"/>
  <c r="V1738" i="1"/>
  <c r="V1733" i="1"/>
  <c r="V1731" i="1"/>
  <c r="V1727" i="1"/>
  <c r="V1724" i="1"/>
  <c r="V1721" i="1"/>
  <c r="V1718" i="1"/>
  <c r="V1716" i="1"/>
  <c r="V1714" i="1"/>
  <c r="V1709" i="1"/>
  <c r="V1705" i="1"/>
  <c r="V1702" i="1"/>
  <c r="V1700" i="1"/>
  <c r="V1698" i="1"/>
  <c r="V1696" i="1"/>
  <c r="V1694" i="1"/>
  <c r="V1691" i="1"/>
  <c r="V1680" i="1"/>
  <c r="V1674" i="1"/>
  <c r="V1672" i="1"/>
  <c r="V1670" i="1"/>
  <c r="T1805" i="1"/>
  <c r="T1794" i="1"/>
  <c r="T1791" i="1"/>
  <c r="T1789" i="1"/>
  <c r="T1786" i="1"/>
  <c r="T1779" i="1"/>
  <c r="T1773" i="1"/>
  <c r="T1771" i="1"/>
  <c r="T1766" i="1"/>
  <c r="T1762" i="1"/>
  <c r="T1759" i="1"/>
  <c r="T1751" i="1"/>
  <c r="T1745" i="1"/>
  <c r="T1738" i="1"/>
  <c r="T1733" i="1"/>
  <c r="T1731" i="1"/>
  <c r="T1727" i="1"/>
  <c r="T1724" i="1"/>
  <c r="T1721" i="1"/>
  <c r="T1718" i="1"/>
  <c r="T1716" i="1"/>
  <c r="T1714" i="1"/>
  <c r="T1709" i="1"/>
  <c r="T1705" i="1"/>
  <c r="T1702" i="1"/>
  <c r="T1700" i="1"/>
  <c r="T1698" i="1"/>
  <c r="T1696" i="1"/>
  <c r="T1694" i="1"/>
  <c r="T1691" i="1"/>
  <c r="T1680" i="1"/>
  <c r="T1674" i="1"/>
  <c r="T1672" i="1"/>
  <c r="T1670" i="1"/>
  <c r="L2487" i="1" l="1"/>
  <c r="S2504" i="1"/>
  <c r="S2524" i="1"/>
  <c r="S2566" i="1"/>
  <c r="S2596" i="1"/>
  <c r="S2511" i="1"/>
  <c r="S2551" i="1"/>
  <c r="T1666" i="1"/>
  <c r="V1666" i="1"/>
  <c r="V1661" i="1" s="1"/>
  <c r="V2487" i="1"/>
  <c r="V2485" i="1" s="1"/>
  <c r="V2405" i="1" s="1"/>
  <c r="U2487" i="1"/>
  <c r="U2485" i="1" s="1"/>
  <c r="U2405" i="1" s="1"/>
  <c r="Q2487" i="1"/>
  <c r="Q2485" i="1" s="1"/>
  <c r="Q2405" i="1" s="1"/>
  <c r="T2487" i="1"/>
  <c r="T2485" i="1" s="1"/>
  <c r="T2405" i="1" s="1"/>
  <c r="S2508" i="1"/>
  <c r="S2537" i="1"/>
  <c r="S2588" i="1"/>
  <c r="S2499" i="1"/>
  <c r="S2521" i="1"/>
  <c r="R2487" i="1"/>
  <c r="R2485" i="1" s="1"/>
  <c r="R2405" i="1" s="1"/>
  <c r="S2554" i="1"/>
  <c r="S2569" i="1"/>
  <c r="S2601" i="1"/>
  <c r="S2608" i="1"/>
  <c r="S2516" i="1"/>
  <c r="S2534" i="1"/>
  <c r="S2548" i="1"/>
  <c r="S2563" i="1"/>
  <c r="S2585" i="1"/>
  <c r="S2493" i="1"/>
  <c r="S2529" i="1"/>
  <c r="S2576" i="1"/>
  <c r="S2593" i="1"/>
  <c r="U1805" i="1"/>
  <c r="R1805" i="1"/>
  <c r="Q1805" i="1"/>
  <c r="S1804" i="1"/>
  <c r="S1803" i="1"/>
  <c r="S1802" i="1"/>
  <c r="S1801" i="1"/>
  <c r="S1800" i="1"/>
  <c r="S1799" i="1"/>
  <c r="S1798" i="1"/>
  <c r="S1797" i="1"/>
  <c r="S1796" i="1"/>
  <c r="S1795" i="1"/>
  <c r="U1794" i="1"/>
  <c r="R1794" i="1"/>
  <c r="Q1794" i="1"/>
  <c r="S1793" i="1"/>
  <c r="S1792" i="1"/>
  <c r="U1791" i="1"/>
  <c r="R1791" i="1"/>
  <c r="Q1791" i="1"/>
  <c r="S1790" i="1"/>
  <c r="S1791" i="1" s="1"/>
  <c r="U1789" i="1"/>
  <c r="R1789" i="1"/>
  <c r="Q1789" i="1"/>
  <c r="S1788" i="1"/>
  <c r="S1787" i="1"/>
  <c r="U1786" i="1"/>
  <c r="R1786" i="1"/>
  <c r="Q1786" i="1"/>
  <c r="S1785" i="1"/>
  <c r="S1784" i="1"/>
  <c r="S1783" i="1"/>
  <c r="S1782" i="1"/>
  <c r="S1781" i="1"/>
  <c r="S1780" i="1"/>
  <c r="U1779" i="1"/>
  <c r="R1779" i="1"/>
  <c r="Q1779" i="1"/>
  <c r="S1778" i="1"/>
  <c r="S1777" i="1"/>
  <c r="S1776" i="1"/>
  <c r="S1775" i="1"/>
  <c r="S1774" i="1"/>
  <c r="U1773" i="1"/>
  <c r="R1773" i="1"/>
  <c r="Q1773" i="1"/>
  <c r="S1772" i="1"/>
  <c r="S1773" i="1" s="1"/>
  <c r="U1771" i="1"/>
  <c r="R1771" i="1"/>
  <c r="Q1771" i="1"/>
  <c r="O1771" i="1"/>
  <c r="N1771" i="1"/>
  <c r="M1771" i="1"/>
  <c r="L1771" i="1"/>
  <c r="S1770" i="1"/>
  <c r="S1769" i="1"/>
  <c r="S1768" i="1"/>
  <c r="S1767" i="1"/>
  <c r="U1766" i="1"/>
  <c r="R1766" i="1"/>
  <c r="Q1766" i="1"/>
  <c r="S1765" i="1"/>
  <c r="S1764" i="1"/>
  <c r="S1763" i="1"/>
  <c r="U1762" i="1"/>
  <c r="R1762" i="1"/>
  <c r="Q1762" i="1"/>
  <c r="S1761" i="1"/>
  <c r="S1760" i="1"/>
  <c r="U1759" i="1"/>
  <c r="R1759" i="1"/>
  <c r="Q1759" i="1"/>
  <c r="O1759" i="1"/>
  <c r="N1759" i="1"/>
  <c r="M1759" i="1"/>
  <c r="L1759" i="1"/>
  <c r="S1758" i="1"/>
  <c r="S1757" i="1"/>
  <c r="S1756" i="1"/>
  <c r="S1755" i="1"/>
  <c r="S1754" i="1"/>
  <c r="S1753" i="1"/>
  <c r="S1752" i="1"/>
  <c r="U1751" i="1"/>
  <c r="R1751" i="1"/>
  <c r="Q1751" i="1"/>
  <c r="N1751" i="1"/>
  <c r="M1751" i="1"/>
  <c r="L1751" i="1"/>
  <c r="S1750" i="1"/>
  <c r="S1749" i="1"/>
  <c r="S1748" i="1"/>
  <c r="S1747" i="1"/>
  <c r="S1746" i="1"/>
  <c r="U1745" i="1"/>
  <c r="R1745" i="1"/>
  <c r="Q1745" i="1"/>
  <c r="O1745" i="1"/>
  <c r="N1745" i="1"/>
  <c r="M1745" i="1"/>
  <c r="L1745" i="1"/>
  <c r="S1744" i="1"/>
  <c r="S1743" i="1"/>
  <c r="S1742" i="1"/>
  <c r="S1741" i="1"/>
  <c r="S1740" i="1"/>
  <c r="S1739" i="1"/>
  <c r="U1738" i="1"/>
  <c r="R1738" i="1"/>
  <c r="Q1738" i="1"/>
  <c r="S1737" i="1"/>
  <c r="S1736" i="1"/>
  <c r="S1735" i="1"/>
  <c r="S1734" i="1"/>
  <c r="U1733" i="1"/>
  <c r="R1733" i="1"/>
  <c r="Q1733" i="1"/>
  <c r="N1733" i="1"/>
  <c r="M1733" i="1"/>
  <c r="L1733" i="1"/>
  <c r="S1732" i="1"/>
  <c r="S1733" i="1" s="1"/>
  <c r="U1731" i="1"/>
  <c r="R1731" i="1"/>
  <c r="Q1731" i="1"/>
  <c r="O1731" i="1"/>
  <c r="N1731" i="1"/>
  <c r="M1731" i="1"/>
  <c r="L1731" i="1"/>
  <c r="S1730" i="1"/>
  <c r="S1729" i="1"/>
  <c r="S1728" i="1"/>
  <c r="U1727" i="1"/>
  <c r="R1727" i="1"/>
  <c r="Q1727" i="1"/>
  <c r="S1726" i="1"/>
  <c r="S1725" i="1"/>
  <c r="U1724" i="1"/>
  <c r="R1724" i="1"/>
  <c r="Q1724" i="1"/>
  <c r="S1723" i="1"/>
  <c r="S1722" i="1"/>
  <c r="U1721" i="1"/>
  <c r="R1721" i="1"/>
  <c r="Q1721" i="1"/>
  <c r="S1720" i="1"/>
  <c r="S1719" i="1"/>
  <c r="U1718" i="1"/>
  <c r="R1718" i="1"/>
  <c r="Q1718" i="1"/>
  <c r="S1717" i="1"/>
  <c r="S1718" i="1" s="1"/>
  <c r="U1716" i="1"/>
  <c r="R1716" i="1"/>
  <c r="Q1716" i="1"/>
  <c r="S1715" i="1"/>
  <c r="S1716" i="1" s="1"/>
  <c r="U1714" i="1"/>
  <c r="R1714" i="1"/>
  <c r="Q1714" i="1"/>
  <c r="S1713" i="1"/>
  <c r="S1712" i="1"/>
  <c r="S1711" i="1"/>
  <c r="S1710" i="1"/>
  <c r="U1709" i="1"/>
  <c r="R1709" i="1"/>
  <c r="Q1709" i="1"/>
  <c r="S1708" i="1"/>
  <c r="S1707" i="1"/>
  <c r="S1706" i="1"/>
  <c r="U1705" i="1"/>
  <c r="R1705" i="1"/>
  <c r="Q1705" i="1"/>
  <c r="N1705" i="1"/>
  <c r="S1704" i="1"/>
  <c r="S1703" i="1"/>
  <c r="U1702" i="1"/>
  <c r="R1702" i="1"/>
  <c r="Q1702" i="1"/>
  <c r="S1701" i="1"/>
  <c r="S1702" i="1" s="1"/>
  <c r="U1700" i="1"/>
  <c r="R1700" i="1"/>
  <c r="Q1700" i="1"/>
  <c r="O1700" i="1"/>
  <c r="N1700" i="1"/>
  <c r="M1700" i="1"/>
  <c r="L1700" i="1"/>
  <c r="S1699" i="1"/>
  <c r="S1700" i="1" s="1"/>
  <c r="U1698" i="1"/>
  <c r="R1698" i="1"/>
  <c r="Q1698" i="1"/>
  <c r="N1698" i="1"/>
  <c r="M1698" i="1"/>
  <c r="L1698" i="1"/>
  <c r="S1697" i="1"/>
  <c r="S1698" i="1" s="1"/>
  <c r="U1696" i="1"/>
  <c r="R1696" i="1"/>
  <c r="Q1696" i="1"/>
  <c r="N1696" i="1"/>
  <c r="M1696" i="1"/>
  <c r="L1696" i="1"/>
  <c r="S1695" i="1"/>
  <c r="S1696" i="1" s="1"/>
  <c r="U1694" i="1"/>
  <c r="R1694" i="1"/>
  <c r="Q1694" i="1"/>
  <c r="S1693" i="1"/>
  <c r="S1692" i="1"/>
  <c r="U1691" i="1"/>
  <c r="R1691" i="1"/>
  <c r="Q1691" i="1"/>
  <c r="S1690" i="1"/>
  <c r="S1689" i="1"/>
  <c r="S1688" i="1"/>
  <c r="S1687" i="1"/>
  <c r="S1686" i="1"/>
  <c r="S1685" i="1"/>
  <c r="S1684" i="1"/>
  <c r="S1683" i="1"/>
  <c r="S1682" i="1"/>
  <c r="S1681" i="1"/>
  <c r="U1680" i="1"/>
  <c r="R1680" i="1"/>
  <c r="Q1680" i="1"/>
  <c r="O1680" i="1"/>
  <c r="N1680" i="1"/>
  <c r="M1680" i="1"/>
  <c r="L1680" i="1"/>
  <c r="S1679" i="1"/>
  <c r="S1678" i="1"/>
  <c r="S1677" i="1"/>
  <c r="S1676" i="1"/>
  <c r="S1675" i="1"/>
  <c r="U1674" i="1"/>
  <c r="R1674" i="1"/>
  <c r="Q1674" i="1"/>
  <c r="S1673" i="1"/>
  <c r="S1674" i="1" s="1"/>
  <c r="U1672" i="1"/>
  <c r="R1672" i="1"/>
  <c r="Q1672" i="1"/>
  <c r="S1671" i="1"/>
  <c r="S1672" i="1" s="1"/>
  <c r="U1670" i="1"/>
  <c r="R1670" i="1"/>
  <c r="Q1670" i="1"/>
  <c r="O1670" i="1"/>
  <c r="S1669" i="1"/>
  <c r="S1668" i="1"/>
  <c r="S1667" i="1"/>
  <c r="V1665" i="1"/>
  <c r="U1665" i="1"/>
  <c r="U1662" i="1" s="1"/>
  <c r="T1665" i="1"/>
  <c r="T1662" i="1" s="1"/>
  <c r="T1661" i="1" s="1"/>
  <c r="R1665" i="1"/>
  <c r="R1662" i="1" s="1"/>
  <c r="Q1665" i="1"/>
  <c r="Q1662" i="1" s="1"/>
  <c r="O1665" i="1"/>
  <c r="O1662" i="1" s="1"/>
  <c r="N1665" i="1"/>
  <c r="M1665" i="1"/>
  <c r="L1665" i="1"/>
  <c r="S1664" i="1"/>
  <c r="S1663" i="1"/>
  <c r="O1666" i="1" l="1"/>
  <c r="L1666" i="1"/>
  <c r="M1666" i="1"/>
  <c r="N1666" i="1"/>
  <c r="U1666" i="1"/>
  <c r="U1661" i="1" s="1"/>
  <c r="S1694" i="1"/>
  <c r="R1666" i="1"/>
  <c r="R1661" i="1" s="1"/>
  <c r="Q1666" i="1"/>
  <c r="S1721" i="1"/>
  <c r="S2487" i="1"/>
  <c r="S2485" i="1" s="1"/>
  <c r="S2405" i="1" s="1"/>
  <c r="S1670" i="1"/>
  <c r="S1745" i="1"/>
  <c r="S1759" i="1"/>
  <c r="S1766" i="1"/>
  <c r="S1762" i="1"/>
  <c r="S1779" i="1"/>
  <c r="S1665" i="1"/>
  <c r="S1662" i="1" s="1"/>
  <c r="S1680" i="1"/>
  <c r="S1691" i="1"/>
  <c r="S1709" i="1"/>
  <c r="S1727" i="1"/>
  <c r="S1738" i="1"/>
  <c r="S1805" i="1"/>
  <c r="S1705" i="1"/>
  <c r="S1731" i="1"/>
  <c r="S1751" i="1"/>
  <c r="S1771" i="1"/>
  <c r="S1786" i="1"/>
  <c r="S1714" i="1"/>
  <c r="S1724" i="1"/>
  <c r="S1789" i="1"/>
  <c r="S1794" i="1"/>
  <c r="V249" i="1"/>
  <c r="U249" i="1"/>
  <c r="T249" i="1"/>
  <c r="R249" i="1"/>
  <c r="Q249" i="1"/>
  <c r="S248" i="1"/>
  <c r="S247" i="1"/>
  <c r="V246" i="1"/>
  <c r="U246" i="1"/>
  <c r="T246" i="1"/>
  <c r="R246" i="1"/>
  <c r="Q246" i="1"/>
  <c r="S245" i="1"/>
  <c r="S244" i="1"/>
  <c r="S243" i="1"/>
  <c r="S242" i="1"/>
  <c r="S241" i="1"/>
  <c r="S240" i="1"/>
  <c r="V239" i="1"/>
  <c r="U239" i="1"/>
  <c r="T239" i="1"/>
  <c r="R239" i="1"/>
  <c r="Q239" i="1"/>
  <c r="S238" i="1"/>
  <c r="S237" i="1"/>
  <c r="S236" i="1"/>
  <c r="S235" i="1"/>
  <c r="S234" i="1"/>
  <c r="V233" i="1"/>
  <c r="U233" i="1"/>
  <c r="T233" i="1"/>
  <c r="R233" i="1"/>
  <c r="Q233" i="1"/>
  <c r="W232" i="1"/>
  <c r="S232" i="1"/>
  <c r="S233" i="1" s="1"/>
  <c r="V231" i="1"/>
  <c r="U231" i="1"/>
  <c r="T231" i="1"/>
  <c r="R231" i="1"/>
  <c r="Q231" i="1"/>
  <c r="O231" i="1"/>
  <c r="N231" i="1"/>
  <c r="M231" i="1"/>
  <c r="L231" i="1"/>
  <c r="S230" i="1"/>
  <c r="S231" i="1" s="1"/>
  <c r="V229" i="1"/>
  <c r="U229" i="1"/>
  <c r="T229" i="1"/>
  <c r="R229" i="1"/>
  <c r="Q229" i="1"/>
  <c r="S228" i="1"/>
  <c r="S227" i="1"/>
  <c r="S226" i="1"/>
  <c r="S225" i="1"/>
  <c r="S224" i="1"/>
  <c r="S223" i="1"/>
  <c r="V222" i="1"/>
  <c r="U222" i="1"/>
  <c r="T222" i="1"/>
  <c r="R222" i="1"/>
  <c r="Q222" i="1"/>
  <c r="S221" i="1"/>
  <c r="S220" i="1"/>
  <c r="S219" i="1"/>
  <c r="W218" i="1"/>
  <c r="S218" i="1"/>
  <c r="S217" i="1"/>
  <c r="V216" i="1"/>
  <c r="U216" i="1"/>
  <c r="T216" i="1"/>
  <c r="R216" i="1"/>
  <c r="Q216" i="1"/>
  <c r="O216" i="1"/>
  <c r="N216" i="1"/>
  <c r="M216" i="1"/>
  <c r="L216" i="1"/>
  <c r="S215" i="1"/>
  <c r="S214" i="1"/>
  <c r="S213" i="1"/>
  <c r="S212" i="1"/>
  <c r="S211" i="1"/>
  <c r="S210" i="1"/>
  <c r="V209" i="1"/>
  <c r="U209" i="1"/>
  <c r="T209" i="1"/>
  <c r="R209" i="1"/>
  <c r="Q209" i="1"/>
  <c r="O209" i="1"/>
  <c r="N209" i="1"/>
  <c r="M209" i="1"/>
  <c r="L209" i="1"/>
  <c r="S208" i="1"/>
  <c r="S207" i="1"/>
  <c r="S206" i="1"/>
  <c r="S205" i="1"/>
  <c r="V204" i="1"/>
  <c r="U204" i="1"/>
  <c r="T204" i="1"/>
  <c r="R204" i="1"/>
  <c r="Q204" i="1"/>
  <c r="O204" i="1"/>
  <c r="N204" i="1"/>
  <c r="M204" i="1"/>
  <c r="L204" i="1"/>
  <c r="S203" i="1"/>
  <c r="S202" i="1"/>
  <c r="S201" i="1"/>
  <c r="V200" i="1"/>
  <c r="U200" i="1"/>
  <c r="T200" i="1"/>
  <c r="R200" i="1"/>
  <c r="Q200" i="1"/>
  <c r="S199" i="1"/>
  <c r="S198" i="1"/>
  <c r="S197" i="1"/>
  <c r="W196" i="1"/>
  <c r="S196" i="1"/>
  <c r="V195" i="1"/>
  <c r="U195" i="1"/>
  <c r="T195" i="1"/>
  <c r="R195" i="1"/>
  <c r="Q195" i="1"/>
  <c r="S194" i="1"/>
  <c r="S193" i="1"/>
  <c r="S192" i="1"/>
  <c r="S191" i="1"/>
  <c r="S190" i="1"/>
  <c r="S189" i="1"/>
  <c r="V188" i="1"/>
  <c r="U188" i="1"/>
  <c r="T188" i="1"/>
  <c r="R188" i="1"/>
  <c r="Q188" i="1"/>
  <c r="W187" i="1"/>
  <c r="S187" i="1"/>
  <c r="S186" i="1"/>
  <c r="V185" i="1"/>
  <c r="U185" i="1"/>
  <c r="T185" i="1"/>
  <c r="R185" i="1"/>
  <c r="Q185" i="1"/>
  <c r="N185" i="1"/>
  <c r="S184" i="1"/>
  <c r="W183" i="1"/>
  <c r="S183" i="1"/>
  <c r="V182" i="1"/>
  <c r="U182" i="1"/>
  <c r="T182" i="1"/>
  <c r="R182" i="1"/>
  <c r="Q182" i="1"/>
  <c r="N182" i="1"/>
  <c r="M182" i="1"/>
  <c r="L182" i="1"/>
  <c r="S181" i="1"/>
  <c r="W180" i="1"/>
  <c r="S180" i="1"/>
  <c r="V179" i="1"/>
  <c r="U179" i="1"/>
  <c r="T179" i="1"/>
  <c r="R179" i="1"/>
  <c r="Q179" i="1"/>
  <c r="S178" i="1"/>
  <c r="S177" i="1"/>
  <c r="S176" i="1"/>
  <c r="S175" i="1"/>
  <c r="S174" i="1"/>
  <c r="V173" i="1"/>
  <c r="U173" i="1"/>
  <c r="T173" i="1"/>
  <c r="R173" i="1"/>
  <c r="Q173" i="1"/>
  <c r="N173" i="1"/>
  <c r="M173" i="1"/>
  <c r="L173" i="1"/>
  <c r="S172" i="1"/>
  <c r="S171" i="1"/>
  <c r="V170" i="1"/>
  <c r="U170" i="1"/>
  <c r="T170" i="1"/>
  <c r="R170" i="1"/>
  <c r="Q170" i="1"/>
  <c r="O170" i="1"/>
  <c r="N170" i="1"/>
  <c r="M170" i="1"/>
  <c r="L170" i="1"/>
  <c r="S169" i="1"/>
  <c r="S168" i="1"/>
  <c r="V167" i="1"/>
  <c r="U167" i="1"/>
  <c r="T167" i="1"/>
  <c r="R167" i="1"/>
  <c r="Q167" i="1"/>
  <c r="S166" i="1"/>
  <c r="S165" i="1"/>
  <c r="U164" i="1"/>
  <c r="T164" i="1"/>
  <c r="R164" i="1"/>
  <c r="Q164" i="1"/>
  <c r="S163" i="1"/>
  <c r="S162" i="1"/>
  <c r="V161" i="1"/>
  <c r="U161" i="1"/>
  <c r="T161" i="1"/>
  <c r="R161" i="1"/>
  <c r="Q161" i="1"/>
  <c r="S160" i="1"/>
  <c r="S161" i="1" s="1"/>
  <c r="U159" i="1"/>
  <c r="T159" i="1"/>
  <c r="R159" i="1"/>
  <c r="Q159" i="1"/>
  <c r="S158" i="1"/>
  <c r="S157" i="1"/>
  <c r="S156" i="1"/>
  <c r="S155" i="1"/>
  <c r="V154" i="1"/>
  <c r="U154" i="1"/>
  <c r="T154" i="1"/>
  <c r="R154" i="1"/>
  <c r="Q154" i="1"/>
  <c r="O154" i="1"/>
  <c r="N154" i="1"/>
  <c r="M154" i="1"/>
  <c r="L154" i="1"/>
  <c r="S153" i="1"/>
  <c r="S152" i="1"/>
  <c r="S151" i="1"/>
  <c r="U150" i="1"/>
  <c r="T150" i="1"/>
  <c r="Q150" i="1"/>
  <c r="S149" i="1"/>
  <c r="S148" i="1"/>
  <c r="U147" i="1"/>
  <c r="T147" i="1"/>
  <c r="R147" i="1"/>
  <c r="Q147" i="1"/>
  <c r="S146" i="1"/>
  <c r="S145" i="1"/>
  <c r="U144" i="1"/>
  <c r="R144" i="1"/>
  <c r="Q144" i="1"/>
  <c r="S143" i="1"/>
  <c r="S142" i="1"/>
  <c r="S141" i="1"/>
  <c r="U140" i="1"/>
  <c r="T140" i="1"/>
  <c r="R140" i="1"/>
  <c r="Q140" i="1"/>
  <c r="O140" i="1"/>
  <c r="N140" i="1"/>
  <c r="M140" i="1"/>
  <c r="L140" i="1"/>
  <c r="S139" i="1"/>
  <c r="S140" i="1" s="1"/>
  <c r="U138" i="1"/>
  <c r="T138" i="1"/>
  <c r="R138" i="1"/>
  <c r="Q138" i="1"/>
  <c r="N138" i="1"/>
  <c r="M138" i="1"/>
  <c r="L138" i="1"/>
  <c r="S137" i="1"/>
  <c r="S138" i="1" s="1"/>
  <c r="U136" i="1"/>
  <c r="T136" i="1"/>
  <c r="R136" i="1"/>
  <c r="Q136" i="1"/>
  <c r="N136" i="1"/>
  <c r="M136" i="1"/>
  <c r="L136" i="1"/>
  <c r="S135" i="1"/>
  <c r="S136" i="1" s="1"/>
  <c r="U134" i="1"/>
  <c r="T134" i="1"/>
  <c r="R134" i="1"/>
  <c r="Q134" i="1"/>
  <c r="S133" i="1"/>
  <c r="S134" i="1" s="1"/>
  <c r="U132" i="1"/>
  <c r="T132" i="1"/>
  <c r="R132" i="1"/>
  <c r="Q132" i="1"/>
  <c r="S131" i="1"/>
  <c r="W130" i="1"/>
  <c r="S130" i="1"/>
  <c r="V129" i="1"/>
  <c r="Q129" i="1"/>
  <c r="S128" i="1"/>
  <c r="S127" i="1"/>
  <c r="S126" i="1"/>
  <c r="S125" i="1"/>
  <c r="S124" i="1"/>
  <c r="W123" i="1"/>
  <c r="S123" i="1"/>
  <c r="U122" i="1"/>
  <c r="T122" i="1"/>
  <c r="Q122" i="1"/>
  <c r="O122" i="1"/>
  <c r="S121" i="1"/>
  <c r="S120" i="1"/>
  <c r="S119" i="1"/>
  <c r="Q1661" i="1" l="1"/>
  <c r="Q1599" i="1" s="1"/>
  <c r="L118" i="1"/>
  <c r="N118" i="1"/>
  <c r="O118" i="1"/>
  <c r="M118" i="1"/>
  <c r="S129" i="1"/>
  <c r="Q118" i="1"/>
  <c r="R118" i="1"/>
  <c r="U118" i="1"/>
  <c r="V118" i="1"/>
  <c r="T118" i="1"/>
  <c r="S1666" i="1"/>
  <c r="S1661" i="1" s="1"/>
  <c r="S173" i="1"/>
  <c r="S195" i="1"/>
  <c r="S122" i="1"/>
  <c r="S167" i="1"/>
  <c r="S188" i="1"/>
  <c r="S132" i="1"/>
  <c r="S150" i="1"/>
  <c r="S164" i="1"/>
  <c r="S154" i="1"/>
  <c r="S222" i="1"/>
  <c r="S144" i="1"/>
  <c r="S147" i="1"/>
  <c r="S159" i="1"/>
  <c r="S179" i="1"/>
  <c r="S246" i="1"/>
  <c r="S170" i="1"/>
  <c r="S204" i="1"/>
  <c r="S209" i="1"/>
  <c r="S229" i="1"/>
  <c r="S182" i="1"/>
  <c r="S185" i="1"/>
  <c r="S200" i="1"/>
  <c r="S216" i="1"/>
  <c r="S239" i="1"/>
  <c r="S249" i="1"/>
  <c r="S118" i="1" l="1"/>
  <c r="V117" i="1"/>
  <c r="O117" i="1"/>
  <c r="N117" i="1"/>
  <c r="M117" i="1"/>
  <c r="L117" i="1"/>
  <c r="S116" i="1"/>
  <c r="S117" i="1" s="1"/>
  <c r="V115" i="1"/>
  <c r="U115" i="1"/>
  <c r="T115" i="1"/>
  <c r="R115" i="1"/>
  <c r="Q115" i="1"/>
  <c r="S114" i="1"/>
  <c r="S113" i="1"/>
  <c r="S112" i="1"/>
  <c r="R109" i="1" l="1"/>
  <c r="R108" i="1" s="1"/>
  <c r="R11" i="1" s="1"/>
  <c r="Q109" i="1"/>
  <c r="Q108" i="1" s="1"/>
  <c r="Q11" i="1" s="1"/>
  <c r="V109" i="1"/>
  <c r="U109" i="1"/>
  <c r="U108" i="1" s="1"/>
  <c r="U11" i="1" s="1"/>
  <c r="S109" i="1"/>
  <c r="S108" i="1" s="1"/>
  <c r="S11" i="1" s="1"/>
  <c r="T109" i="1"/>
  <c r="T108" i="1" s="1"/>
  <c r="T11" i="1" s="1"/>
  <c r="O1964" i="1"/>
  <c r="O1962" i="1" s="1"/>
  <c r="N1964" i="1"/>
  <c r="N1962" i="1" s="1"/>
  <c r="M1964" i="1"/>
  <c r="M1962" i="1" s="1"/>
  <c r="L1964" i="1"/>
  <c r="L1962" i="1" s="1"/>
  <c r="O3108" i="1" l="1"/>
  <c r="N3108" i="1"/>
  <c r="M3108" i="1"/>
  <c r="L3108" i="1"/>
  <c r="O3105" i="1"/>
  <c r="N3105" i="1"/>
  <c r="M3105" i="1"/>
  <c r="L3105" i="1"/>
  <c r="W3104" i="1"/>
  <c r="O2342" i="1"/>
  <c r="N2342" i="1"/>
  <c r="M2342" i="1"/>
  <c r="L2342" i="1"/>
  <c r="O2340" i="1"/>
  <c r="N2340" i="1"/>
  <c r="M2340" i="1"/>
  <c r="L2340" i="1"/>
  <c r="O2337" i="1"/>
  <c r="N2337" i="1"/>
  <c r="M2337" i="1"/>
  <c r="L2337" i="1"/>
  <c r="W2336" i="1"/>
  <c r="O2335" i="1"/>
  <c r="N2335" i="1"/>
  <c r="M2335" i="1"/>
  <c r="L2335" i="1"/>
  <c r="O2333" i="1"/>
  <c r="N2333" i="1"/>
  <c r="M2333" i="1"/>
  <c r="L2333" i="1"/>
  <c r="W2332" i="1"/>
  <c r="O2331" i="1"/>
  <c r="N2331" i="1"/>
  <c r="M2331" i="1"/>
  <c r="L2331" i="1"/>
  <c r="O1510" i="1"/>
  <c r="N1510" i="1"/>
  <c r="M1510" i="1"/>
  <c r="L1510" i="1"/>
  <c r="O1508" i="1"/>
  <c r="N1508" i="1"/>
  <c r="M1508" i="1"/>
  <c r="L1508" i="1"/>
  <c r="O1505" i="1"/>
  <c r="N1505" i="1"/>
  <c r="M1505" i="1"/>
  <c r="L1505" i="1"/>
  <c r="L3103" i="1" l="1"/>
  <c r="M3103" i="1"/>
  <c r="O3103" i="1"/>
  <c r="N3103" i="1"/>
  <c r="L1502" i="1"/>
  <c r="N2329" i="1"/>
  <c r="O2329" i="1"/>
  <c r="L2329" i="1"/>
  <c r="M1502" i="1"/>
  <c r="M2329" i="1"/>
  <c r="N1502" i="1"/>
  <c r="O1502" i="1"/>
  <c r="O444" i="1" l="1"/>
  <c r="O442" i="1" s="1"/>
  <c r="N444" i="1"/>
  <c r="N442" i="1" s="1"/>
  <c r="M444" i="1"/>
  <c r="M442" i="1" s="1"/>
  <c r="L444" i="1"/>
  <c r="L442" i="1" s="1"/>
  <c r="O441" i="1"/>
  <c r="N441" i="1"/>
  <c r="M441" i="1"/>
  <c r="L441" i="1"/>
  <c r="O439" i="1"/>
  <c r="N439" i="1"/>
  <c r="M439" i="1"/>
  <c r="L439" i="1"/>
  <c r="N435" i="1" l="1"/>
  <c r="O435" i="1"/>
  <c r="L435" i="1"/>
  <c r="M435" i="1"/>
  <c r="O2480" i="1" l="1"/>
  <c r="N2480" i="1"/>
  <c r="M2480" i="1"/>
  <c r="L2480" i="1"/>
  <c r="O2478" i="1"/>
  <c r="N2478" i="1"/>
  <c r="M2478" i="1"/>
  <c r="L2478" i="1"/>
  <c r="O2476" i="1"/>
  <c r="N2476" i="1"/>
  <c r="L2476" i="1"/>
  <c r="O2473" i="1"/>
  <c r="N2473" i="1"/>
  <c r="M2473" i="1"/>
  <c r="L2473" i="1"/>
  <c r="W2471" i="1"/>
  <c r="O2469" i="1"/>
  <c r="N2469" i="1"/>
  <c r="M2469" i="1"/>
  <c r="L2469" i="1"/>
  <c r="O2451" i="1"/>
  <c r="N2451" i="1"/>
  <c r="L2451" i="1"/>
  <c r="O2447" i="1"/>
  <c r="N2447" i="1"/>
  <c r="M2447" i="1"/>
  <c r="L2447" i="1"/>
  <c r="O2442" i="1"/>
  <c r="N2442" i="1"/>
  <c r="M2442" i="1"/>
  <c r="L2442" i="1"/>
  <c r="O2439" i="1"/>
  <c r="N2439" i="1"/>
  <c r="M2439" i="1"/>
  <c r="L2439" i="1"/>
  <c r="O2435" i="1"/>
  <c r="N2435" i="1"/>
  <c r="M2435" i="1"/>
  <c r="L2435" i="1"/>
  <c r="W2434" i="1"/>
  <c r="O2431" i="1"/>
  <c r="N2431" i="1"/>
  <c r="M2431" i="1"/>
  <c r="L2431" i="1"/>
  <c r="O2424" i="1"/>
  <c r="N2424" i="1"/>
  <c r="M2424" i="1"/>
  <c r="L2424" i="1"/>
  <c r="W2423" i="1"/>
  <c r="O1648" i="1"/>
  <c r="N1648" i="1"/>
  <c r="M1648" i="1"/>
  <c r="L1648" i="1"/>
  <c r="W1647" i="1"/>
  <c r="O1645" i="1"/>
  <c r="N1645" i="1"/>
  <c r="M1645" i="1"/>
  <c r="L1645" i="1"/>
  <c r="O1640" i="1"/>
  <c r="N1640" i="1"/>
  <c r="M1640" i="1"/>
  <c r="L1640" i="1"/>
  <c r="O1637" i="1"/>
  <c r="N1637" i="1"/>
  <c r="M1637" i="1"/>
  <c r="L1637" i="1"/>
  <c r="W1636" i="1"/>
  <c r="O1634" i="1"/>
  <c r="N1634" i="1"/>
  <c r="M1634" i="1"/>
  <c r="L1634" i="1"/>
  <c r="O1629" i="1"/>
  <c r="N1629" i="1"/>
  <c r="M1629" i="1"/>
  <c r="L1629" i="1"/>
  <c r="W1628" i="1"/>
  <c r="O1624" i="1"/>
  <c r="N1624" i="1"/>
  <c r="M1624" i="1"/>
  <c r="L1624" i="1"/>
  <c r="O1621" i="1"/>
  <c r="N1621" i="1"/>
  <c r="M1621" i="1"/>
  <c r="L1621" i="1"/>
  <c r="O1618" i="1"/>
  <c r="N1618" i="1"/>
  <c r="M1618" i="1"/>
  <c r="L1618" i="1"/>
  <c r="W1617" i="1"/>
  <c r="O98" i="1"/>
  <c r="N98" i="1"/>
  <c r="M98" i="1"/>
  <c r="L98" i="1"/>
  <c r="W97" i="1"/>
  <c r="O95" i="1"/>
  <c r="N95" i="1"/>
  <c r="M95" i="1"/>
  <c r="L95" i="1"/>
  <c r="O93" i="1"/>
  <c r="N93" i="1"/>
  <c r="M93" i="1"/>
  <c r="L93" i="1"/>
  <c r="O90" i="1"/>
  <c r="N90" i="1"/>
  <c r="M90" i="1"/>
  <c r="L90" i="1"/>
  <c r="O88" i="1"/>
  <c r="N88" i="1"/>
  <c r="M88" i="1"/>
  <c r="L88" i="1"/>
  <c r="W87" i="1"/>
  <c r="O85" i="1"/>
  <c r="N85" i="1"/>
  <c r="M85" i="1"/>
  <c r="L85" i="1"/>
  <c r="W84" i="1"/>
  <c r="O82" i="1"/>
  <c r="N82" i="1"/>
  <c r="M82" i="1"/>
  <c r="L82" i="1"/>
  <c r="O77" i="1"/>
  <c r="N77" i="1"/>
  <c r="M77" i="1"/>
  <c r="L77" i="1"/>
  <c r="O74" i="1"/>
  <c r="N74" i="1"/>
  <c r="M74" i="1"/>
  <c r="L74" i="1"/>
  <c r="O72" i="1"/>
  <c r="N72" i="1"/>
  <c r="M72" i="1"/>
  <c r="L72" i="1"/>
  <c r="W71" i="1"/>
  <c r="O69" i="1"/>
  <c r="N69" i="1"/>
  <c r="M69" i="1"/>
  <c r="L69" i="1"/>
  <c r="O67" i="1"/>
  <c r="N67" i="1"/>
  <c r="M67" i="1"/>
  <c r="L67" i="1"/>
  <c r="O64" i="1"/>
  <c r="N64" i="1"/>
  <c r="M64" i="1"/>
  <c r="L64" i="1"/>
  <c r="O62" i="1"/>
  <c r="N62" i="1"/>
  <c r="M62" i="1"/>
  <c r="L62" i="1"/>
  <c r="O60" i="1"/>
  <c r="N60" i="1"/>
  <c r="M60" i="1"/>
  <c r="L60" i="1"/>
  <c r="W57" i="1"/>
  <c r="O55" i="1"/>
  <c r="N55" i="1"/>
  <c r="M55" i="1"/>
  <c r="L55" i="1"/>
  <c r="O1615" i="1" l="1"/>
  <c r="L52" i="1"/>
  <c r="M1615" i="1"/>
  <c r="L1615" i="1"/>
  <c r="N1615" i="1"/>
  <c r="N52" i="1"/>
  <c r="M52" i="1"/>
  <c r="O52" i="1"/>
  <c r="O415" i="1"/>
  <c r="N415" i="1"/>
  <c r="M415" i="1"/>
  <c r="L415" i="1"/>
  <c r="O413" i="1"/>
  <c r="N413" i="1"/>
  <c r="M413" i="1"/>
  <c r="L413" i="1"/>
  <c r="O410" i="1" l="1"/>
  <c r="N410" i="1"/>
  <c r="L410" i="1"/>
  <c r="M410" i="1"/>
  <c r="M2410" i="1" l="1"/>
  <c r="N2410" i="1"/>
  <c r="O2410" i="1"/>
  <c r="L2410" i="1"/>
  <c r="O42" i="1"/>
  <c r="M1608" i="1"/>
  <c r="L1608" i="1"/>
  <c r="M42" i="1"/>
  <c r="L42" i="1"/>
  <c r="L111" i="1" l="1"/>
  <c r="L109" i="1" s="1"/>
  <c r="M111" i="1"/>
  <c r="M109" i="1" s="1"/>
  <c r="O111" i="1"/>
  <c r="O109" i="1" s="1"/>
  <c r="M1605" i="1" l="1"/>
  <c r="N1605" i="1"/>
  <c r="O1605" i="1"/>
  <c r="O1603" i="1" s="1"/>
  <c r="O1602" i="1" s="1"/>
  <c r="L1605" i="1"/>
  <c r="L1603" i="1" l="1"/>
  <c r="L1602" i="1" s="1"/>
  <c r="N1603" i="1"/>
  <c r="N1602" i="1" s="1"/>
  <c r="M1603" i="1"/>
  <c r="M1602" i="1" s="1"/>
  <c r="O2649" i="1"/>
  <c r="N2652" i="1"/>
  <c r="N2649" i="1" s="1"/>
  <c r="W2651" i="1" s="1"/>
  <c r="M2652" i="1"/>
  <c r="M2649" i="1" s="1"/>
  <c r="L2652" i="1"/>
  <c r="L2649" i="1" s="1"/>
  <c r="N1848" i="1"/>
  <c r="N1846" i="1" s="1"/>
  <c r="M1848" i="1"/>
  <c r="M1846" i="1" s="1"/>
  <c r="L1848" i="1"/>
  <c r="L1846" i="1" s="1"/>
  <c r="W1847" i="1"/>
  <c r="M286" i="1"/>
  <c r="M283" i="1" s="1"/>
  <c r="N286" i="1"/>
  <c r="N283" i="1" s="1"/>
  <c r="O286" i="1"/>
  <c r="O283" i="1" s="1"/>
  <c r="L286" i="1"/>
  <c r="L283" i="1" s="1"/>
  <c r="M39" i="1" l="1"/>
  <c r="M37" i="1" s="1"/>
  <c r="N39" i="1"/>
  <c r="N37" i="1" s="1"/>
  <c r="O39" i="1"/>
  <c r="O37" i="1" s="1"/>
  <c r="L39" i="1"/>
  <c r="L37" i="1" s="1"/>
  <c r="M36" i="1" l="1"/>
  <c r="N36" i="1"/>
  <c r="O36" i="1"/>
  <c r="L36" i="1"/>
  <c r="O2749" i="1" l="1"/>
  <c r="N2749" i="1"/>
  <c r="M2749" i="1"/>
  <c r="L2749" i="1"/>
  <c r="O1961" i="1"/>
  <c r="N1961" i="1"/>
  <c r="M1961" i="1"/>
  <c r="L1961" i="1"/>
  <c r="N2323" i="1" l="1"/>
  <c r="M2325" i="1"/>
  <c r="M2323" i="1" s="1"/>
  <c r="O2325" i="1"/>
  <c r="O2323" i="1" s="1"/>
  <c r="L2325" i="1"/>
  <c r="L2323" i="1" s="1"/>
  <c r="M1879" i="1" l="1"/>
  <c r="N1879" i="1"/>
  <c r="L1879" i="1"/>
  <c r="M1600" i="1"/>
  <c r="N1600" i="1"/>
  <c r="O1600" i="1"/>
  <c r="L1600" i="1"/>
  <c r="M1660" i="1"/>
  <c r="N1660" i="1"/>
  <c r="O1660" i="1"/>
  <c r="L1660" i="1"/>
  <c r="M1658" i="1"/>
  <c r="N1658" i="1"/>
  <c r="O1658" i="1"/>
  <c r="L1658" i="1"/>
  <c r="M1656" i="1"/>
  <c r="N1656" i="1"/>
  <c r="O1656" i="1"/>
  <c r="L1656" i="1"/>
  <c r="O1651" i="1"/>
  <c r="M1651" i="1"/>
  <c r="N1651" i="1"/>
  <c r="L1651" i="1"/>
  <c r="O2484" i="1"/>
  <c r="M2484" i="1"/>
  <c r="L2484" i="1"/>
  <c r="O1649" i="1" l="1"/>
  <c r="L1649" i="1"/>
  <c r="N1649" i="1"/>
  <c r="M1649" i="1"/>
  <c r="I213" i="3" l="1"/>
  <c r="I212" i="3"/>
  <c r="I211" i="3"/>
  <c r="I209" i="3"/>
  <c r="I208" i="3"/>
  <c r="I207" i="3"/>
  <c r="I205" i="3"/>
  <c r="I204" i="3"/>
  <c r="I203" i="3"/>
  <c r="I200" i="3"/>
  <c r="I199" i="3"/>
  <c r="I198" i="3"/>
  <c r="I196" i="3"/>
  <c r="I195" i="3"/>
  <c r="I194" i="3"/>
  <c r="I192" i="3"/>
  <c r="I191" i="3"/>
  <c r="I190" i="3"/>
  <c r="I188" i="3"/>
  <c r="I187" i="3"/>
  <c r="I186" i="3"/>
  <c r="I184" i="3"/>
  <c r="I183" i="3"/>
  <c r="I182" i="3"/>
  <c r="I180" i="3"/>
  <c r="I179" i="3"/>
  <c r="I178" i="3"/>
  <c r="I175" i="3"/>
  <c r="I174" i="3"/>
  <c r="I173" i="3"/>
  <c r="I171" i="3"/>
  <c r="I170" i="3"/>
  <c r="I169" i="3"/>
  <c r="I167" i="3"/>
  <c r="I166" i="3"/>
  <c r="I165" i="3"/>
  <c r="I163" i="3"/>
  <c r="I162" i="3"/>
  <c r="I161" i="3"/>
  <c r="I159" i="3"/>
  <c r="I158" i="3"/>
  <c r="I157" i="3"/>
  <c r="I154" i="3"/>
  <c r="I153" i="3"/>
  <c r="I152" i="3"/>
  <c r="I150" i="3"/>
  <c r="I149" i="3"/>
  <c r="I148" i="3"/>
  <c r="I146" i="3"/>
  <c r="I145" i="3"/>
  <c r="I144" i="3"/>
  <c r="I141" i="3"/>
  <c r="I140" i="3"/>
  <c r="I139" i="3"/>
  <c r="I137" i="3"/>
  <c r="I136" i="3"/>
  <c r="I135" i="3"/>
  <c r="I133" i="3"/>
  <c r="I132" i="3"/>
  <c r="I131" i="3"/>
  <c r="I129" i="3"/>
  <c r="I128" i="3"/>
  <c r="I127" i="3"/>
  <c r="I124" i="3"/>
  <c r="I123" i="3"/>
  <c r="I122" i="3"/>
  <c r="I120" i="3"/>
  <c r="I119" i="3"/>
  <c r="I118" i="3"/>
  <c r="I116" i="3"/>
  <c r="I115" i="3"/>
  <c r="I114" i="3"/>
  <c r="I112" i="3"/>
  <c r="I111" i="3"/>
  <c r="I110" i="3"/>
  <c r="I108" i="3"/>
  <c r="I107" i="3"/>
  <c r="I106" i="3"/>
  <c r="I103" i="3"/>
  <c r="I102" i="3"/>
  <c r="I101" i="3"/>
  <c r="I99" i="3"/>
  <c r="I98" i="3"/>
  <c r="I97" i="3"/>
  <c r="I94" i="3"/>
  <c r="I93" i="3"/>
  <c r="I92" i="3"/>
  <c r="I90" i="3"/>
  <c r="I89" i="3"/>
  <c r="I88" i="3"/>
  <c r="I86" i="3"/>
  <c r="I85" i="3"/>
  <c r="I84" i="3"/>
  <c r="I82" i="3"/>
  <c r="I81" i="3"/>
  <c r="I80" i="3"/>
  <c r="I78" i="3"/>
  <c r="I77" i="3"/>
  <c r="I75" i="3" s="1"/>
  <c r="I69" i="3"/>
  <c r="I68" i="3"/>
  <c r="I67" i="3"/>
  <c r="I65" i="3"/>
  <c r="I64" i="3"/>
  <c r="I63" i="3"/>
  <c r="I61" i="3"/>
  <c r="I60" i="3"/>
  <c r="I59" i="3"/>
  <c r="I57" i="3"/>
  <c r="I56" i="3"/>
  <c r="I55" i="3"/>
  <c r="I53" i="3"/>
  <c r="I52" i="3"/>
  <c r="I51" i="3"/>
  <c r="I49" i="3"/>
  <c r="I48" i="3"/>
  <c r="I47" i="3"/>
  <c r="I45" i="3"/>
  <c r="I44" i="3"/>
  <c r="I43" i="3"/>
  <c r="I41" i="3"/>
  <c r="I40" i="3"/>
  <c r="I39" i="3"/>
  <c r="I37" i="3"/>
  <c r="I36" i="3"/>
  <c r="I35" i="3"/>
  <c r="I32" i="3"/>
  <c r="I31" i="3"/>
  <c r="I30" i="3"/>
  <c r="I28" i="3"/>
  <c r="I27" i="3"/>
  <c r="I26" i="3"/>
  <c r="I24" i="3"/>
  <c r="I23" i="3"/>
  <c r="I22" i="3"/>
  <c r="I20" i="3"/>
  <c r="I19" i="3"/>
  <c r="I18" i="3"/>
  <c r="I15" i="3"/>
  <c r="I14" i="3"/>
  <c r="J10" i="3" l="1"/>
  <c r="K10" i="3"/>
  <c r="L10" i="3"/>
  <c r="J9" i="3"/>
  <c r="K9" i="3"/>
  <c r="L9" i="3"/>
  <c r="J8" i="3"/>
  <c r="K8" i="3"/>
  <c r="L8" i="3"/>
  <c r="E10" i="3"/>
  <c r="F10" i="3"/>
  <c r="G10" i="3"/>
  <c r="H10" i="3"/>
  <c r="E9" i="3"/>
  <c r="F9" i="3"/>
  <c r="G9" i="3"/>
  <c r="H9" i="3"/>
  <c r="E8" i="3"/>
  <c r="F8" i="3"/>
  <c r="G8" i="3"/>
  <c r="H8" i="3"/>
  <c r="D18" i="3" l="1"/>
  <c r="E104" i="3"/>
  <c r="F104" i="3"/>
  <c r="G104" i="3"/>
  <c r="J104" i="3"/>
  <c r="K104" i="3"/>
  <c r="L104" i="3"/>
  <c r="E125" i="3"/>
  <c r="F125" i="3"/>
  <c r="G125" i="3"/>
  <c r="J125" i="3"/>
  <c r="K125" i="3"/>
  <c r="L125" i="3"/>
  <c r="E142" i="3"/>
  <c r="F142" i="3"/>
  <c r="G142" i="3"/>
  <c r="J142" i="3"/>
  <c r="K142" i="3"/>
  <c r="L142" i="3"/>
  <c r="M204" i="3"/>
  <c r="M200" i="3"/>
  <c r="M199" i="3"/>
  <c r="M198" i="3"/>
  <c r="D200" i="3"/>
  <c r="D199" i="3"/>
  <c r="D198" i="3"/>
  <c r="C200" i="3"/>
  <c r="C199" i="3"/>
  <c r="C198" i="3"/>
  <c r="M196" i="3"/>
  <c r="M195" i="3"/>
  <c r="M194" i="3"/>
  <c r="D196" i="3"/>
  <c r="D195" i="3"/>
  <c r="D194" i="3"/>
  <c r="C196" i="3"/>
  <c r="C195" i="3"/>
  <c r="C194" i="3"/>
  <c r="M192" i="3"/>
  <c r="M191" i="3"/>
  <c r="M190" i="3"/>
  <c r="D192" i="3"/>
  <c r="D191" i="3"/>
  <c r="D190" i="3"/>
  <c r="C192" i="3"/>
  <c r="C191" i="3"/>
  <c r="C190" i="3"/>
  <c r="M187" i="3"/>
  <c r="M186" i="3"/>
  <c r="D187" i="3"/>
  <c r="D186" i="3"/>
  <c r="C187" i="3"/>
  <c r="C186" i="3"/>
  <c r="D179" i="3"/>
  <c r="D178" i="3"/>
  <c r="C178" i="3"/>
  <c r="M174" i="3"/>
  <c r="M173" i="3"/>
  <c r="D174" i="3"/>
  <c r="D173" i="3"/>
  <c r="C174" i="3"/>
  <c r="C173" i="3"/>
  <c r="M170" i="3"/>
  <c r="M169" i="3"/>
  <c r="D170" i="3"/>
  <c r="D169" i="3"/>
  <c r="C170" i="3"/>
  <c r="C169" i="3"/>
  <c r="M153" i="3"/>
  <c r="N153" i="3" s="1"/>
  <c r="D153" i="3"/>
  <c r="C153" i="3"/>
  <c r="M145" i="3"/>
  <c r="N145" i="3" s="1"/>
  <c r="D145" i="3"/>
  <c r="C145" i="3"/>
  <c r="H143" i="3"/>
  <c r="H151" i="3"/>
  <c r="H147" i="3"/>
  <c r="M140" i="3"/>
  <c r="M139" i="3"/>
  <c r="D140" i="3"/>
  <c r="D139" i="3"/>
  <c r="C140" i="3"/>
  <c r="C139" i="3"/>
  <c r="M136" i="3"/>
  <c r="N136" i="3" s="1"/>
  <c r="M135" i="3"/>
  <c r="N135" i="3" s="1"/>
  <c r="D136" i="3"/>
  <c r="D135" i="3"/>
  <c r="C136" i="3"/>
  <c r="C135" i="3"/>
  <c r="M132" i="3"/>
  <c r="N132" i="3" s="1"/>
  <c r="M131" i="3"/>
  <c r="N131" i="3" s="1"/>
  <c r="D132" i="3"/>
  <c r="D131" i="3"/>
  <c r="C132" i="3"/>
  <c r="C131" i="3"/>
  <c r="M128" i="3"/>
  <c r="D128" i="3"/>
  <c r="C128" i="3"/>
  <c r="H130" i="3"/>
  <c r="H126" i="3"/>
  <c r="H134" i="3"/>
  <c r="M123" i="3"/>
  <c r="M122" i="3"/>
  <c r="D123" i="3"/>
  <c r="D122" i="3"/>
  <c r="C123" i="3"/>
  <c r="C122" i="3"/>
  <c r="M119" i="3"/>
  <c r="M118" i="3"/>
  <c r="D119" i="3"/>
  <c r="D118" i="3"/>
  <c r="C119" i="3"/>
  <c r="C118" i="3"/>
  <c r="M112" i="3"/>
  <c r="M111" i="3"/>
  <c r="M110" i="3"/>
  <c r="D111" i="3"/>
  <c r="D110" i="3"/>
  <c r="C111" i="3"/>
  <c r="C110" i="3"/>
  <c r="M107" i="3"/>
  <c r="D107" i="3"/>
  <c r="C107" i="3"/>
  <c r="M93" i="3"/>
  <c r="N93" i="3" s="1"/>
  <c r="M92" i="3"/>
  <c r="N92" i="3" s="1"/>
  <c r="D93" i="3"/>
  <c r="D92" i="3"/>
  <c r="C93" i="3"/>
  <c r="C92" i="3"/>
  <c r="H91" i="3"/>
  <c r="I91" i="3"/>
  <c r="M103" i="3"/>
  <c r="M102" i="3"/>
  <c r="M101" i="3"/>
  <c r="D102" i="3"/>
  <c r="D101" i="3"/>
  <c r="C102" i="3"/>
  <c r="C101" i="3"/>
  <c r="M89" i="3"/>
  <c r="D89" i="3"/>
  <c r="C89" i="3"/>
  <c r="H142" i="3" l="1"/>
  <c r="H125" i="3"/>
  <c r="I143" i="3"/>
  <c r="I151" i="3"/>
  <c r="I147" i="3"/>
  <c r="I134" i="3"/>
  <c r="I130" i="3"/>
  <c r="I126" i="3"/>
  <c r="N128" i="3"/>
  <c r="D81" i="3"/>
  <c r="C81" i="3"/>
  <c r="M64" i="3"/>
  <c r="M63" i="3"/>
  <c r="D65" i="3"/>
  <c r="D64" i="3"/>
  <c r="D63" i="3"/>
  <c r="C65" i="3"/>
  <c r="C64" i="3"/>
  <c r="C63" i="3"/>
  <c r="I142" i="3" l="1"/>
  <c r="I125" i="3"/>
  <c r="M60" i="3"/>
  <c r="D60" i="3"/>
  <c r="C60" i="3"/>
  <c r="M56" i="3"/>
  <c r="M55" i="3"/>
  <c r="D56" i="3"/>
  <c r="D55" i="3"/>
  <c r="C56" i="3"/>
  <c r="C55" i="3"/>
  <c r="C39" i="3"/>
  <c r="M31" i="3"/>
  <c r="D31" i="3"/>
  <c r="D30" i="3"/>
  <c r="C31" i="3"/>
  <c r="C30" i="3"/>
  <c r="M27" i="3"/>
  <c r="M26" i="3"/>
  <c r="D27" i="3"/>
  <c r="D26" i="3"/>
  <c r="C27" i="3"/>
  <c r="C26" i="3"/>
  <c r="M23" i="3"/>
  <c r="M22" i="3"/>
  <c r="D23" i="3"/>
  <c r="D22" i="3"/>
  <c r="C23" i="3"/>
  <c r="C22" i="3"/>
  <c r="M19" i="3"/>
  <c r="M18" i="3"/>
  <c r="D19" i="3"/>
  <c r="C19" i="3"/>
  <c r="C18" i="3"/>
  <c r="M14" i="3"/>
  <c r="D14" i="3"/>
  <c r="C14" i="3"/>
  <c r="N119" i="3" l="1"/>
  <c r="H117" i="3"/>
  <c r="N123" i="3"/>
  <c r="N122" i="3"/>
  <c r="H121" i="3"/>
  <c r="N112" i="3"/>
  <c r="N111" i="3"/>
  <c r="N110" i="3"/>
  <c r="H109" i="3"/>
  <c r="N107" i="3"/>
  <c r="H105" i="3"/>
  <c r="H113" i="3"/>
  <c r="H210" i="3"/>
  <c r="H206" i="3"/>
  <c r="N204" i="3"/>
  <c r="H202" i="3"/>
  <c r="L201" i="3"/>
  <c r="K201" i="3"/>
  <c r="J201" i="3"/>
  <c r="G201" i="3"/>
  <c r="F201" i="3"/>
  <c r="E201" i="3"/>
  <c r="N200" i="3"/>
  <c r="N198" i="3"/>
  <c r="L176" i="3"/>
  <c r="K176" i="3"/>
  <c r="J176" i="3"/>
  <c r="H197" i="3"/>
  <c r="G176" i="3"/>
  <c r="F176" i="3"/>
  <c r="E176" i="3"/>
  <c r="N187" i="3"/>
  <c r="H185" i="3"/>
  <c r="N192" i="3"/>
  <c r="N190" i="3"/>
  <c r="H189" i="3"/>
  <c r="N196" i="3"/>
  <c r="N195" i="3"/>
  <c r="N194" i="3"/>
  <c r="D193" i="3"/>
  <c r="H193" i="3"/>
  <c r="H181" i="3"/>
  <c r="H177" i="3"/>
  <c r="H160" i="3"/>
  <c r="H156" i="3"/>
  <c r="N174" i="3"/>
  <c r="N173" i="3"/>
  <c r="H172" i="3"/>
  <c r="L155" i="3"/>
  <c r="H164" i="3"/>
  <c r="G155" i="3"/>
  <c r="N170" i="3"/>
  <c r="N169" i="3"/>
  <c r="H168" i="3"/>
  <c r="K155" i="3"/>
  <c r="J155" i="3"/>
  <c r="F155" i="3"/>
  <c r="E155" i="3"/>
  <c r="N140" i="3"/>
  <c r="N139" i="3"/>
  <c r="L138" i="3"/>
  <c r="K138" i="3"/>
  <c r="J138" i="3"/>
  <c r="H138" i="3"/>
  <c r="G138" i="3"/>
  <c r="F138" i="3"/>
  <c r="E138" i="3"/>
  <c r="H96" i="3"/>
  <c r="N103" i="3"/>
  <c r="N102" i="3"/>
  <c r="N101" i="3"/>
  <c r="H100" i="3"/>
  <c r="L95" i="3"/>
  <c r="K95" i="3"/>
  <c r="J95" i="3"/>
  <c r="G95" i="3"/>
  <c r="F95" i="3"/>
  <c r="E95" i="3"/>
  <c r="N89" i="3"/>
  <c r="H87" i="3"/>
  <c r="H83" i="3"/>
  <c r="H79" i="3"/>
  <c r="H74" i="3" s="1"/>
  <c r="G74" i="3"/>
  <c r="F74" i="3"/>
  <c r="E74" i="3"/>
  <c r="H42" i="3"/>
  <c r="H46" i="3"/>
  <c r="H70" i="3"/>
  <c r="H66" i="3"/>
  <c r="N63" i="3"/>
  <c r="H62" i="3"/>
  <c r="H58" i="3"/>
  <c r="N56" i="3"/>
  <c r="N55" i="3"/>
  <c r="H54" i="3"/>
  <c r="H50" i="3"/>
  <c r="H38" i="3"/>
  <c r="H34" i="3"/>
  <c r="L33" i="3"/>
  <c r="K33" i="3"/>
  <c r="J33" i="3"/>
  <c r="G33" i="3"/>
  <c r="F33" i="3"/>
  <c r="E33" i="3"/>
  <c r="N31" i="3"/>
  <c r="L29" i="3"/>
  <c r="K29" i="3"/>
  <c r="J29" i="3"/>
  <c r="H29" i="3"/>
  <c r="G29" i="3"/>
  <c r="F29" i="3"/>
  <c r="E29" i="3"/>
  <c r="N26" i="3"/>
  <c r="L25" i="3"/>
  <c r="K25" i="3"/>
  <c r="J25" i="3"/>
  <c r="H25" i="3"/>
  <c r="G25" i="3"/>
  <c r="F25" i="3"/>
  <c r="E25" i="3"/>
  <c r="N23" i="3"/>
  <c r="H21" i="3"/>
  <c r="N18" i="3"/>
  <c r="H17" i="3"/>
  <c r="L16" i="3"/>
  <c r="K16" i="3"/>
  <c r="J16" i="3"/>
  <c r="G16" i="3"/>
  <c r="F16" i="3"/>
  <c r="E16" i="3"/>
  <c r="N14" i="3"/>
  <c r="H12" i="3"/>
  <c r="H11" i="3" s="1"/>
  <c r="L11" i="3"/>
  <c r="K11" i="3"/>
  <c r="J11" i="3"/>
  <c r="G11" i="3"/>
  <c r="F11" i="3"/>
  <c r="E11" i="3"/>
  <c r="I10" i="3" l="1"/>
  <c r="I8" i="3"/>
  <c r="I9" i="3"/>
  <c r="I193" i="3"/>
  <c r="H104" i="3"/>
  <c r="I168" i="3"/>
  <c r="I156" i="3"/>
  <c r="I164" i="3"/>
  <c r="I210" i="3"/>
  <c r="I113" i="3"/>
  <c r="I172" i="3"/>
  <c r="H16" i="3"/>
  <c r="I70" i="3"/>
  <c r="K7" i="3"/>
  <c r="H201" i="3"/>
  <c r="L7" i="3"/>
  <c r="I34" i="3"/>
  <c r="I54" i="3"/>
  <c r="G7" i="3"/>
  <c r="N109" i="3"/>
  <c r="H7" i="3"/>
  <c r="J7" i="3"/>
  <c r="I12" i="3"/>
  <c r="I11" i="3" s="1"/>
  <c r="I17" i="3"/>
  <c r="I62" i="3"/>
  <c r="D62" i="3"/>
  <c r="I87" i="3"/>
  <c r="I100" i="3"/>
  <c r="C197" i="3"/>
  <c r="I197" i="3"/>
  <c r="C62" i="3"/>
  <c r="H176" i="3"/>
  <c r="I29" i="3"/>
  <c r="I38" i="3"/>
  <c r="I50" i="3"/>
  <c r="I42" i="3"/>
  <c r="N100" i="3"/>
  <c r="I177" i="3"/>
  <c r="I181" i="3"/>
  <c r="C189" i="3"/>
  <c r="I202" i="3"/>
  <c r="I206" i="3"/>
  <c r="I117" i="3"/>
  <c r="I25" i="3"/>
  <c r="I21" i="3"/>
  <c r="H33" i="3"/>
  <c r="I83" i="3"/>
  <c r="N193" i="3"/>
  <c r="I185" i="3"/>
  <c r="I105" i="3"/>
  <c r="I109" i="3"/>
  <c r="I121" i="3"/>
  <c r="I58" i="3"/>
  <c r="I46" i="3"/>
  <c r="H95" i="3"/>
  <c r="I138" i="3"/>
  <c r="H155" i="3"/>
  <c r="C193" i="3"/>
  <c r="D189" i="3"/>
  <c r="D197" i="3"/>
  <c r="M109" i="3"/>
  <c r="N118" i="3"/>
  <c r="N19" i="3"/>
  <c r="N22" i="3"/>
  <c r="N27" i="3"/>
  <c r="N60" i="3"/>
  <c r="N64" i="3"/>
  <c r="I66" i="3"/>
  <c r="I79" i="3"/>
  <c r="I160" i="3"/>
  <c r="I189" i="3"/>
  <c r="M197" i="3"/>
  <c r="N199" i="3"/>
  <c r="I96" i="3"/>
  <c r="M189" i="3"/>
  <c r="N191" i="3"/>
  <c r="N189" i="3" s="1"/>
  <c r="N186" i="3"/>
  <c r="M100" i="3"/>
  <c r="M193" i="3"/>
  <c r="N209" i="3"/>
  <c r="M205" i="3"/>
  <c r="N205" i="3" s="1"/>
  <c r="D205" i="3"/>
  <c r="C205" i="3"/>
  <c r="O3097" i="1"/>
  <c r="D180" i="3" s="1"/>
  <c r="D177" i="3" s="1"/>
  <c r="N3097" i="1"/>
  <c r="M3097" i="1"/>
  <c r="L3097" i="1"/>
  <c r="O3093" i="1"/>
  <c r="O3090" i="1" s="1"/>
  <c r="O3076" i="1" s="1"/>
  <c r="M3093" i="1"/>
  <c r="M3090" i="1" s="1"/>
  <c r="L3093" i="1"/>
  <c r="L3090" i="1" s="1"/>
  <c r="O3068" i="1"/>
  <c r="N3068" i="1"/>
  <c r="M3068" i="1"/>
  <c r="L3068" i="1"/>
  <c r="O3066" i="1"/>
  <c r="N3066" i="1"/>
  <c r="M3066" i="1"/>
  <c r="L3066" i="1"/>
  <c r="O3062" i="1"/>
  <c r="O3064" i="1" s="1"/>
  <c r="N3062" i="1"/>
  <c r="N3064" i="1" s="1"/>
  <c r="M3062" i="1"/>
  <c r="M3064" i="1" s="1"/>
  <c r="L3062" i="1"/>
  <c r="L3064" i="1" s="1"/>
  <c r="O3060" i="1"/>
  <c r="N3060" i="1"/>
  <c r="M3060" i="1"/>
  <c r="L3060" i="1"/>
  <c r="M146" i="3"/>
  <c r="N146" i="3" s="1"/>
  <c r="O3058" i="1"/>
  <c r="D146" i="3" s="1"/>
  <c r="N3058" i="1"/>
  <c r="M3058" i="1"/>
  <c r="L3058" i="1"/>
  <c r="C146" i="3" s="1"/>
  <c r="O2755" i="1"/>
  <c r="O2753" i="1" s="1"/>
  <c r="N2755" i="1"/>
  <c r="N2753" i="1" s="1"/>
  <c r="N2747" i="1" s="1"/>
  <c r="M2755" i="1"/>
  <c r="M2753" i="1" s="1"/>
  <c r="M2747" i="1" s="1"/>
  <c r="L2755" i="1"/>
  <c r="L2753" i="1" s="1"/>
  <c r="L2747" i="1" s="1"/>
  <c r="W2733" i="1"/>
  <c r="O2732" i="1"/>
  <c r="O2729" i="1"/>
  <c r="N2729" i="1"/>
  <c r="M2729" i="1"/>
  <c r="L2729" i="1"/>
  <c r="O2722" i="1"/>
  <c r="N2722" i="1"/>
  <c r="M2722" i="1"/>
  <c r="L2722" i="1"/>
  <c r="O2706" i="1"/>
  <c r="N2706" i="1"/>
  <c r="M2706" i="1"/>
  <c r="L2706" i="1"/>
  <c r="W2705" i="1"/>
  <c r="O2704" i="1"/>
  <c r="N2704" i="1"/>
  <c r="M2704" i="1"/>
  <c r="L2704" i="1"/>
  <c r="O2694" i="1"/>
  <c r="D103" i="3" s="1"/>
  <c r="D100" i="3" s="1"/>
  <c r="N2694" i="1"/>
  <c r="M2694" i="1"/>
  <c r="L2694" i="1"/>
  <c r="C103" i="3" s="1"/>
  <c r="C100" i="3" s="1"/>
  <c r="O2689" i="1"/>
  <c r="N2689" i="1"/>
  <c r="N2713" i="1" s="1"/>
  <c r="M2689" i="1"/>
  <c r="M2713" i="1" s="1"/>
  <c r="L2689" i="1"/>
  <c r="O2680" i="1"/>
  <c r="O2677" i="1" s="1"/>
  <c r="N2680" i="1"/>
  <c r="N2677" i="1" s="1"/>
  <c r="M2680" i="1"/>
  <c r="M2677" i="1" s="1"/>
  <c r="L2680" i="1"/>
  <c r="L2677" i="1" s="1"/>
  <c r="O2676" i="1"/>
  <c r="O2674" i="1" s="1"/>
  <c r="N2676" i="1"/>
  <c r="N2674" i="1" s="1"/>
  <c r="M2676" i="1"/>
  <c r="M2674" i="1" s="1"/>
  <c r="L2676" i="1"/>
  <c r="L2674" i="1" s="1"/>
  <c r="W2672" i="1"/>
  <c r="D90" i="3"/>
  <c r="N2673" i="1"/>
  <c r="N2670" i="1" s="1"/>
  <c r="M2673" i="1"/>
  <c r="M2670" i="1" s="1"/>
  <c r="O2658" i="1"/>
  <c r="N2658" i="1"/>
  <c r="M2658" i="1"/>
  <c r="L2658" i="1"/>
  <c r="O2655" i="1"/>
  <c r="N2655" i="1"/>
  <c r="M2655" i="1"/>
  <c r="L2655" i="1"/>
  <c r="W2654" i="1"/>
  <c r="O2645" i="1"/>
  <c r="O2643" i="1" s="1"/>
  <c r="N2645" i="1"/>
  <c r="N2643" i="1" s="1"/>
  <c r="M2645" i="1"/>
  <c r="M2643" i="1" s="1"/>
  <c r="L2645" i="1"/>
  <c r="L2643" i="1" s="1"/>
  <c r="O2638" i="1"/>
  <c r="N2638" i="1"/>
  <c r="M2638" i="1"/>
  <c r="L2638" i="1"/>
  <c r="O2635" i="1"/>
  <c r="N2635" i="1"/>
  <c r="M2635" i="1"/>
  <c r="L2635" i="1"/>
  <c r="O2633" i="1"/>
  <c r="N2633" i="1"/>
  <c r="M2633" i="1"/>
  <c r="L2633" i="1"/>
  <c r="O2630" i="1"/>
  <c r="N2630" i="1"/>
  <c r="M2630" i="1"/>
  <c r="L2630" i="1"/>
  <c r="O2620" i="1"/>
  <c r="O2617" i="1" s="1"/>
  <c r="D49" i="3" s="1"/>
  <c r="N2620" i="1"/>
  <c r="N2617" i="1" s="1"/>
  <c r="L2620" i="1"/>
  <c r="L2617" i="1" s="1"/>
  <c r="C49" i="3" s="1"/>
  <c r="M2617" i="1"/>
  <c r="M37" i="3"/>
  <c r="N37" i="3" s="1"/>
  <c r="D37" i="3"/>
  <c r="C37" i="3"/>
  <c r="O2481" i="1"/>
  <c r="M2481" i="1"/>
  <c r="L2481" i="1"/>
  <c r="I74" i="3" l="1"/>
  <c r="M2627" i="1"/>
  <c r="L2627" i="1"/>
  <c r="N2627" i="1"/>
  <c r="O2627" i="1"/>
  <c r="C180" i="3"/>
  <c r="C41" i="3"/>
  <c r="M2697" i="1"/>
  <c r="N2697" i="1"/>
  <c r="N2684" i="1" s="1"/>
  <c r="N2683" i="1" s="1"/>
  <c r="O2713" i="1"/>
  <c r="D112" i="3" s="1"/>
  <c r="D109" i="3" s="1"/>
  <c r="O2697" i="1"/>
  <c r="M90" i="3"/>
  <c r="N90" i="3" s="1"/>
  <c r="O2673" i="1"/>
  <c r="O2670" i="1" s="1"/>
  <c r="L2713" i="1"/>
  <c r="C112" i="3" s="1"/>
  <c r="C109" i="3" s="1"/>
  <c r="L2697" i="1"/>
  <c r="D175" i="3"/>
  <c r="D172" i="3" s="1"/>
  <c r="D32" i="3"/>
  <c r="D29" i="3" s="1"/>
  <c r="D20" i="3"/>
  <c r="D17" i="3" s="1"/>
  <c r="D61" i="3"/>
  <c r="D41" i="3"/>
  <c r="C90" i="3"/>
  <c r="L2673" i="1"/>
  <c r="L2670" i="1" s="1"/>
  <c r="D108" i="3"/>
  <c r="C175" i="3"/>
  <c r="C172" i="3" s="1"/>
  <c r="M32" i="3"/>
  <c r="N32" i="3" s="1"/>
  <c r="M20" i="3"/>
  <c r="C32" i="3"/>
  <c r="C29" i="3" s="1"/>
  <c r="C20" i="3"/>
  <c r="C17" i="3" s="1"/>
  <c r="C57" i="3"/>
  <c r="C54" i="3" s="1"/>
  <c r="C82" i="3"/>
  <c r="M82" i="3"/>
  <c r="N82" i="3" s="1"/>
  <c r="D57" i="3"/>
  <c r="D54" i="3" s="1"/>
  <c r="C61" i="3"/>
  <c r="D82" i="3"/>
  <c r="I104" i="3"/>
  <c r="O2747" i="1"/>
  <c r="I155" i="3"/>
  <c r="I95" i="3"/>
  <c r="I7" i="3"/>
  <c r="I16" i="3"/>
  <c r="I33" i="3"/>
  <c r="I176" i="3"/>
  <c r="I201" i="3"/>
  <c r="N197" i="3"/>
  <c r="N3056" i="1"/>
  <c r="D45" i="3"/>
  <c r="L3056" i="1"/>
  <c r="M150" i="3"/>
  <c r="N150" i="3" s="1"/>
  <c r="O3056" i="1"/>
  <c r="C45" i="3"/>
  <c r="M3056" i="1"/>
  <c r="C150" i="3" l="1"/>
  <c r="D150" i="3"/>
  <c r="M3076" i="1"/>
  <c r="C53" i="3"/>
  <c r="C167" i="3"/>
  <c r="C171" i="3"/>
  <c r="C168" i="3" s="1"/>
  <c r="D167" i="3"/>
  <c r="D171" i="3"/>
  <c r="D168" i="3" s="1"/>
  <c r="D78" i="3"/>
  <c r="D94" i="3"/>
  <c r="D91" i="3" s="1"/>
  <c r="D53" i="3"/>
  <c r="C94" i="3"/>
  <c r="C91" i="3" s="1"/>
  <c r="N2653" i="1"/>
  <c r="M2653" i="1"/>
  <c r="M53" i="3"/>
  <c r="N53" i="3" s="1"/>
  <c r="N20" i="3"/>
  <c r="N17" i="3" s="1"/>
  <c r="M17" i="3"/>
  <c r="N213" i="3"/>
  <c r="L3076" i="1"/>
  <c r="M45" i="3" l="1"/>
  <c r="N45" i="3" s="1"/>
  <c r="L2653" i="1"/>
  <c r="C86" i="3" l="1"/>
  <c r="C73" i="3"/>
  <c r="D86" i="3"/>
  <c r="C69" i="3"/>
  <c r="C78" i="3"/>
  <c r="O2403" i="1"/>
  <c r="M2403" i="1"/>
  <c r="L2403" i="1"/>
  <c r="O2401" i="1"/>
  <c r="M2401" i="1"/>
  <c r="L2401" i="1"/>
  <c r="O2399" i="1"/>
  <c r="M2399" i="1"/>
  <c r="L2399" i="1"/>
  <c r="Y2396" i="1"/>
  <c r="O2395" i="1"/>
  <c r="M2395" i="1"/>
  <c r="L2395" i="1"/>
  <c r="J2396" i="1"/>
  <c r="O2393" i="1"/>
  <c r="M2393" i="1"/>
  <c r="L2393" i="1"/>
  <c r="J2393" i="1"/>
  <c r="O2391" i="1"/>
  <c r="M2391" i="1"/>
  <c r="L2391" i="1"/>
  <c r="J2390" i="1"/>
  <c r="O2388" i="1"/>
  <c r="M2388" i="1"/>
  <c r="L2388" i="1"/>
  <c r="L2386" i="1" l="1"/>
  <c r="C212" i="3" s="1"/>
  <c r="M2386" i="1"/>
  <c r="O2386" i="1"/>
  <c r="D212" i="3" s="1"/>
  <c r="L2485" i="1"/>
  <c r="C24" i="3" s="1"/>
  <c r="C21" i="3" s="1"/>
  <c r="C16" i="3" s="1"/>
  <c r="O2653" i="1"/>
  <c r="D73" i="3"/>
  <c r="M212" i="3"/>
  <c r="N212" i="3" s="1"/>
  <c r="J2397" i="1"/>
  <c r="J2398" i="1" s="1"/>
  <c r="D69" i="3" l="1"/>
  <c r="O2485" i="1"/>
  <c r="D24" i="3" s="1"/>
  <c r="D21" i="3" s="1"/>
  <c r="D16" i="3" s="1"/>
  <c r="N2362" i="1"/>
  <c r="M2362" i="1"/>
  <c r="C208" i="3" l="1"/>
  <c r="L2362" i="1"/>
  <c r="D208" i="3"/>
  <c r="O2362" i="1"/>
  <c r="M208" i="3"/>
  <c r="N208" i="3" s="1"/>
  <c r="D204" i="3" l="1"/>
  <c r="C204" i="3"/>
  <c r="M183" i="3"/>
  <c r="N183" i="3" s="1"/>
  <c r="O2328" i="1"/>
  <c r="O2326" i="1" s="1"/>
  <c r="O2322" i="1" s="1"/>
  <c r="N2328" i="1"/>
  <c r="N2326" i="1" s="1"/>
  <c r="N2322" i="1" s="1"/>
  <c r="M2328" i="1"/>
  <c r="M2326" i="1" s="1"/>
  <c r="M2322" i="1" s="1"/>
  <c r="L2328" i="1"/>
  <c r="L2326" i="1" s="1"/>
  <c r="L2322" i="1" s="1"/>
  <c r="W2327" i="1"/>
  <c r="C183" i="3" l="1"/>
  <c r="D183" i="3"/>
  <c r="C179" i="3" l="1"/>
  <c r="C177" i="3" s="1"/>
  <c r="M179" i="3"/>
  <c r="N179" i="3" s="1"/>
  <c r="O2315" i="1"/>
  <c r="N2315" i="1"/>
  <c r="M2315" i="1"/>
  <c r="L2315" i="1"/>
  <c r="O2312" i="1"/>
  <c r="N2312" i="1"/>
  <c r="M2312" i="1"/>
  <c r="L2312" i="1"/>
  <c r="O2309" i="1"/>
  <c r="N2309" i="1"/>
  <c r="M2309" i="1"/>
  <c r="L2309" i="1"/>
  <c r="N2307" i="1" l="1"/>
  <c r="L2307" i="1"/>
  <c r="C166" i="3" s="1"/>
  <c r="M2307" i="1"/>
  <c r="M166" i="3"/>
  <c r="N166" i="3" s="1"/>
  <c r="O2307" i="1"/>
  <c r="D166" i="3" s="1"/>
  <c r="C162" i="3" l="1"/>
  <c r="M162" i="3"/>
  <c r="N162" i="3" s="1"/>
  <c r="D162" i="3"/>
  <c r="O1832" i="1" l="1"/>
  <c r="N1832" i="1"/>
  <c r="N1834" i="1" s="1"/>
  <c r="M1832" i="1"/>
  <c r="M1834" i="1" s="1"/>
  <c r="L1832" i="1"/>
  <c r="L1834" i="1" s="1"/>
  <c r="O1830" i="1"/>
  <c r="N1830" i="1"/>
  <c r="M1830" i="1"/>
  <c r="L1830" i="1"/>
  <c r="W1829" i="1"/>
  <c r="O1827" i="1"/>
  <c r="N1827" i="1"/>
  <c r="M1827" i="1"/>
  <c r="L1827" i="1"/>
  <c r="M39" i="3"/>
  <c r="O270" i="1"/>
  <c r="N270" i="1"/>
  <c r="M270" i="1"/>
  <c r="L270" i="1"/>
  <c r="O268" i="1"/>
  <c r="N268" i="1"/>
  <c r="M268" i="1"/>
  <c r="L268" i="1"/>
  <c r="O266" i="1"/>
  <c r="N266" i="1"/>
  <c r="M266" i="1"/>
  <c r="L266" i="1"/>
  <c r="O264" i="1"/>
  <c r="N264" i="1"/>
  <c r="M264" i="1"/>
  <c r="M262" i="1" s="1"/>
  <c r="L264" i="1"/>
  <c r="L262" i="1" s="1"/>
  <c r="O2285" i="1"/>
  <c r="O2283" i="1" s="1"/>
  <c r="O2282" i="1" s="1"/>
  <c r="N2285" i="1"/>
  <c r="N2283" i="1" s="1"/>
  <c r="N2282" i="1" s="1"/>
  <c r="M2285" i="1"/>
  <c r="L2285" i="1"/>
  <c r="L2283" i="1" s="1"/>
  <c r="L2282" i="1" s="1"/>
  <c r="O262" i="1" l="1"/>
  <c r="D51" i="3" s="1"/>
  <c r="N262" i="1"/>
  <c r="O1825" i="1"/>
  <c r="D52" i="3" s="1"/>
  <c r="L1825" i="1"/>
  <c r="C52" i="3" s="1"/>
  <c r="M1825" i="1"/>
  <c r="N1825" i="1"/>
  <c r="C158" i="3"/>
  <c r="M158" i="3"/>
  <c r="N158" i="3" s="1"/>
  <c r="D158" i="3"/>
  <c r="N39" i="3"/>
  <c r="C51" i="3"/>
  <c r="M51" i="3"/>
  <c r="M52" i="3"/>
  <c r="N52" i="3" s="1"/>
  <c r="M2283" i="1"/>
  <c r="M2282" i="1" s="1"/>
  <c r="D50" i="3" l="1"/>
  <c r="N51" i="3"/>
  <c r="N50" i="3" s="1"/>
  <c r="M50" i="3"/>
  <c r="C50" i="3"/>
  <c r="O2274" i="1"/>
  <c r="N2274" i="1"/>
  <c r="M2274" i="1"/>
  <c r="L2274" i="1"/>
  <c r="O2272" i="1"/>
  <c r="N2272" i="1"/>
  <c r="M2272" i="1"/>
  <c r="L2272" i="1"/>
  <c r="O2270" i="1"/>
  <c r="N2270" i="1"/>
  <c r="M2270" i="1"/>
  <c r="L2270" i="1"/>
  <c r="O2268" i="1"/>
  <c r="N2268" i="1"/>
  <c r="M2268" i="1"/>
  <c r="L2268" i="1"/>
  <c r="O2266" i="1"/>
  <c r="N2266" i="1"/>
  <c r="M2266" i="1"/>
  <c r="L2266" i="1"/>
  <c r="O2264" i="1"/>
  <c r="N2264" i="1"/>
  <c r="M2264" i="1"/>
  <c r="L2264" i="1"/>
  <c r="O2262" i="1"/>
  <c r="N2262" i="1"/>
  <c r="M2262" i="1"/>
  <c r="L2262" i="1"/>
  <c r="O2260" i="1" l="1"/>
  <c r="O2247" i="1" s="1"/>
  <c r="N2260" i="1"/>
  <c r="N2247" i="1" s="1"/>
  <c r="L2260" i="1"/>
  <c r="L2247" i="1" s="1"/>
  <c r="M2260" i="1"/>
  <c r="M2247" i="1" s="1"/>
  <c r="M149" i="3" l="1"/>
  <c r="D149" i="3"/>
  <c r="C149" i="3"/>
  <c r="N1938" i="1"/>
  <c r="N149" i="3" l="1"/>
  <c r="L1938" i="1"/>
  <c r="M1938" i="1"/>
  <c r="O1938" i="1"/>
  <c r="D115" i="3" l="1"/>
  <c r="C115" i="3"/>
  <c r="M115" i="3"/>
  <c r="N115" i="3" s="1"/>
  <c r="E1929" i="1"/>
  <c r="E1930" i="1"/>
  <c r="E1931" i="1"/>
  <c r="E1932" i="1"/>
  <c r="E1933" i="1"/>
  <c r="E1928" i="1"/>
  <c r="E1922" i="1"/>
  <c r="E1923" i="1"/>
  <c r="E1924" i="1"/>
  <c r="E1925" i="1"/>
  <c r="E1921" i="1"/>
  <c r="E1915" i="1"/>
  <c r="E1916" i="1"/>
  <c r="E1917" i="1"/>
  <c r="E1918" i="1"/>
  <c r="E1914" i="1"/>
  <c r="E1897" i="1"/>
  <c r="E1898" i="1"/>
  <c r="E1896" i="1"/>
  <c r="E1892" i="1"/>
  <c r="E1893" i="1"/>
  <c r="E1891" i="1"/>
  <c r="O1934" i="1"/>
  <c r="N1934" i="1"/>
  <c r="M1934" i="1"/>
  <c r="L1934" i="1"/>
  <c r="W1930" i="1"/>
  <c r="O1926" i="1"/>
  <c r="N1926" i="1"/>
  <c r="M1926" i="1"/>
  <c r="L1926" i="1"/>
  <c r="O1919" i="1"/>
  <c r="N1919" i="1"/>
  <c r="M1919" i="1"/>
  <c r="L1919" i="1"/>
  <c r="O1912" i="1"/>
  <c r="N1912" i="1"/>
  <c r="M1912" i="1"/>
  <c r="L1912" i="1"/>
  <c r="O1909" i="1"/>
  <c r="N1909" i="1"/>
  <c r="M1909" i="1"/>
  <c r="L1909" i="1"/>
  <c r="W1907" i="1"/>
  <c r="O1906" i="1"/>
  <c r="N1906" i="1"/>
  <c r="M1906" i="1"/>
  <c r="L1906" i="1"/>
  <c r="O1899" i="1"/>
  <c r="N1899" i="1"/>
  <c r="M1899" i="1"/>
  <c r="L1899" i="1"/>
  <c r="W1898" i="1"/>
  <c r="O1894" i="1"/>
  <c r="N1894" i="1"/>
  <c r="M1894" i="1"/>
  <c r="L1894" i="1"/>
  <c r="W1893" i="1"/>
  <c r="L1889" i="1" l="1"/>
  <c r="L1888" i="1" s="1"/>
  <c r="N1889" i="1"/>
  <c r="N1888" i="1" s="1"/>
  <c r="M1889" i="1"/>
  <c r="M1888" i="1" s="1"/>
  <c r="O1889" i="1"/>
  <c r="O1888" i="1" s="1"/>
  <c r="M98" i="3" l="1"/>
  <c r="N98" i="3" s="1"/>
  <c r="C98" i="3"/>
  <c r="D98" i="3"/>
  <c r="O1885" i="1"/>
  <c r="O1882" i="1" s="1"/>
  <c r="N1885" i="1"/>
  <c r="N1882" i="1" s="1"/>
  <c r="M1885" i="1"/>
  <c r="M1882" i="1" s="1"/>
  <c r="L1885" i="1"/>
  <c r="L1882" i="1" s="1"/>
  <c r="C85" i="3" l="1"/>
  <c r="M85" i="3"/>
  <c r="N85" i="3" s="1"/>
  <c r="D85" i="3"/>
  <c r="M81" i="3"/>
  <c r="N81" i="3" s="1"/>
  <c r="O1878" i="1" l="1"/>
  <c r="N1878" i="1"/>
  <c r="M1878" i="1"/>
  <c r="L1878" i="1"/>
  <c r="O1875" i="1"/>
  <c r="N1875" i="1"/>
  <c r="M1875" i="1"/>
  <c r="L1875" i="1"/>
  <c r="O1872" i="1"/>
  <c r="N1872" i="1"/>
  <c r="M1872" i="1"/>
  <c r="L1872" i="1"/>
  <c r="O1870" i="1"/>
  <c r="N1870" i="1"/>
  <c r="M1870" i="1"/>
  <c r="L1870" i="1"/>
  <c r="W1868" i="1"/>
  <c r="L1867" i="1" l="1"/>
  <c r="L1866" i="1" s="1"/>
  <c r="N1867" i="1"/>
  <c r="N1866" i="1" s="1"/>
  <c r="O1867" i="1"/>
  <c r="O1866" i="1" s="1"/>
  <c r="M1867" i="1"/>
  <c r="M1866" i="1" s="1"/>
  <c r="D77" i="3" l="1"/>
  <c r="M77" i="3"/>
  <c r="C77" i="3"/>
  <c r="N77" i="3" l="1"/>
  <c r="E1860" i="1"/>
  <c r="E1654" i="1"/>
  <c r="E1655" i="1"/>
  <c r="E1653" i="1"/>
  <c r="E1485" i="1"/>
  <c r="E1482" i="1"/>
  <c r="E1460" i="1"/>
  <c r="E391" i="1"/>
  <c r="E390" i="1"/>
  <c r="E387" i="1"/>
  <c r="E386" i="1"/>
  <c r="E383" i="1"/>
  <c r="E382" i="1"/>
  <c r="E378" i="1"/>
  <c r="E379" i="1"/>
  <c r="E377" i="1"/>
  <c r="E373" i="1"/>
  <c r="E374" i="1"/>
  <c r="E372" i="1"/>
  <c r="E366" i="1"/>
  <c r="E365" i="1"/>
  <c r="E356" i="1"/>
  <c r="E357" i="1"/>
  <c r="E354" i="1"/>
  <c r="E338" i="1"/>
  <c r="E102" i="1"/>
  <c r="E103" i="1"/>
  <c r="E104" i="1"/>
  <c r="E101" i="1"/>
  <c r="M40" i="3" l="1"/>
  <c r="M30" i="3" l="1"/>
  <c r="N40" i="3"/>
  <c r="D40" i="3"/>
  <c r="C40" i="3"/>
  <c r="C38" i="3" s="1"/>
  <c r="O1865" i="1"/>
  <c r="N1865" i="1"/>
  <c r="M1865" i="1"/>
  <c r="O1863" i="1"/>
  <c r="N1863" i="1"/>
  <c r="M1863" i="1"/>
  <c r="L1863" i="1"/>
  <c r="O1861" i="1"/>
  <c r="N1861" i="1"/>
  <c r="M1861" i="1"/>
  <c r="L1861" i="1"/>
  <c r="O1858" i="1"/>
  <c r="N1858" i="1"/>
  <c r="M1858" i="1"/>
  <c r="L1858" i="1"/>
  <c r="O1856" i="1"/>
  <c r="N1856" i="1"/>
  <c r="M1856" i="1"/>
  <c r="L1856" i="1"/>
  <c r="O1854" i="1"/>
  <c r="N1854" i="1"/>
  <c r="M1854" i="1"/>
  <c r="L1854" i="1"/>
  <c r="L1852" i="1" s="1"/>
  <c r="W1853" i="1"/>
  <c r="O1852" i="1" l="1"/>
  <c r="D72" i="3" s="1"/>
  <c r="N30" i="3"/>
  <c r="N29" i="3" s="1"/>
  <c r="M29" i="3"/>
  <c r="N1852" i="1"/>
  <c r="C72" i="3"/>
  <c r="M1852" i="1"/>
  <c r="W1823" i="1" l="1"/>
  <c r="D68" i="3"/>
  <c r="C68" i="3"/>
  <c r="M68" i="3"/>
  <c r="N68" i="3" s="1"/>
  <c r="M48" i="3" l="1"/>
  <c r="N48" i="3" s="1"/>
  <c r="O1824" i="1"/>
  <c r="N1824" i="1"/>
  <c r="N1822" i="1" s="1"/>
  <c r="M1824" i="1"/>
  <c r="M1822" i="1" s="1"/>
  <c r="L1824" i="1"/>
  <c r="L1822" i="1" s="1"/>
  <c r="C48" i="3" s="1"/>
  <c r="O1822" i="1" l="1"/>
  <c r="O1661" i="1" s="1"/>
  <c r="M44" i="3"/>
  <c r="N44" i="3" s="1"/>
  <c r="C44" i="3"/>
  <c r="D44" i="3"/>
  <c r="N1661" i="1"/>
  <c r="N1599" i="1" s="1"/>
  <c r="D48" i="3" l="1"/>
  <c r="M1662" i="1"/>
  <c r="O1599" i="1"/>
  <c r="L1662" i="1"/>
  <c r="L1661" i="1" l="1"/>
  <c r="L1599" i="1" s="1"/>
  <c r="M1661" i="1"/>
  <c r="M1599" i="1" s="1"/>
  <c r="D36" i="3"/>
  <c r="D9" i="3" s="1"/>
  <c r="C36" i="3"/>
  <c r="C9" i="3" s="1"/>
  <c r="M36" i="3"/>
  <c r="M9" i="3" s="1"/>
  <c r="R1599" i="1"/>
  <c r="V1599" i="1"/>
  <c r="T1599" i="1" l="1"/>
  <c r="U1599" i="1"/>
  <c r="S1599" i="1"/>
  <c r="N36" i="3"/>
  <c r="N9" i="3" s="1"/>
  <c r="D39" i="3" l="1"/>
  <c r="D38" i="3" s="1"/>
  <c r="M203" i="3"/>
  <c r="O1499" i="1"/>
  <c r="O1497" i="1" s="1"/>
  <c r="N1499" i="1"/>
  <c r="N1497" i="1" s="1"/>
  <c r="N1493" i="1" s="1"/>
  <c r="M1499" i="1"/>
  <c r="M1497" i="1" s="1"/>
  <c r="M1493" i="1" s="1"/>
  <c r="L1499" i="1"/>
  <c r="L1497" i="1" s="1"/>
  <c r="L1493" i="1" s="1"/>
  <c r="N203" i="3" l="1"/>
  <c r="N202" i="3" s="1"/>
  <c r="M202" i="3"/>
  <c r="O1493" i="1"/>
  <c r="D182" i="3"/>
  <c r="C182" i="3"/>
  <c r="M182" i="3"/>
  <c r="N182" i="3" l="1"/>
  <c r="O362" i="1"/>
  <c r="N362" i="1"/>
  <c r="M362" i="1"/>
  <c r="L362" i="1"/>
  <c r="O358" i="1"/>
  <c r="O352" i="1" s="1"/>
  <c r="N358" i="1"/>
  <c r="M358" i="1"/>
  <c r="M352" i="1" s="1"/>
  <c r="L358" i="1"/>
  <c r="L352" i="1" s="1"/>
  <c r="N352" i="1" l="1"/>
  <c r="D84" i="3"/>
  <c r="D83" i="3" s="1"/>
  <c r="M84" i="3"/>
  <c r="C84" i="3"/>
  <c r="C83" i="3" s="1"/>
  <c r="N84" i="3" l="1"/>
  <c r="O1597" i="1"/>
  <c r="N1597" i="1"/>
  <c r="M1597" i="1"/>
  <c r="L1597" i="1"/>
  <c r="O1595" i="1"/>
  <c r="N1595" i="1"/>
  <c r="N1589" i="1" s="1"/>
  <c r="M1595" i="1"/>
  <c r="L1595" i="1"/>
  <c r="O1593" i="1"/>
  <c r="M1593" i="1"/>
  <c r="L1593" i="1"/>
  <c r="O1591" i="1"/>
  <c r="M1591" i="1"/>
  <c r="L1591" i="1"/>
  <c r="M1589" i="1" l="1"/>
  <c r="L1589" i="1"/>
  <c r="O1589" i="1"/>
  <c r="D211" i="3" s="1"/>
  <c r="D210" i="3" s="1"/>
  <c r="M211" i="3"/>
  <c r="C211" i="3" l="1"/>
  <c r="C210" i="3" s="1"/>
  <c r="L1531" i="1"/>
  <c r="N211" i="3"/>
  <c r="N210" i="3" s="1"/>
  <c r="M210" i="3"/>
  <c r="D207" i="3"/>
  <c r="D206" i="3" s="1"/>
  <c r="C207" i="3"/>
  <c r="C206" i="3" s="1"/>
  <c r="M207" i="3" l="1"/>
  <c r="N1531" i="1" l="1"/>
  <c r="N207" i="3"/>
  <c r="N206" i="3" s="1"/>
  <c r="N201" i="3" s="1"/>
  <c r="M206" i="3"/>
  <c r="M201" i="3" s="1"/>
  <c r="M1531" i="1"/>
  <c r="O1530" i="1"/>
  <c r="N1530" i="1"/>
  <c r="M1530" i="1"/>
  <c r="L1530" i="1"/>
  <c r="O1528" i="1"/>
  <c r="N1528" i="1"/>
  <c r="M1528" i="1"/>
  <c r="L1528" i="1"/>
  <c r="O1531" i="1" l="1"/>
  <c r="D203" i="3"/>
  <c r="D202" i="3" s="1"/>
  <c r="D201" i="3" s="1"/>
  <c r="C203" i="3"/>
  <c r="C202" i="3" s="1"/>
  <c r="C201" i="3" s="1"/>
  <c r="O1496" i="1"/>
  <c r="N1496" i="1"/>
  <c r="M178" i="3" l="1"/>
  <c r="O1486" i="1"/>
  <c r="N1486" i="1"/>
  <c r="M1486" i="1"/>
  <c r="L1486" i="1"/>
  <c r="O1483" i="1"/>
  <c r="N1483" i="1"/>
  <c r="M1483" i="1"/>
  <c r="L1483" i="1"/>
  <c r="O1480" i="1"/>
  <c r="N1480" i="1"/>
  <c r="M1480" i="1"/>
  <c r="L1480" i="1"/>
  <c r="O1477" i="1"/>
  <c r="N1477" i="1"/>
  <c r="M1477" i="1"/>
  <c r="L1477" i="1"/>
  <c r="N178" i="3" l="1"/>
  <c r="M165" i="3"/>
  <c r="M1475" i="1"/>
  <c r="L1475" i="1"/>
  <c r="C165" i="3" s="1"/>
  <c r="C164" i="3" s="1"/>
  <c r="N1475" i="1"/>
  <c r="O1475" i="1"/>
  <c r="D165" i="3" s="1"/>
  <c r="D164" i="3" s="1"/>
  <c r="N165" i="3" l="1"/>
  <c r="M161" i="3" l="1"/>
  <c r="C161" i="3"/>
  <c r="D161" i="3"/>
  <c r="N161" i="3" l="1"/>
  <c r="O1467" i="1"/>
  <c r="O1465" i="1" s="1"/>
  <c r="O1464" i="1" s="1"/>
  <c r="N1467" i="1"/>
  <c r="M1467" i="1"/>
  <c r="L1467" i="1"/>
  <c r="N1465" i="1"/>
  <c r="N1464" i="1" s="1"/>
  <c r="M1465" i="1"/>
  <c r="M1464" i="1" s="1"/>
  <c r="L1465" i="1"/>
  <c r="L1464" i="1" s="1"/>
  <c r="C157" i="3" l="1"/>
  <c r="D157" i="3"/>
  <c r="M157" i="3"/>
  <c r="O1463" i="1"/>
  <c r="O1458" i="1" s="1"/>
  <c r="D152" i="3" s="1"/>
  <c r="N1463" i="1"/>
  <c r="M1463" i="1"/>
  <c r="L1463" i="1"/>
  <c r="N1461" i="1"/>
  <c r="M1461" i="1"/>
  <c r="L1461" i="1"/>
  <c r="O1455" i="1"/>
  <c r="N1455" i="1"/>
  <c r="M1455" i="1"/>
  <c r="L1455" i="1"/>
  <c r="O1453" i="1"/>
  <c r="N1453" i="1"/>
  <c r="M1453" i="1"/>
  <c r="L1453" i="1"/>
  <c r="O1451" i="1"/>
  <c r="N1451" i="1"/>
  <c r="M1451" i="1"/>
  <c r="L1451" i="1"/>
  <c r="O1449" i="1"/>
  <c r="N1449" i="1"/>
  <c r="M1449" i="1"/>
  <c r="L1449" i="1"/>
  <c r="L1444" i="1" l="1"/>
  <c r="M1444" i="1"/>
  <c r="O1444" i="1"/>
  <c r="N1444" i="1"/>
  <c r="M1458" i="1"/>
  <c r="N157" i="3"/>
  <c r="L1458" i="1"/>
  <c r="C152" i="3" s="1"/>
  <c r="M152" i="3"/>
  <c r="N1458" i="1"/>
  <c r="M1418" i="1" l="1"/>
  <c r="L1418" i="1"/>
  <c r="N1418" i="1"/>
  <c r="M148" i="3"/>
  <c r="M147" i="3" s="1"/>
  <c r="C148" i="3"/>
  <c r="C147" i="3" s="1"/>
  <c r="D148" i="3"/>
  <c r="D147" i="3" s="1"/>
  <c r="O1418" i="1"/>
  <c r="N152" i="3"/>
  <c r="N148" i="3" l="1"/>
  <c r="N147" i="3" s="1"/>
  <c r="C144" i="3"/>
  <c r="C143" i="3" s="1"/>
  <c r="D144" i="3"/>
  <c r="D143" i="3" s="1"/>
  <c r="M144" i="3"/>
  <c r="O448" i="1"/>
  <c r="O446" i="1" s="1"/>
  <c r="N448" i="1"/>
  <c r="N446" i="1" s="1"/>
  <c r="N445" i="1" s="1"/>
  <c r="M448" i="1"/>
  <c r="M446" i="1" s="1"/>
  <c r="M445" i="1" s="1"/>
  <c r="L448" i="1"/>
  <c r="L446" i="1" s="1"/>
  <c r="N144" i="3" l="1"/>
  <c r="N143" i="3" s="1"/>
  <c r="M143" i="3"/>
  <c r="O445" i="1"/>
  <c r="D127" i="3"/>
  <c r="L445" i="1"/>
  <c r="C127" i="3"/>
  <c r="M127" i="3"/>
  <c r="M114" i="3"/>
  <c r="D114" i="3"/>
  <c r="C114" i="3"/>
  <c r="N127" i="3" l="1"/>
  <c r="N114" i="3"/>
  <c r="O409" i="1" l="1"/>
  <c r="N409" i="1"/>
  <c r="M409" i="1"/>
  <c r="L409" i="1"/>
  <c r="O407" i="1"/>
  <c r="N407" i="1"/>
  <c r="M407" i="1"/>
  <c r="L407" i="1"/>
  <c r="L405" i="1" l="1"/>
  <c r="L404" i="1" s="1"/>
  <c r="O405" i="1"/>
  <c r="O404" i="1" s="1"/>
  <c r="N405" i="1"/>
  <c r="N404" i="1" s="1"/>
  <c r="M405" i="1"/>
  <c r="M404" i="1" s="1"/>
  <c r="O394" i="1"/>
  <c r="N394" i="1"/>
  <c r="M394" i="1"/>
  <c r="L394" i="1"/>
  <c r="W393" i="1"/>
  <c r="O392" i="1"/>
  <c r="N392" i="1"/>
  <c r="M392" i="1"/>
  <c r="L392" i="1"/>
  <c r="O388" i="1"/>
  <c r="N388" i="1"/>
  <c r="M388" i="1"/>
  <c r="L388" i="1"/>
  <c r="O384" i="1"/>
  <c r="N384" i="1"/>
  <c r="M384" i="1"/>
  <c r="L384" i="1"/>
  <c r="O380" i="1"/>
  <c r="N380" i="1"/>
  <c r="M380" i="1"/>
  <c r="L380" i="1"/>
  <c r="O375" i="1"/>
  <c r="N375" i="1"/>
  <c r="M375" i="1"/>
  <c r="L375" i="1"/>
  <c r="O370" i="1" l="1"/>
  <c r="O369" i="1" s="1"/>
  <c r="N370" i="1"/>
  <c r="N369" i="1" s="1"/>
  <c r="L370" i="1"/>
  <c r="L369" i="1" s="1"/>
  <c r="M370" i="1"/>
  <c r="M369" i="1" s="1"/>
  <c r="M106" i="3"/>
  <c r="D106" i="3"/>
  <c r="D105" i="3" s="1"/>
  <c r="C106" i="3"/>
  <c r="N106" i="3" l="1"/>
  <c r="C97" i="3"/>
  <c r="D97" i="3"/>
  <c r="M97" i="3"/>
  <c r="M88" i="3"/>
  <c r="O367" i="1"/>
  <c r="O363" i="1" s="1"/>
  <c r="D88" i="3" s="1"/>
  <c r="D87" i="3" s="1"/>
  <c r="N367" i="1"/>
  <c r="N363" i="1" s="1"/>
  <c r="M367" i="1"/>
  <c r="M363" i="1" s="1"/>
  <c r="L367" i="1"/>
  <c r="L363" i="1" s="1"/>
  <c r="C88" i="3" s="1"/>
  <c r="C87" i="3" s="1"/>
  <c r="N97" i="3" l="1"/>
  <c r="N88" i="3"/>
  <c r="N87" i="3" s="1"/>
  <c r="M87" i="3"/>
  <c r="D80" i="3"/>
  <c r="D79" i="3" s="1"/>
  <c r="C80" i="3"/>
  <c r="C79" i="3" s="1"/>
  <c r="M80" i="3" l="1"/>
  <c r="O344" i="1"/>
  <c r="N344" i="1"/>
  <c r="M344" i="1"/>
  <c r="L344" i="1"/>
  <c r="O342" i="1"/>
  <c r="N342" i="1"/>
  <c r="M342" i="1"/>
  <c r="L342" i="1"/>
  <c r="O339" i="1"/>
  <c r="N339" i="1"/>
  <c r="M339" i="1"/>
  <c r="L339" i="1"/>
  <c r="W338" i="1"/>
  <c r="O336" i="1"/>
  <c r="N336" i="1"/>
  <c r="M336" i="1"/>
  <c r="L336" i="1"/>
  <c r="O334" i="1"/>
  <c r="N334" i="1"/>
  <c r="M334" i="1"/>
  <c r="L334" i="1"/>
  <c r="N330" i="1" l="1"/>
  <c r="N329" i="1" s="1"/>
  <c r="O330" i="1"/>
  <c r="O329" i="1" s="1"/>
  <c r="L330" i="1"/>
  <c r="L329" i="1" s="1"/>
  <c r="M330" i="1"/>
  <c r="M329" i="1" s="1"/>
  <c r="N80" i="3"/>
  <c r="N79" i="3" s="1"/>
  <c r="M79" i="3"/>
  <c r="C76" i="3" l="1"/>
  <c r="D76" i="3"/>
  <c r="D75" i="3" l="1"/>
  <c r="D74" i="3" s="1"/>
  <c r="C75" i="3"/>
  <c r="C74" i="3" s="1"/>
  <c r="D71" i="3"/>
  <c r="D70" i="3" s="1"/>
  <c r="C71" i="3"/>
  <c r="C70" i="3" s="1"/>
  <c r="M59" i="3"/>
  <c r="D59" i="3" l="1"/>
  <c r="D58" i="3" s="1"/>
  <c r="C59" i="3"/>
  <c r="C58" i="3" s="1"/>
  <c r="N59" i="3"/>
  <c r="C66" i="3"/>
  <c r="M67" i="3"/>
  <c r="D67" i="3"/>
  <c r="D66" i="3" s="1"/>
  <c r="M47" i="3"/>
  <c r="O261" i="1"/>
  <c r="O259" i="1" s="1"/>
  <c r="D47" i="3" s="1"/>
  <c r="D46" i="3" s="1"/>
  <c r="N261" i="1"/>
  <c r="N259" i="1" s="1"/>
  <c r="M261" i="1"/>
  <c r="M259" i="1" s="1"/>
  <c r="L261" i="1"/>
  <c r="L259" i="1" s="1"/>
  <c r="W260" i="1"/>
  <c r="C47" i="3" l="1"/>
  <c r="C46" i="3" s="1"/>
  <c r="L108" i="1"/>
  <c r="N47" i="3"/>
  <c r="N67" i="3"/>
  <c r="N108" i="1" l="1"/>
  <c r="M108" i="1"/>
  <c r="M43" i="3"/>
  <c r="C43" i="3" l="1"/>
  <c r="C42" i="3" s="1"/>
  <c r="D43" i="3"/>
  <c r="D42" i="3" s="1"/>
  <c r="O108" i="1"/>
  <c r="N43" i="3"/>
  <c r="N42" i="3" s="1"/>
  <c r="M42" i="3"/>
  <c r="D35" i="3" l="1"/>
  <c r="D34" i="3" s="1"/>
  <c r="D33" i="3" s="1"/>
  <c r="C35" i="3"/>
  <c r="C34" i="3" s="1"/>
  <c r="C33" i="3" s="1"/>
  <c r="M35" i="3"/>
  <c r="N35" i="3" l="1"/>
  <c r="N34" i="3" s="1"/>
  <c r="M34" i="3"/>
  <c r="C13" i="3" l="1"/>
  <c r="C8" i="3" s="1"/>
  <c r="D13" i="3" l="1"/>
  <c r="D8" i="3" s="1"/>
  <c r="M13" i="3"/>
  <c r="M8" i="3" s="1"/>
  <c r="L11" i="1"/>
  <c r="N11" i="1"/>
  <c r="N13" i="3" l="1"/>
  <c r="N8" i="3" s="1"/>
  <c r="O11" i="1"/>
  <c r="M11" i="1"/>
  <c r="M94" i="3" l="1"/>
  <c r="N94" i="3" s="1"/>
  <c r="N91" i="3" s="1"/>
  <c r="M86" i="3"/>
  <c r="N86" i="3" s="1"/>
  <c r="N83" i="3" s="1"/>
  <c r="M171" i="3"/>
  <c r="N171" i="3" s="1"/>
  <c r="N168" i="3" s="1"/>
  <c r="M91" i="3" l="1"/>
  <c r="M168" i="3"/>
  <c r="M69" i="3"/>
  <c r="M83" i="3"/>
  <c r="M3075" i="1"/>
  <c r="M2684" i="1"/>
  <c r="M2683" i="1" s="1"/>
  <c r="N3075" i="1"/>
  <c r="L2669" i="1"/>
  <c r="C159" i="3"/>
  <c r="C156" i="3" s="1"/>
  <c r="O2669" i="1"/>
  <c r="M133" i="3"/>
  <c r="N133" i="3" s="1"/>
  <c r="N130" i="3" s="1"/>
  <c r="D133" i="3"/>
  <c r="D130" i="3" s="1"/>
  <c r="L3075" i="1"/>
  <c r="C163" i="3"/>
  <c r="C160" i="3" s="1"/>
  <c r="C133" i="3"/>
  <c r="C130" i="3" s="1"/>
  <c r="L2684" i="1"/>
  <c r="L2683" i="1" s="1"/>
  <c r="C137" i="3"/>
  <c r="C134" i="3" s="1"/>
  <c r="N3071" i="1"/>
  <c r="N3073" i="1"/>
  <c r="D15" i="3"/>
  <c r="D12" i="3" s="1"/>
  <c r="D11" i="3" s="1"/>
  <c r="O2406" i="1"/>
  <c r="O2421" i="1"/>
  <c r="D28" i="3" s="1"/>
  <c r="D25" i="3" s="1"/>
  <c r="O2408" i="1"/>
  <c r="L2743" i="1"/>
  <c r="L2745" i="1"/>
  <c r="M2669" i="1"/>
  <c r="M2406" i="1"/>
  <c r="D137" i="3"/>
  <c r="D134" i="3" s="1"/>
  <c r="D124" i="3"/>
  <c r="D121" i="3" s="1"/>
  <c r="D141" i="3"/>
  <c r="D138" i="3" s="1"/>
  <c r="L2406" i="1"/>
  <c r="M15" i="3"/>
  <c r="N2669" i="1"/>
  <c r="N2421" i="1"/>
  <c r="L2421" i="1"/>
  <c r="C28" i="3" s="1"/>
  <c r="C25" i="3" s="1"/>
  <c r="L2408" i="1"/>
  <c r="C15" i="3"/>
  <c r="C12" i="3" s="1"/>
  <c r="C11" i="3" s="1"/>
  <c r="M61" i="3"/>
  <c r="M58" i="3" s="1"/>
  <c r="M159" i="3"/>
  <c r="M156" i="3" s="1"/>
  <c r="O2684" i="1"/>
  <c r="O2683" i="1" s="1"/>
  <c r="D129" i="3"/>
  <c r="D126" i="3" s="1"/>
  <c r="C124" i="3"/>
  <c r="C121" i="3" s="1"/>
  <c r="M124" i="3"/>
  <c r="M121" i="3" s="1"/>
  <c r="M3071" i="1"/>
  <c r="M3073" i="1"/>
  <c r="M163" i="3"/>
  <c r="N163" i="3" s="1"/>
  <c r="N160" i="3" s="1"/>
  <c r="M2745" i="1"/>
  <c r="M2743" i="1"/>
  <c r="C129" i="3"/>
  <c r="C126" i="3" s="1"/>
  <c r="O3075" i="1"/>
  <c r="D163" i="3"/>
  <c r="D160" i="3" s="1"/>
  <c r="M129" i="3"/>
  <c r="M126" i="3" s="1"/>
  <c r="M28" i="3"/>
  <c r="D159" i="3"/>
  <c r="D156" i="3" s="1"/>
  <c r="M2421" i="1"/>
  <c r="M2408" i="1"/>
  <c r="M141" i="3"/>
  <c r="C141" i="3"/>
  <c r="C138" i="3" s="1"/>
  <c r="L3073" i="1"/>
  <c r="L3071" i="1"/>
  <c r="O3071" i="1"/>
  <c r="O3073" i="1"/>
  <c r="N2745" i="1"/>
  <c r="N2743" i="1"/>
  <c r="O2743" i="1"/>
  <c r="D120" i="3" s="1"/>
  <c r="D117" i="3" s="1"/>
  <c r="O2745" i="1"/>
  <c r="O3069" i="1" l="1"/>
  <c r="O3040" i="1" s="1"/>
  <c r="C116" i="3"/>
  <c r="C113" i="3" s="1"/>
  <c r="N3069" i="1"/>
  <c r="N3040" i="1" s="1"/>
  <c r="M49" i="3"/>
  <c r="N49" i="3" s="1"/>
  <c r="N46" i="3" s="1"/>
  <c r="M3069" i="1"/>
  <c r="M3040" i="1" s="1"/>
  <c r="N61" i="3"/>
  <c r="N58" i="3" s="1"/>
  <c r="L3069" i="1"/>
  <c r="L3040" i="1" s="1"/>
  <c r="D155" i="3"/>
  <c r="N124" i="3"/>
  <c r="N121" i="3" s="1"/>
  <c r="N159" i="3"/>
  <c r="N156" i="3" s="1"/>
  <c r="M116" i="3"/>
  <c r="M113" i="3" s="1"/>
  <c r="D116" i="3"/>
  <c r="D113" i="3" s="1"/>
  <c r="D104" i="3" s="1"/>
  <c r="C125" i="3"/>
  <c r="D125" i="3"/>
  <c r="C155" i="3"/>
  <c r="N141" i="3"/>
  <c r="N138" i="3" s="1"/>
  <c r="M138" i="3"/>
  <c r="M160" i="3"/>
  <c r="M41" i="3"/>
  <c r="N69" i="3"/>
  <c r="N66" i="3" s="1"/>
  <c r="M66" i="3"/>
  <c r="N129" i="3"/>
  <c r="N126" i="3" s="1"/>
  <c r="D99" i="3"/>
  <c r="D96" i="3" s="1"/>
  <c r="D95" i="3" s="1"/>
  <c r="C99" i="3"/>
  <c r="C96" i="3" s="1"/>
  <c r="C95" i="3" s="1"/>
  <c r="N15" i="3"/>
  <c r="M130" i="3"/>
  <c r="N28" i="3"/>
  <c r="N25" i="3" s="1"/>
  <c r="M25" i="3"/>
  <c r="M12" i="3"/>
  <c r="M11" i="3" s="1"/>
  <c r="M99" i="3"/>
  <c r="M154" i="3" l="1"/>
  <c r="N154" i="3" s="1"/>
  <c r="N151" i="3" s="1"/>
  <c r="N142" i="3" s="1"/>
  <c r="D154" i="3"/>
  <c r="D151" i="3" s="1"/>
  <c r="D142" i="3" s="1"/>
  <c r="C154" i="3"/>
  <c r="C151" i="3" s="1"/>
  <c r="C142" i="3" s="1"/>
  <c r="N116" i="3"/>
  <c r="N113" i="3" s="1"/>
  <c r="O2731" i="1"/>
  <c r="M46" i="3"/>
  <c r="N99" i="3"/>
  <c r="N96" i="3" s="1"/>
  <c r="N95" i="3" s="1"/>
  <c r="M96" i="3"/>
  <c r="M95" i="3" s="1"/>
  <c r="N41" i="3"/>
  <c r="N38" i="3" s="1"/>
  <c r="M38" i="3"/>
  <c r="N12" i="3"/>
  <c r="N11" i="3" s="1"/>
  <c r="M65" i="3"/>
  <c r="N65" i="3" s="1"/>
  <c r="N62" i="3" s="1"/>
  <c r="M70" i="3"/>
  <c r="M120" i="3"/>
  <c r="M137" i="3"/>
  <c r="N137" i="3" s="1"/>
  <c r="N134" i="3" s="1"/>
  <c r="N125" i="3" s="1"/>
  <c r="M24" i="3"/>
  <c r="N24" i="3" s="1"/>
  <c r="M175" i="3"/>
  <c r="N175" i="3" s="1"/>
  <c r="N172" i="3" s="1"/>
  <c r="M184" i="3"/>
  <c r="M181" i="3" s="1"/>
  <c r="M188" i="3"/>
  <c r="N188" i="3" s="1"/>
  <c r="N185" i="3" s="1"/>
  <c r="L2734" i="1"/>
  <c r="L2732" i="1" s="1"/>
  <c r="L3102" i="1"/>
  <c r="L3100" i="1" s="1"/>
  <c r="L3096" i="1" s="1"/>
  <c r="O3102" i="1"/>
  <c r="O3100" i="1" s="1"/>
  <c r="D184" i="3" s="1"/>
  <c r="N2485" i="1"/>
  <c r="N2734" i="1"/>
  <c r="N2732" i="1" s="1"/>
  <c r="N2731" i="1" s="1"/>
  <c r="N3093" i="1"/>
  <c r="N3102" i="1"/>
  <c r="N3100" i="1" s="1"/>
  <c r="N3096" i="1" s="1"/>
  <c r="D188" i="3"/>
  <c r="D185" i="3" s="1"/>
  <c r="M2485" i="1"/>
  <c r="M2734" i="1"/>
  <c r="M2732" i="1" s="1"/>
  <c r="M2731" i="1" s="1"/>
  <c r="M3102" i="1"/>
  <c r="M3100" i="1" s="1"/>
  <c r="M3096" i="1" s="1"/>
  <c r="C120" i="3"/>
  <c r="C117" i="3" s="1"/>
  <c r="C188" i="3"/>
  <c r="C185" i="3" s="1"/>
  <c r="N3090" i="1" l="1"/>
  <c r="N3076" i="1" s="1"/>
  <c r="N2405" i="1" s="1"/>
  <c r="N9" i="1" s="1"/>
  <c r="M151" i="3"/>
  <c r="M142" i="3" s="1"/>
  <c r="M21" i="3"/>
  <c r="M16" i="3" s="1"/>
  <c r="C184" i="3"/>
  <c r="C181" i="3" s="1"/>
  <c r="C176" i="3" s="1"/>
  <c r="M172" i="3"/>
  <c r="M185" i="3"/>
  <c r="M134" i="3"/>
  <c r="M125" i="3" s="1"/>
  <c r="M2405" i="1"/>
  <c r="M9" i="1" s="1"/>
  <c r="M117" i="3"/>
  <c r="N120" i="3"/>
  <c r="N117" i="3" s="1"/>
  <c r="D181" i="3"/>
  <c r="D176" i="3" s="1"/>
  <c r="D10" i="3"/>
  <c r="D7" i="3" s="1"/>
  <c r="L2731" i="1"/>
  <c r="L2405" i="1" s="1"/>
  <c r="L9" i="1" s="1"/>
  <c r="C108" i="3"/>
  <c r="M167" i="3"/>
  <c r="M57" i="3"/>
  <c r="M180" i="3"/>
  <c r="M108" i="3"/>
  <c r="N21" i="3"/>
  <c r="N16" i="3" s="1"/>
  <c r="O3096" i="1"/>
  <c r="O2405" i="1" s="1"/>
  <c r="O9" i="1" s="1"/>
  <c r="N184" i="3"/>
  <c r="N181" i="3" s="1"/>
  <c r="M78" i="3"/>
  <c r="M75" i="3" s="1"/>
  <c r="M74" i="3" s="1"/>
  <c r="M62" i="3"/>
  <c r="N70" i="3"/>
  <c r="S9" i="1" l="1"/>
  <c r="T9" i="1"/>
  <c r="R9" i="1"/>
  <c r="U9" i="1"/>
  <c r="N180" i="3"/>
  <c r="N177" i="3" s="1"/>
  <c r="N176" i="3" s="1"/>
  <c r="M177" i="3"/>
  <c r="M176" i="3" s="1"/>
  <c r="M164" i="3"/>
  <c r="M155" i="3" s="1"/>
  <c r="N167" i="3"/>
  <c r="N164" i="3" s="1"/>
  <c r="N155" i="3" s="1"/>
  <c r="N78" i="3"/>
  <c r="N75" i="3" s="1"/>
  <c r="N74" i="3" s="1"/>
  <c r="Q9" i="1"/>
  <c r="C105" i="3"/>
  <c r="C104" i="3" s="1"/>
  <c r="C10" i="3"/>
  <c r="C7" i="3" s="1"/>
  <c r="M105" i="3"/>
  <c r="M104" i="3" s="1"/>
  <c r="N108" i="3"/>
  <c r="N105" i="3" s="1"/>
  <c r="N104" i="3" s="1"/>
  <c r="M10" i="3"/>
  <c r="M7" i="3" s="1"/>
  <c r="N57" i="3"/>
  <c r="M54" i="3"/>
  <c r="M33" i="3" s="1"/>
  <c r="N54" i="3" l="1"/>
  <c r="N33" i="3" s="1"/>
  <c r="N10" i="3"/>
  <c r="N7" i="3" s="1"/>
  <c r="V11" i="1" l="1"/>
  <c r="V9" i="1" s="1"/>
  <c r="V250" i="1"/>
  <c r="V258" i="1"/>
  <c r="V256" i="1"/>
</calcChain>
</file>

<file path=xl/sharedStrings.xml><?xml version="1.0" encoding="utf-8"?>
<sst xmlns="http://schemas.openxmlformats.org/spreadsheetml/2006/main" count="25200" uniqueCount="2343">
  <si>
    <t>№ п/п</t>
  </si>
  <si>
    <t>Адрес МКД</t>
  </si>
  <si>
    <t>Количество этажей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</si>
  <si>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</si>
  <si>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</si>
  <si>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</si>
  <si>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</si>
  <si>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</si>
  <si>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всего:</t>
  </si>
  <si>
    <t>в том числе:</t>
  </si>
  <si>
    <t xml:space="preserve">за счет средств краевого бюджета </t>
  </si>
  <si>
    <t>за счет средств местного бюджета</t>
  </si>
  <si>
    <t>за счет средств собственников помещений в МКД</t>
  </si>
  <si>
    <t>иные источники</t>
  </si>
  <si>
    <t>кв.м</t>
  </si>
  <si>
    <t>чел.</t>
  </si>
  <si>
    <t>руб.</t>
  </si>
  <si>
    <t>руб./кв.м</t>
  </si>
  <si>
    <t>Х</t>
  </si>
  <si>
    <t>ед.</t>
  </si>
  <si>
    <t>кв.м.</t>
  </si>
  <si>
    <t>Планируемый год проведения капитального ремонта</t>
  </si>
  <si>
    <t>Общая площадь МКД, всего</t>
  </si>
  <si>
    <t>Количество МКД</t>
  </si>
  <si>
    <t>Код многоквартирного дома</t>
  </si>
  <si>
    <t>Способ формирования фонда капитального ремонта (РО - счет регионального оператора, СС- специальный счет)</t>
  </si>
  <si>
    <t>Cтоимость работ</t>
  </si>
  <si>
    <t>Год постройки</t>
  </si>
  <si>
    <t>стоимость услуг и (или) работ по капитальному ремонту</t>
  </si>
  <si>
    <t>Вид работ по капитальному ремонту общего имущества многоквартирного дома</t>
  </si>
  <si>
    <t xml:space="preserve">Год завершения последнего капитального ремонта </t>
  </si>
  <si>
    <t>Итого по многоквартирному дому:</t>
  </si>
  <si>
    <t>Общая площадь крыши</t>
  </si>
  <si>
    <t>1.1</t>
  </si>
  <si>
    <t>2020 год</t>
  </si>
  <si>
    <t>разработка ПСД ВДИС водоотведения</t>
  </si>
  <si>
    <t>2021 год</t>
  </si>
  <si>
    <t>2022 год</t>
  </si>
  <si>
    <t>РО</t>
  </si>
  <si>
    <t>29.23</t>
  </si>
  <si>
    <t>1</t>
  </si>
  <si>
    <t>1.1.1</t>
  </si>
  <si>
    <t>1.1.2</t>
  </si>
  <si>
    <t>1.1.3</t>
  </si>
  <si>
    <t>23.25</t>
  </si>
  <si>
    <t>ремонт крыши</t>
  </si>
  <si>
    <t>29.25</t>
  </si>
  <si>
    <t>рп. Вулканный, ул. Центральная, д. 11</t>
  </si>
  <si>
    <t>22.03</t>
  </si>
  <si>
    <t>г. Елизово, пер. Тимирязевский, д. 4</t>
  </si>
  <si>
    <t>13.02</t>
  </si>
  <si>
    <t>2</t>
  </si>
  <si>
    <t>г. Елизово, пер. Тимирязевский, д. 7А</t>
  </si>
  <si>
    <t>3</t>
  </si>
  <si>
    <t>г. Елизово, ул. Беринга, д. 4</t>
  </si>
  <si>
    <t>4</t>
  </si>
  <si>
    <t>г. Елизово, ул. Завойко, д. 19</t>
  </si>
  <si>
    <t>15.02</t>
  </si>
  <si>
    <t>5</t>
  </si>
  <si>
    <t>г. Елизово, ул. Завойко, д. 40</t>
  </si>
  <si>
    <t>г. Елизово, ул. Красноармейская, д. 2</t>
  </si>
  <si>
    <t>7</t>
  </si>
  <si>
    <t>25.02</t>
  </si>
  <si>
    <t>8</t>
  </si>
  <si>
    <t>г. Елизово, ул. Партизанская, д. 13</t>
  </si>
  <si>
    <t>9</t>
  </si>
  <si>
    <t>г. Елизово, ул. Попова, д. 22А</t>
  </si>
  <si>
    <t>10</t>
  </si>
  <si>
    <t>г. Елизово, ул. Рябикова, д. 1</t>
  </si>
  <si>
    <t>г. Елизово, ул. Рябикова, д. 61</t>
  </si>
  <si>
    <t>12</t>
  </si>
  <si>
    <t>г. Елизово, ул. Спортивная, д. 12</t>
  </si>
  <si>
    <t>г. Елизово, ул. Уральская, д. 3</t>
  </si>
  <si>
    <t>г. Елизово, ул. Уральская, д. 13</t>
  </si>
  <si>
    <t>г. Елизово, ул. Школьная, д. 1Б</t>
  </si>
  <si>
    <t>29.03</t>
  </si>
  <si>
    <t>23.03</t>
  </si>
  <si>
    <t>23.04</t>
  </si>
  <si>
    <t>разработка ПСД ВДИС теплоснабжения</t>
  </si>
  <si>
    <t>20.04</t>
  </si>
  <si>
    <t>13.06</t>
  </si>
  <si>
    <t>23.02</t>
  </si>
  <si>
    <t>21.02</t>
  </si>
  <si>
    <t>разработка ПСД ремонта крыши</t>
  </si>
  <si>
    <t>29.2</t>
  </si>
  <si>
    <t>31.12.2020</t>
  </si>
  <si>
    <t>20.03</t>
  </si>
  <si>
    <t>13.03</t>
  </si>
  <si>
    <t>п. Раздольный, ул. 60 лет Октября, д. 4</t>
  </si>
  <si>
    <t>п. Раздольный, ул. Лесная, д. 8</t>
  </si>
  <si>
    <t>п. Раздольный, ул. Лесная, д. 10</t>
  </si>
  <si>
    <t>п. Пионерский, ул. В.Бонивура, д. 2</t>
  </si>
  <si>
    <t>п. Светлый, ул. Луговая, д. 24</t>
  </si>
  <si>
    <t>29.22</t>
  </si>
  <si>
    <t>с. Мильково, ул. Лазо, д. 66</t>
  </si>
  <si>
    <t>22.08</t>
  </si>
  <si>
    <t>с. Мильково, ул. Лазо, д. 66Б</t>
  </si>
  <si>
    <t>с. Мильково, ул. Лазо, д. 68</t>
  </si>
  <si>
    <t>с. Мильково, ул. Лазо, д. 70</t>
  </si>
  <si>
    <t>с. Мильково, ул. Лазо, д. 72</t>
  </si>
  <si>
    <t>с. Мильково, ул. Юбилейная, д. 1а</t>
  </si>
  <si>
    <t>с. Апука, ул. Морская, д. 3</t>
  </si>
  <si>
    <t>29.21</t>
  </si>
  <si>
    <t xml:space="preserve">ремонт крыши </t>
  </si>
  <si>
    <t>с. Апука, ул. Речная, д. 14</t>
  </si>
  <si>
    <t>29.18</t>
  </si>
  <si>
    <t>с. Соболево, пер. Центральный, д. 5</t>
  </si>
  <si>
    <t>с. Соболево, ул. Набережная, д. 24</t>
  </si>
  <si>
    <t>с. Соболево, ул. Советская, д. 43</t>
  </si>
  <si>
    <t>с. Соболево, ул. Строительная, д. 5</t>
  </si>
  <si>
    <t>29.24</t>
  </si>
  <si>
    <t>с. Усть-Хайрюзово, ул. Советская, д. 22</t>
  </si>
  <si>
    <t>с. Усть-Хайрюзово, ул. Школьная, д. 25</t>
  </si>
  <si>
    <t>21.14</t>
  </si>
  <si>
    <t>1971</t>
  </si>
  <si>
    <t>22.15</t>
  </si>
  <si>
    <t>13.15</t>
  </si>
  <si>
    <t>10.15</t>
  </si>
  <si>
    <t>29.12</t>
  </si>
  <si>
    <t>22.12</t>
  </si>
  <si>
    <t>п. Ключи, ул. Школьная, д. 12</t>
  </si>
  <si>
    <t>п. Ключи, ул. Северная, д. 8</t>
  </si>
  <si>
    <t xml:space="preserve">Итого по Усть-Камчатскому муниципальному району </t>
  </si>
  <si>
    <t>29.11</t>
  </si>
  <si>
    <t>29.13</t>
  </si>
  <si>
    <t>Всего по Камчатскому краю за период 2020 -2022 годов</t>
  </si>
  <si>
    <t>Итого по Камчатскому краю за 2020 год</t>
  </si>
  <si>
    <t xml:space="preserve">Итого по Алеутскому муниципальному району </t>
  </si>
  <si>
    <t xml:space="preserve">Итого по городскому округу "посёлок Палана" </t>
  </si>
  <si>
    <t xml:space="preserve">Итого по Елизовскому муниципальному району </t>
  </si>
  <si>
    <t xml:space="preserve">Итого по Вулканному городскому поселению </t>
  </si>
  <si>
    <t xml:space="preserve">Итого по Елизовскому городскому поселению </t>
  </si>
  <si>
    <t xml:space="preserve">Итого по Корякскому сельскому поселению  </t>
  </si>
  <si>
    <t xml:space="preserve">Итого по Начикинскому сельскому поселению </t>
  </si>
  <si>
    <t xml:space="preserve">Итого по Новоавачинскому сельскому поселению </t>
  </si>
  <si>
    <t xml:space="preserve">Итого по Новолесновскому сельскому поселению </t>
  </si>
  <si>
    <t xml:space="preserve">Итого по Пионерскому сельскому поселению </t>
  </si>
  <si>
    <t>Итого по Раздольненскому сельскому поселению</t>
  </si>
  <si>
    <t xml:space="preserve">Итого по Карагинскому муниципальному району </t>
  </si>
  <si>
    <t xml:space="preserve">Итого по городскому поселению "поселок Оссора" </t>
  </si>
  <si>
    <t xml:space="preserve">Итого по сельскому поселению "село Ивашка" </t>
  </si>
  <si>
    <t xml:space="preserve">Итого по сельскому поселению "село Тымлат" </t>
  </si>
  <si>
    <t xml:space="preserve">Итого по Мильковскому муниципальному району </t>
  </si>
  <si>
    <t xml:space="preserve">Итого по Мильковскому сельскому поселению </t>
  </si>
  <si>
    <t xml:space="preserve">Итого по Олюторскому муниципальному району </t>
  </si>
  <si>
    <t xml:space="preserve">Итого по сельскому поселению "село Апука" </t>
  </si>
  <si>
    <t xml:space="preserve">Итого по сельскому поселению "село Тиличики" </t>
  </si>
  <si>
    <t xml:space="preserve">Итого по Пенжинскому муниципальному району </t>
  </si>
  <si>
    <t xml:space="preserve">Итого по сельскому поселению "село Аянка" </t>
  </si>
  <si>
    <t xml:space="preserve">Итого по сельскому поселению "село Каменское" </t>
  </si>
  <si>
    <t xml:space="preserve">Итого по сельскому поселению "село Манилы" </t>
  </si>
  <si>
    <t xml:space="preserve">Итого по Соболевскому муниципальному району </t>
  </si>
  <si>
    <t xml:space="preserve">Итого по Крутогоровскому сельскому поселению </t>
  </si>
  <si>
    <t xml:space="preserve">Итого по Соболевскому сельскому поселению </t>
  </si>
  <si>
    <t>Итого по Устьевому сельскому поселению</t>
  </si>
  <si>
    <t xml:space="preserve">Итого по сельскому поселению "село Тигиль" </t>
  </si>
  <si>
    <t xml:space="preserve">Итого по Апачинскому сельскому поселению </t>
  </si>
  <si>
    <t xml:space="preserve">Итого по Запорожскому сельскому поселению </t>
  </si>
  <si>
    <t>Итого по Кавалерскому сельскому поселению</t>
  </si>
  <si>
    <t xml:space="preserve">Итого по Ключевскому сельскому поселению </t>
  </si>
  <si>
    <t>Итого по Быстринскому муниципальному району</t>
  </si>
  <si>
    <t>Итого по Анавгайскому сельскому поселению</t>
  </si>
  <si>
    <t>Итого по Эссовскому сельскому поселению</t>
  </si>
  <si>
    <t>Итого по Никольскому сельскому поселению</t>
  </si>
  <si>
    <t>2.1</t>
  </si>
  <si>
    <t>2.2</t>
  </si>
  <si>
    <t>Итого по Вилючинскому городскому округу</t>
  </si>
  <si>
    <t>4.1.1</t>
  </si>
  <si>
    <t>4.1.2</t>
  </si>
  <si>
    <t>5.1</t>
  </si>
  <si>
    <t>5.1.1</t>
  </si>
  <si>
    <t>5.2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</si>
  <si>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</si>
  <si>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</si>
  <si>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</si>
  <si>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</si>
  <si>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</si>
  <si>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</si>
  <si>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</si>
  <si>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</si>
  <si>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</si>
  <si>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</si>
  <si>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</si>
  <si>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</si>
  <si>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</si>
  <si>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</si>
  <si>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</si>
  <si>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5.3</t>
  </si>
  <si>
    <t>5.3.1</t>
  </si>
  <si>
    <t>5.3.2</t>
  </si>
  <si>
    <t>5.3.3</t>
  </si>
  <si>
    <t>5.3.4</t>
  </si>
  <si>
    <t>5.4</t>
  </si>
  <si>
    <t>5.4.1</t>
  </si>
  <si>
    <t>Итого по Николаевскому сельскому поселению</t>
  </si>
  <si>
    <t>5.5</t>
  </si>
  <si>
    <t>5.6</t>
  </si>
  <si>
    <t>5.6.1</t>
  </si>
  <si>
    <t>5.6.2</t>
  </si>
  <si>
    <t>5.7</t>
  </si>
  <si>
    <t>5.7.1</t>
  </si>
  <si>
    <t xml:space="preserve">Итого по Паратунскому сельскому поселению </t>
  </si>
  <si>
    <t>5.8</t>
  </si>
  <si>
    <t>5.9</t>
  </si>
  <si>
    <t>5.9.1</t>
  </si>
  <si>
    <t>5.9.2</t>
  </si>
  <si>
    <t>5.9.3</t>
  </si>
  <si>
    <t>5.9.4</t>
  </si>
  <si>
    <t>5.10</t>
  </si>
  <si>
    <t>5.10.1</t>
  </si>
  <si>
    <t>5.10.2</t>
  </si>
  <si>
    <t>5.10.3</t>
  </si>
  <si>
    <t>5.10.4</t>
  </si>
  <si>
    <t>5.10.5</t>
  </si>
  <si>
    <t>6.1</t>
  </si>
  <si>
    <t>6.1.1</t>
  </si>
  <si>
    <t>7.1.1</t>
  </si>
  <si>
    <t>6.1.2</t>
  </si>
  <si>
    <t>6.1.3</t>
  </si>
  <si>
    <t>6.1.4</t>
  </si>
  <si>
    <t>6.1.5</t>
  </si>
  <si>
    <t>6.2</t>
  </si>
  <si>
    <t>6.2.1</t>
  </si>
  <si>
    <t>6.2.2</t>
  </si>
  <si>
    <t>6.3</t>
  </si>
  <si>
    <t>6.3.1</t>
  </si>
  <si>
    <t>28.22</t>
  </si>
  <si>
    <t xml:space="preserve">Итого по сельскому поселению "село Карага" </t>
  </si>
  <si>
    <t>6.3.2</t>
  </si>
  <si>
    <t>6.4</t>
  </si>
  <si>
    <t>6.4.1</t>
  </si>
  <si>
    <t>7.1</t>
  </si>
  <si>
    <t>7.1.2</t>
  </si>
  <si>
    <t>7.1.3</t>
  </si>
  <si>
    <t>7.1.4</t>
  </si>
  <si>
    <t>7.1.5</t>
  </si>
  <si>
    <t>7.1.6</t>
  </si>
  <si>
    <t>8.1</t>
  </si>
  <si>
    <t>8.1.1</t>
  </si>
  <si>
    <t>8.1.2</t>
  </si>
  <si>
    <t xml:space="preserve">Итого по сельскому поселению "село Ачайваям" </t>
  </si>
  <si>
    <t>8.2</t>
  </si>
  <si>
    <t>8.3</t>
  </si>
  <si>
    <t>9.3</t>
  </si>
  <si>
    <t>8.3.1</t>
  </si>
  <si>
    <t>8.3.2</t>
  </si>
  <si>
    <t>Итого по сельскому поселению "село Хаилино"</t>
  </si>
  <si>
    <t>8.4</t>
  </si>
  <si>
    <t>9.1</t>
  </si>
  <si>
    <t>9.1.1</t>
  </si>
  <si>
    <t>9.2</t>
  </si>
  <si>
    <t>11.1</t>
  </si>
  <si>
    <t>11.1.1</t>
  </si>
  <si>
    <t>11.2</t>
  </si>
  <si>
    <t>11.2.1</t>
  </si>
  <si>
    <t>11.2.2</t>
  </si>
  <si>
    <t>11.2.3</t>
  </si>
  <si>
    <t>11.2.4</t>
  </si>
  <si>
    <t>11.2.5</t>
  </si>
  <si>
    <t>11.3</t>
  </si>
  <si>
    <t>11.3.1</t>
  </si>
  <si>
    <t>11.3.2</t>
  </si>
  <si>
    <t>12.1</t>
  </si>
  <si>
    <t>12.1.1</t>
  </si>
  <si>
    <t>12.2</t>
  </si>
  <si>
    <t>12.2.1</t>
  </si>
  <si>
    <t>12.2.2</t>
  </si>
  <si>
    <t>12.2.3</t>
  </si>
  <si>
    <t>12.2.4</t>
  </si>
  <si>
    <t>12.2.5</t>
  </si>
  <si>
    <t>12.2.6</t>
  </si>
  <si>
    <t>12.2.7</t>
  </si>
  <si>
    <t>12.3</t>
  </si>
  <si>
    <t>12.3.1</t>
  </si>
  <si>
    <t>12.3.2</t>
  </si>
  <si>
    <t>12.3.3</t>
  </si>
  <si>
    <t>12.3.4</t>
  </si>
  <si>
    <t>13.1</t>
  </si>
  <si>
    <t>13.6</t>
  </si>
  <si>
    <t>13.1.1</t>
  </si>
  <si>
    <t>13.2</t>
  </si>
  <si>
    <t>13.5</t>
  </si>
  <si>
    <t>13.2.1</t>
  </si>
  <si>
    <t>13.2.2</t>
  </si>
  <si>
    <t>Итого по Озерновскому городскому поселению</t>
  </si>
  <si>
    <t>Итого по Октябрьскому городскому поселению</t>
  </si>
  <si>
    <t>13.3</t>
  </si>
  <si>
    <t>13.4</t>
  </si>
  <si>
    <t>Итого по Усть-Большерецкому сельскому поселению</t>
  </si>
  <si>
    <t>13.6.1</t>
  </si>
  <si>
    <t>13.6.2</t>
  </si>
  <si>
    <t>14.1</t>
  </si>
  <si>
    <t>14.1.1</t>
  </si>
  <si>
    <t>14.1.2</t>
  </si>
  <si>
    <t>14.1.3</t>
  </si>
  <si>
    <t>14.1.4</t>
  </si>
  <si>
    <t>14.1.5</t>
  </si>
  <si>
    <t>14.1.6</t>
  </si>
  <si>
    <t>14.1.7</t>
  </si>
  <si>
    <t>14.1.8</t>
  </si>
  <si>
    <t>14.1.9</t>
  </si>
  <si>
    <t>14.1.10</t>
  </si>
  <si>
    <t>14.1.11</t>
  </si>
  <si>
    <t>Итого по Козыревскому сельскому поселению</t>
  </si>
  <si>
    <t>14.2</t>
  </si>
  <si>
    <t>14.2.1</t>
  </si>
  <si>
    <t>14.3</t>
  </si>
  <si>
    <t>14.3.1</t>
  </si>
  <si>
    <t>14.3.2</t>
  </si>
  <si>
    <t>14.3.3</t>
  </si>
  <si>
    <t>14.3.4</t>
  </si>
  <si>
    <t>14.3.5</t>
  </si>
  <si>
    <t>Итого по Тигильскому муниципальному району</t>
  </si>
  <si>
    <t>Итого по Камчатскому краю за 2021 год</t>
  </si>
  <si>
    <t>4.1.3</t>
  </si>
  <si>
    <t>4.1.4</t>
  </si>
  <si>
    <t>рп. Вулканный, ул. Центральная, д. 13</t>
  </si>
  <si>
    <t>г. Елизово, ул. Виталия Кручины, д. 26А</t>
  </si>
  <si>
    <t>24.02</t>
  </si>
  <si>
    <t>12.02</t>
  </si>
  <si>
    <t>г. Елизово, ул. Ключевская, д. 3</t>
  </si>
  <si>
    <t>г. Елизово, ул. Уральская, д. 4</t>
  </si>
  <si>
    <t>22.02</t>
  </si>
  <si>
    <t>г. Елизово, ул. Чкалова, д. 16</t>
  </si>
  <si>
    <t>г. Елизово, ул. 40 лет Октября, д. 5</t>
  </si>
  <si>
    <t>г. Елизово, ул. 40 лет Октября, д. 7</t>
  </si>
  <si>
    <t>Итого по Елизовскому городскому поселению</t>
  </si>
  <si>
    <t>5.2.16</t>
  </si>
  <si>
    <t>5.2.17</t>
  </si>
  <si>
    <t>5.2.18</t>
  </si>
  <si>
    <t>5.2.19</t>
  </si>
  <si>
    <t>5.2.20</t>
  </si>
  <si>
    <t>21.03</t>
  </si>
  <si>
    <t xml:space="preserve">Итого по Корякскому сельскому поселению </t>
  </si>
  <si>
    <t>31.12.2021</t>
  </si>
  <si>
    <t>Итого по Начикинскому сельскому поселению</t>
  </si>
  <si>
    <t>Итого по Новоавачинскому сельскому поселению</t>
  </si>
  <si>
    <t>2018</t>
  </si>
  <si>
    <t>1892,81</t>
  </si>
  <si>
    <t>5.10.6</t>
  </si>
  <si>
    <t>п. Оссора, ул. Строительная, д. 61</t>
  </si>
  <si>
    <t>п. Оссора, ул. Строительная, д. 69</t>
  </si>
  <si>
    <t>п. Оссора, ул. Центральная, д. 24</t>
  </si>
  <si>
    <t>Итого по сельскому поселению "село Карага"</t>
  </si>
  <si>
    <t>с. Мильково, ул. Кооперативная, д. 11</t>
  </si>
  <si>
    <t>20.08</t>
  </si>
  <si>
    <t>с. Мильково, ул. Ленинская, д. 22</t>
  </si>
  <si>
    <t>21.08</t>
  </si>
  <si>
    <t>с. Мильково, ул. Победы, д. 11</t>
  </si>
  <si>
    <t>23.08</t>
  </si>
  <si>
    <t>с. Мильково, ул. Победы, д. 11А</t>
  </si>
  <si>
    <t>с. Мильково, ул. Пушкина, д. 4</t>
  </si>
  <si>
    <t>с. Мильково, ул. Чубарова, д. 12</t>
  </si>
  <si>
    <t>Итого по Мильковскому сельскому поселению</t>
  </si>
  <si>
    <t>7.1.7</t>
  </si>
  <si>
    <t>7.1.8</t>
  </si>
  <si>
    <t>с. Соболево, ул. Заречная, д. 2а</t>
  </si>
  <si>
    <t>с. Соболево, ул. Заречная, д. 6</t>
  </si>
  <si>
    <t>с. Соболево, ул. Заречная, д. 6а</t>
  </si>
  <si>
    <t xml:space="preserve">разработка ПСД ремонта крыши </t>
  </si>
  <si>
    <t>Итого по Соболевскому сельскому поселению</t>
  </si>
  <si>
    <t>с. Николаевка, ул. Советская, д. 26</t>
  </si>
  <si>
    <t>с. Николаевка, ул. Советская, д. 29</t>
  </si>
  <si>
    <t>13.04</t>
  </si>
  <si>
    <t>с. Николаевка, ул. Советская, д. 35</t>
  </si>
  <si>
    <t>с. Сосновка, ул. Центральная, д. 13</t>
  </si>
  <si>
    <t>5.5.1</t>
  </si>
  <si>
    <t>5.5.2</t>
  </si>
  <si>
    <t>5.5.3</t>
  </si>
  <si>
    <t>5.5.4</t>
  </si>
  <si>
    <t>с. Сосновка, ул. Центральная, д. 14</t>
  </si>
  <si>
    <t>22.04</t>
  </si>
  <si>
    <t>с. Сосновка, ул. Центральная, д. 11</t>
  </si>
  <si>
    <t>Итого по сельскому поселению "село Тигиль"</t>
  </si>
  <si>
    <t>15.14</t>
  </si>
  <si>
    <t>Итого по Апачинскому сельскому поселению</t>
  </si>
  <si>
    <t>с. Кавалерское, ул. Строительная, д. 6</t>
  </si>
  <si>
    <t>с. Крутоберегово, ул. Аэрофлотская, д. 1</t>
  </si>
  <si>
    <t>15.13</t>
  </si>
  <si>
    <t>п. Усть-Камчатск, ул. Бодрова, д. 25</t>
  </si>
  <si>
    <t>п. Усть-Камчатск, ул. Горького, д. 78</t>
  </si>
  <si>
    <t>п. Усть-Камчатск, ул. Лазо, д. 28</t>
  </si>
  <si>
    <t>1969</t>
  </si>
  <si>
    <t>п. Усть-Камчатск, ул. Ленина, д. 66</t>
  </si>
  <si>
    <t>п. Усть-Камчатск, ул. Ленина, д. 69</t>
  </si>
  <si>
    <t>п. Усть-Камчатск, ул. Ленина, д. 77</t>
  </si>
  <si>
    <t>п. Усть-Камчатск, ул. Ленина, д. 79</t>
  </si>
  <si>
    <t>п. Усть-Камчатск, ул. 60 лет Октября, д. 1</t>
  </si>
  <si>
    <t>13.13</t>
  </si>
  <si>
    <t>14.3.6</t>
  </si>
  <si>
    <t>14.3.7</t>
  </si>
  <si>
    <t>п. Раздольный, ул. Советская, д. 12</t>
  </si>
  <si>
    <t>п. Раздольный, ул. Советская, д. 10</t>
  </si>
  <si>
    <t>п. Раздольный, ул. Советская, д. 8</t>
  </si>
  <si>
    <t>п. Раздольный, ул. Лесная, д. 4</t>
  </si>
  <si>
    <t>с. Тиличики, пер. Комсомольский, д. 3</t>
  </si>
  <si>
    <t>с. Тиличики, ул. Набережная, д. 28</t>
  </si>
  <si>
    <t>с. Запорожье, ул. Центральная, д. 40</t>
  </si>
  <si>
    <t>с. Запорожье, ул. Центральная, д. 42</t>
  </si>
  <si>
    <t>п. Ключи, ул. Северная, д. 4а</t>
  </si>
  <si>
    <t>п. Ключи, ул. Партизанская, д. 20</t>
  </si>
  <si>
    <t>п. Ключи, ул. Кирова, д. 120</t>
  </si>
  <si>
    <t>п. Ключи, ул. Северная, д. 3</t>
  </si>
  <si>
    <t>п. Ключи, ул. Северная, д. 5</t>
  </si>
  <si>
    <t>п. Ключи, ул. Красноармейская, д. 20</t>
  </si>
  <si>
    <t>п. Ключи, ул. Кирова, д. 150</t>
  </si>
  <si>
    <t>п. Ключи, ул. Кирова, д. 148а</t>
  </si>
  <si>
    <t>п. Ключи, ул. Кирова, д. 146а</t>
  </si>
  <si>
    <t>п. Ключи, ул. Свободная, д. 9</t>
  </si>
  <si>
    <t>п. Ключи, ул. Красноармейская, д. 20а</t>
  </si>
  <si>
    <t xml:space="preserve">Итого по сельскому поселению "село Ковран" </t>
  </si>
  <si>
    <t>Итого по Камчатскому краю за 2022 год</t>
  </si>
  <si>
    <t>рп. Вулканный, ул. Центральная, д. 21</t>
  </si>
  <si>
    <t>27.03</t>
  </si>
  <si>
    <t>г. Елизово, ул. Завойко, д. 44</t>
  </si>
  <si>
    <t>г. Елизово, ул. Красноярская, д. 4</t>
  </si>
  <si>
    <t>5.2.21</t>
  </si>
  <si>
    <t>5.2.22</t>
  </si>
  <si>
    <t>5.2.23</t>
  </si>
  <si>
    <t>5.2.24</t>
  </si>
  <si>
    <t>5.2.25</t>
  </si>
  <si>
    <t>г. Елизово, ул. 40 лет Октября, д. 11</t>
  </si>
  <si>
    <t>п. Сокоч, ул. Лесная, д. 3А</t>
  </si>
  <si>
    <t>5.4.2</t>
  </si>
  <si>
    <t>п. Начики, ул. Начики, д. 15</t>
  </si>
  <si>
    <t>5.4.3</t>
  </si>
  <si>
    <t>п. Сокоч, ул. Лесная, д. 1А</t>
  </si>
  <si>
    <t>11.06</t>
  </si>
  <si>
    <t>с. Сосновка, ул. Центральная, д. 17</t>
  </si>
  <si>
    <t>с. Николаевка, ул. Советская, д. 27</t>
  </si>
  <si>
    <t>п. Пионерский, ул. Зеленая, д. 7</t>
  </si>
  <si>
    <t>31.12.2022</t>
  </si>
  <si>
    <t>п. Раздольный, ул. 60 лет Октября, д. 7</t>
  </si>
  <si>
    <t>п. Раздольный, ул. Советская, д. 6</t>
  </si>
  <si>
    <t>п. Оссора, ул. Лукашевского, д. 5</t>
  </si>
  <si>
    <t>с. Ивашка, ул. Левченко, д. 31</t>
  </si>
  <si>
    <t>ремонт фундамента</t>
  </si>
  <si>
    <t>с. Карага, ул. Лукашевского, д. 19</t>
  </si>
  <si>
    <t>с. Мильково, пер. Геологический, д. 6</t>
  </si>
  <si>
    <t>25.08</t>
  </si>
  <si>
    <t>с. Мильково, ул. Октябрьская, д. 32</t>
  </si>
  <si>
    <t>с. Мильково, ул. Победы, д. 7</t>
  </si>
  <si>
    <t>с. Мильково, ул. Пушкина, д. 14</t>
  </si>
  <si>
    <t>с. Мильково, ул. Томская, д. 4</t>
  </si>
  <si>
    <t>с. Мильково, ул. Строительная, д. 28</t>
  </si>
  <si>
    <t>8.3.3</t>
  </si>
  <si>
    <t>9.3.1</t>
  </si>
  <si>
    <t>29.20</t>
  </si>
  <si>
    <t>с. Соболево, ул. Заречная, д. 4</t>
  </si>
  <si>
    <t>с. Соболево, ул. Заречная, д. 4а</t>
  </si>
  <si>
    <t>с. Соболево, ул. Заречная, д. 8а</t>
  </si>
  <si>
    <t>с. Соболево, ул. Комсомольская, д. 17</t>
  </si>
  <si>
    <t>с. Соболево, ул. Комсомольская, д. 9</t>
  </si>
  <si>
    <t>11.2.6</t>
  </si>
  <si>
    <t>с. Соболево, ул. Комсомольская, д. 9а</t>
  </si>
  <si>
    <t>с. Устьевое, ул. Октябрьская, д. 26</t>
  </si>
  <si>
    <t>с. Устьевое, ул. Набережная, д. 4</t>
  </si>
  <si>
    <t>11.3.3</t>
  </si>
  <si>
    <t>с. Устьевое, ул. Октябрьская, д. 44</t>
  </si>
  <si>
    <t>с. Тигиль, ул. Партизанская, д. 46</t>
  </si>
  <si>
    <t>13.24</t>
  </si>
  <si>
    <t>с. Тигиль, ул. Рябикова, д. 2</t>
  </si>
  <si>
    <t>с. Тигиль, ул. Рябикова, д. 4</t>
  </si>
  <si>
    <t xml:space="preserve">Итого по сельскому поселению "село Усть-Хайрюзово" </t>
  </si>
  <si>
    <t xml:space="preserve">Итого по Усть-Большерецкому муниципальному району </t>
  </si>
  <si>
    <t>с. Апача, ул. Юбилейная, д. 19</t>
  </si>
  <si>
    <t>с. Кавалерское, ул. Строительная, д. 12</t>
  </si>
  <si>
    <t xml:space="preserve">Итого по Усть-Камчатскому сельскому поселению  </t>
  </si>
  <si>
    <t>I квартал</t>
  </si>
  <si>
    <t>II квартал</t>
  </si>
  <si>
    <t>III квартал</t>
  </si>
  <si>
    <t>IV квартал</t>
  </si>
  <si>
    <t>Итого по Камчатскому краю :</t>
  </si>
  <si>
    <t>Алеутский муниципальный район</t>
  </si>
  <si>
    <t>Никольское сельское поселение</t>
  </si>
  <si>
    <t>Быстринский муниципальный район</t>
  </si>
  <si>
    <t>Анавгайское сельское поселение</t>
  </si>
  <si>
    <t>Эссовское сельское поселение</t>
  </si>
  <si>
    <t>Вилючинский городской округ</t>
  </si>
  <si>
    <t xml:space="preserve"> Городской округ "посёлок Палана"</t>
  </si>
  <si>
    <t>Елизовский муниципальный район</t>
  </si>
  <si>
    <t>Вулканное городское поселение</t>
  </si>
  <si>
    <t>Елизовское городское поселение</t>
  </si>
  <si>
    <t>Николаевское сельское поселение</t>
  </si>
  <si>
    <t>Новоавачинское сельское поселение</t>
  </si>
  <si>
    <t>Новолесновское сельское поселение</t>
  </si>
  <si>
    <t>Паратунское сельское поселение</t>
  </si>
  <si>
    <t>Пионерское сельское поселение</t>
  </si>
  <si>
    <t>Раздольненское сельское поселение</t>
  </si>
  <si>
    <t>Начикинское сельское поселение</t>
  </si>
  <si>
    <t>Корякское сельское поселение</t>
  </si>
  <si>
    <t>Карагинский муниципальный район</t>
  </si>
  <si>
    <t>Городское поселение "посёлок Оссора"</t>
  </si>
  <si>
    <t>Сельское поселение "село Ивашка"</t>
  </si>
  <si>
    <t>Сельское поселение "село Карага"</t>
  </si>
  <si>
    <t>Сельское поселение "село Тымлат"</t>
  </si>
  <si>
    <t>Мильковский муниципальный район</t>
  </si>
  <si>
    <t>Атласовское сельское поселение</t>
  </si>
  <si>
    <t>Мильковское сельское поселение</t>
  </si>
  <si>
    <t>Петропавловск-Камчатский городской округ</t>
  </si>
  <si>
    <t>Соболевский муниципальный район</t>
  </si>
  <si>
    <t>Соболевское сельское поселение</t>
  </si>
  <si>
    <t>Устьевое сельское поселение</t>
  </si>
  <si>
    <t>Крутогоровское сельское поселение</t>
  </si>
  <si>
    <t>Тигильский муниципальный район</t>
  </si>
  <si>
    <t>Сельское поселение "село Лесная"</t>
  </si>
  <si>
    <t>Сельское поселение "село Усть-Хайрюзово"</t>
  </si>
  <si>
    <t>Сельское поселение "село Седанка"</t>
  </si>
  <si>
    <t>Сельское поселение "село Ковран"</t>
  </si>
  <si>
    <t>Сельское поселение "село Тигиль"</t>
  </si>
  <si>
    <t>11</t>
  </si>
  <si>
    <t>Усть-Большерецкий муниципальный район</t>
  </si>
  <si>
    <t>Апачинское сельское поселение</t>
  </si>
  <si>
    <t>Кавалерское сельское поселение</t>
  </si>
  <si>
    <t>Усть-Большерецкое сельское поселение</t>
  </si>
  <si>
    <t>Октябрьское городское поселение</t>
  </si>
  <si>
    <t>Озерновское городское поселение</t>
  </si>
  <si>
    <t>Запорожское сельское поселение</t>
  </si>
  <si>
    <t>Усть-Камчатский муниципальный район</t>
  </si>
  <si>
    <t>Ключевское сельское поселение</t>
  </si>
  <si>
    <t>Козыревское сельское поселение</t>
  </si>
  <si>
    <t>Усть-Камчатское сельское поселение</t>
  </si>
  <si>
    <t>13</t>
  </si>
  <si>
    <t>Олюторский муниципальный район</t>
  </si>
  <si>
    <t>Сельское поселение "село Тиличики"</t>
  </si>
  <si>
    <t>Сельское поселение "село Апука"</t>
  </si>
  <si>
    <t>Сельское поселение "село Ачайваям"</t>
  </si>
  <si>
    <t>Сельское поселение "село Средние Пахачи"</t>
  </si>
  <si>
    <t>Сельское поселение "село Хаилино"</t>
  </si>
  <si>
    <t>14</t>
  </si>
  <si>
    <t>Пенжинский муниципальный район</t>
  </si>
  <si>
    <t>Сельское поселение "село Манилы"</t>
  </si>
  <si>
    <t>Сельское поселение "село Аянка"</t>
  </si>
  <si>
    <t>Сельское поселение "село Каменское"</t>
  </si>
  <si>
    <t>Итого по Усть-Камчатскому муниципальному району</t>
  </si>
  <si>
    <t>Итого по сельскому поселению "село Усть-Хайрюзово"</t>
  </si>
  <si>
    <t>пгт. Палана, ул. Космонавтов, д. 5</t>
  </si>
  <si>
    <t>п. Сокоч, ул. Лесная, д. 6</t>
  </si>
  <si>
    <t>п. Оссора, ул. Лукашевского, д. 82</t>
  </si>
  <si>
    <t>п. Оссора, ул. Лукашевского, д. 84</t>
  </si>
  <si>
    <t>п. Оссора, ул. Лукашевского, д. 90</t>
  </si>
  <si>
    <t>п. Оссора, ул. Лукашевского, д. 98</t>
  </si>
  <si>
    <t>п. Оссора, ул. Строительная, д. 71</t>
  </si>
  <si>
    <t>с. Ивашка, ул. Речная, д. 24</t>
  </si>
  <si>
    <t>с. Тымлат, ул. Комарова, д. 19</t>
  </si>
  <si>
    <t>с. Аянка, ул. Полярная, д. 7</t>
  </si>
  <si>
    <t>с. Соболево, ул. Советская, д. 31</t>
  </si>
  <si>
    <t>с. Устьевое, ул. Речная, д. 35</t>
  </si>
  <si>
    <t>с. Тигиль, ул. Гагарина, д. 31</t>
  </si>
  <si>
    <t>с. Тигиль, ул. Партизанская, д. 24</t>
  </si>
  <si>
    <t>с. Тигиль, ул. Соболева, д. 1</t>
  </si>
  <si>
    <t>с. Тигиль, ул. Соболева, д. 8</t>
  </si>
  <si>
    <t>с. Тигиль, пер. Строительный, д. 25</t>
  </si>
  <si>
    <t>с. Апача, ул. Дорожная, д. 3</t>
  </si>
  <si>
    <t>с. Кавалерское, ул. Строительная, д. 4</t>
  </si>
  <si>
    <t>пгт. Палана, ул. Космонавтов, д. 4</t>
  </si>
  <si>
    <t>пгт. Палана, ул. Космонавтов, д. 9</t>
  </si>
  <si>
    <t>п. Оссора, ул. Лукашевского, д. 3</t>
  </si>
  <si>
    <t>с. Соболево, ул. Заречная, д. 8</t>
  </si>
  <si>
    <t>Итого по Вулканному городскому поселению</t>
  </si>
  <si>
    <t>с. Манилы, ул. Торговая, д. 1</t>
  </si>
  <si>
    <t>7.2</t>
  </si>
  <si>
    <t>Итого по Атласовскому сельскому поселению</t>
  </si>
  <si>
    <t>6.5</t>
  </si>
  <si>
    <t>Сельское поселение село Ильпырское</t>
  </si>
  <si>
    <t>Итого по сельскому поселению "село Ильпырское"</t>
  </si>
  <si>
    <t>8.5</t>
  </si>
  <si>
    <t>11.2.7</t>
  </si>
  <si>
    <t>12.4</t>
  </si>
  <si>
    <t>12.5</t>
  </si>
  <si>
    <t>Итого по сельскому поселению "село Лесная"</t>
  </si>
  <si>
    <t>Итого по сельскому поселению "село Седанка"</t>
  </si>
  <si>
    <t>9.2.1</t>
  </si>
  <si>
    <t>с. Каменское, ул. Чубарова, д. 5</t>
  </si>
  <si>
    <t>с. Каменское, ул. Беккерова, д. 28а</t>
  </si>
  <si>
    <t>2.</t>
  </si>
  <si>
    <t>2.1.1</t>
  </si>
  <si>
    <t>с. Анавгай, ул. Ленинская, д. 56</t>
  </si>
  <si>
    <t>29.26</t>
  </si>
  <si>
    <t>с. Анавгай, ул. Советская, д. 5</t>
  </si>
  <si>
    <t>5.8.1</t>
  </si>
  <si>
    <t>с. Паратунка, ул. Мирная, д. 5</t>
  </si>
  <si>
    <t>23.05</t>
  </si>
  <si>
    <t>п. Термальный, ул. Ленина, д. 10</t>
  </si>
  <si>
    <t>25.05</t>
  </si>
  <si>
    <t>6500,03</t>
  </si>
  <si>
    <t>п. Термальный, ул. Ленина, д. 11</t>
  </si>
  <si>
    <r>
      <t xml:space="preserve">2. Планируемые показатели выполнения краткосрочного плана реализации региональной программы капитального ремонта общего имущества многоквартирных домов в Камчатском крае на 2014-2043 годы по Камчатскому краю на 2020 - 2022 годы
</t>
    </r>
    <r>
      <rPr>
        <i/>
        <sz val="13"/>
        <color theme="1"/>
        <rFont val="Times New Roman"/>
        <family val="1"/>
        <charset val="204"/>
      </rPr>
      <t xml:space="preserve"> </t>
    </r>
  </si>
  <si>
    <t>2.2.1</t>
  </si>
  <si>
    <t>2.2.2</t>
  </si>
  <si>
    <t>2.2.3</t>
  </si>
  <si>
    <t>11.1.2</t>
  </si>
  <si>
    <t>11.1.3</t>
  </si>
  <si>
    <t>11.1.4</t>
  </si>
  <si>
    <t>п. Крутогоровский, ул. Заводская, д. 15</t>
  </si>
  <si>
    <t>п. Крутогоровский, ул. Набережная, д. 5</t>
  </si>
  <si>
    <t>п. Крутогоровский, ул. Набережная, д. 8</t>
  </si>
  <si>
    <t>11.1.5</t>
  </si>
  <si>
    <t>11.1.6</t>
  </si>
  <si>
    <t>г. Петропавловск-Камчатский, б-р. Рыбацкой Славы, д. 15</t>
  </si>
  <si>
    <t>15.01</t>
  </si>
  <si>
    <t>г. Петропавловск-Камчатский, пр-кт. Карла Маркса, д. 13</t>
  </si>
  <si>
    <t>1975</t>
  </si>
  <si>
    <t>г. Петропавловск-Камчатский, пр-кт. Карла Маркса, д. 9</t>
  </si>
  <si>
    <t>1974</t>
  </si>
  <si>
    <t>г. Петропавловск-Камчатский, ул. Ключевская, д. 37</t>
  </si>
  <si>
    <t>20.01</t>
  </si>
  <si>
    <t>1965</t>
  </si>
  <si>
    <t>23.01</t>
  </si>
  <si>
    <t>1982</t>
  </si>
  <si>
    <t>1966</t>
  </si>
  <si>
    <t>1967</t>
  </si>
  <si>
    <t>1963</t>
  </si>
  <si>
    <t>25.01</t>
  </si>
  <si>
    <t>1938</t>
  </si>
  <si>
    <t>1972</t>
  </si>
  <si>
    <t>1970</t>
  </si>
  <si>
    <t>27.01</t>
  </si>
  <si>
    <t>1960</t>
  </si>
  <si>
    <t>1955</t>
  </si>
  <si>
    <t>31.01</t>
  </si>
  <si>
    <t>1957</t>
  </si>
  <si>
    <t>24.01</t>
  </si>
  <si>
    <t>1962</t>
  </si>
  <si>
    <t>29.01</t>
  </si>
  <si>
    <t>1954</t>
  </si>
  <si>
    <t>1934</t>
  </si>
  <si>
    <t>1939</t>
  </si>
  <si>
    <t>1952</t>
  </si>
  <si>
    <t>22.01</t>
  </si>
  <si>
    <t>1951</t>
  </si>
  <si>
    <t>1958</t>
  </si>
  <si>
    <t>1953</t>
  </si>
  <si>
    <t>1941</t>
  </si>
  <si>
    <t>1968</t>
  </si>
  <si>
    <t>1945</t>
  </si>
  <si>
    <t>1944</t>
  </si>
  <si>
    <t>1940</t>
  </si>
  <si>
    <t>Количество жителей, зарегистрированныХ в МКД на  дату утверждения краткосрочного плана</t>
  </si>
  <si>
    <t>за счет средств Фонда содействия реформированию жилищно-коммунального Хозяйства</t>
  </si>
  <si>
    <t>10.1.1</t>
  </si>
  <si>
    <t>10.1.2</t>
  </si>
  <si>
    <t>10.1.3</t>
  </si>
  <si>
    <t>10.1.4</t>
  </si>
  <si>
    <t>10.1.5</t>
  </si>
  <si>
    <t>10.1.6</t>
  </si>
  <si>
    <t>10.1.8</t>
  </si>
  <si>
    <t>10.1.7</t>
  </si>
  <si>
    <t>10.1.9</t>
  </si>
  <si>
    <t>10.1.10</t>
  </si>
  <si>
    <t>10.1.11</t>
  </si>
  <si>
    <t>10.1.12</t>
  </si>
  <si>
    <t>10.1.13</t>
  </si>
  <si>
    <t>10.1.14</t>
  </si>
  <si>
    <t>10.1.15</t>
  </si>
  <si>
    <t>10.1.16</t>
  </si>
  <si>
    <t>10.1.17</t>
  </si>
  <si>
    <t>10.1.18</t>
  </si>
  <si>
    <t>10.1.19</t>
  </si>
  <si>
    <t>10.1.20</t>
  </si>
  <si>
    <t>10.1.21</t>
  </si>
  <si>
    <t>10.1.22</t>
  </si>
  <si>
    <t>10.1.44</t>
  </si>
  <si>
    <t>10.1.55</t>
  </si>
  <si>
    <t>10.1.33</t>
  </si>
  <si>
    <t>10.1.23</t>
  </si>
  <si>
    <t>10.1.24</t>
  </si>
  <si>
    <t>10.1.25</t>
  </si>
  <si>
    <t>10.1.48</t>
  </si>
  <si>
    <t>10.1.26</t>
  </si>
  <si>
    <t>10.1.27</t>
  </si>
  <si>
    <t>10.1.28</t>
  </si>
  <si>
    <t>10.1.29</t>
  </si>
  <si>
    <t>10.1.32</t>
  </si>
  <si>
    <t>10.1.39</t>
  </si>
  <si>
    <t>10.1.38</t>
  </si>
  <si>
    <t>10.1.37</t>
  </si>
  <si>
    <t>10.1.30</t>
  </si>
  <si>
    <t>10.1.31</t>
  </si>
  <si>
    <t>10.1.34</t>
  </si>
  <si>
    <t>10.1.36</t>
  </si>
  <si>
    <t>10.1.49</t>
  </si>
  <si>
    <t>10.1.35</t>
  </si>
  <si>
    <t>10.1.40</t>
  </si>
  <si>
    <t>10.1.41</t>
  </si>
  <si>
    <t>10.1.42</t>
  </si>
  <si>
    <t>10.1.43</t>
  </si>
  <si>
    <t>10.1.45</t>
  </si>
  <si>
    <t>10.1.46</t>
  </si>
  <si>
    <t>10.1.47</t>
  </si>
  <si>
    <t>10.1.50</t>
  </si>
  <si>
    <t>10.1.51</t>
  </si>
  <si>
    <t>10.1.52</t>
  </si>
  <si>
    <t>10.1.53</t>
  </si>
  <si>
    <t>10.1.54</t>
  </si>
  <si>
    <t>10.1.56</t>
  </si>
  <si>
    <t>10.1.57</t>
  </si>
  <si>
    <t>г. Петропавловск-Камчатский, б-р. Пийпа Б.И., д. 6</t>
  </si>
  <si>
    <t>г. Петропавловск-Камчатский, б-р. Рыбацкой Славы, д. 3</t>
  </si>
  <si>
    <t>г. Петропавловск-Камчатский, б-р. Рыбацкой Славы, д. 7</t>
  </si>
  <si>
    <t>г. Петропавловск-Камчатский, пр-кт. Карла Маркса, д. 11</t>
  </si>
  <si>
    <t>1977</t>
  </si>
  <si>
    <t>1973</t>
  </si>
  <si>
    <t>1964</t>
  </si>
  <si>
    <t>1976</t>
  </si>
  <si>
    <t>13.01</t>
  </si>
  <si>
    <t>10.1.59</t>
  </si>
  <si>
    <t>10.1.58</t>
  </si>
  <si>
    <t>10.1.60</t>
  </si>
  <si>
    <t>10.1.61</t>
  </si>
  <si>
    <t>10.1.62</t>
  </si>
  <si>
    <t>10.1.63</t>
  </si>
  <si>
    <t>10.1.64</t>
  </si>
  <si>
    <t>г. Петропавловск-Камчатский, б-р. Рыбацкой Славы, д. 1</t>
  </si>
  <si>
    <t>г. Петропавловск-Камчатский, б-р. Рыбацкой Славы, д. 11</t>
  </si>
  <si>
    <t>г. Петропавловск-Камчатский, б-р. Рыбацкой Славы, д. 13</t>
  </si>
  <si>
    <t>г. Петропавловск-Камчатский, б-р. Рыбацкой Славы, д. 17</t>
  </si>
  <si>
    <t>г. Петропавловск-Камчатский, пр-кт. Карла Маркса, д. 19</t>
  </si>
  <si>
    <t>1979</t>
  </si>
  <si>
    <t>1987</t>
  </si>
  <si>
    <t>1980</t>
  </si>
  <si>
    <t>г. Петропавловск-Камчатский, б-р. Рыбацкой Славы, д. 5</t>
  </si>
  <si>
    <t>СС</t>
  </si>
  <si>
    <t>1981</t>
  </si>
  <si>
    <t>с. Ачайваям, ул. Каюю, д. 72</t>
  </si>
  <si>
    <t>с. Ачайваям, ул. Оленеводов, д. 14</t>
  </si>
  <si>
    <t>8.2.1</t>
  </si>
  <si>
    <t>8.2.2</t>
  </si>
  <si>
    <t>г. Вилючинск, ул. Гусарова, д. 41</t>
  </si>
  <si>
    <t>15.19</t>
  </si>
  <si>
    <t>3193,8</t>
  </si>
  <si>
    <t>2896,4</t>
  </si>
  <si>
    <t>99</t>
  </si>
  <si>
    <t>84,28</t>
  </si>
  <si>
    <t>4082,28</t>
  </si>
  <si>
    <t>г. Вилючинск, ул. Гусарова, д. 43</t>
  </si>
  <si>
    <t>г. Вилючинск, ул. Гусарова, д. 55</t>
  </si>
  <si>
    <t>г. Вилючинск, ул. Кронштадтская, д. 1</t>
  </si>
  <si>
    <t>25.19</t>
  </si>
  <si>
    <t>г. Вилючинск, ул. Кронштадтская, д. 3</t>
  </si>
  <si>
    <t>24.19</t>
  </si>
  <si>
    <t>г. Вилючинск, ул. Кронштадтская, д. 8</t>
  </si>
  <si>
    <t>г. Вилючинск, ул. Спортивная, д. 2</t>
  </si>
  <si>
    <t>г. Вилючинск, мкр. Северный, д. 10</t>
  </si>
  <si>
    <t>г. Вилючинск, ул. Победы, д. 3</t>
  </si>
  <si>
    <t>г. Вилючинск, ул. Победы, д. 14</t>
  </si>
  <si>
    <t>г. Вилючинск, ул. Приморская, д. 8</t>
  </si>
  <si>
    <t>г. Вилючинск, ул. Приморская, д. 16</t>
  </si>
  <si>
    <t>г. Вилючинск, мкр. Центральный, д. 8</t>
  </si>
  <si>
    <t>г. Вилючинск, мкр. Центральный, д. 19</t>
  </si>
  <si>
    <t>г. Вилючинск, мкр. Центральный, д. 20</t>
  </si>
  <si>
    <t>г. Вилючинск, мкр. Центральный, д. 18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</si>
  <si>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</si>
  <si>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</si>
  <si>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</si>
  <si>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</si>
  <si>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</si>
  <si>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</si>
  <si>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</si>
  <si>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</si>
  <si>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</si>
  <si>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</si>
  <si>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</si>
  <si>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</si>
  <si>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</si>
  <si>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</si>
  <si>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</si>
  <si>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</si>
  <si>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г. Вилючинск, мкр. Северный, д. 13</t>
  </si>
  <si>
    <t>г. Вилючинск, мкр. Центральный, д. 31</t>
  </si>
  <si>
    <t>г. Вилючинск, ул. Владивостокская, д. 4</t>
  </si>
  <si>
    <t>г. Вилючинск, ул. Кронштадтская, д. 2</t>
  </si>
  <si>
    <t>г. Вилючинск, ул. Мира, д. 13</t>
  </si>
  <si>
    <t>13.19</t>
  </si>
  <si>
    <t>3.1.17</t>
  </si>
  <si>
    <t>г. Вилючинск, ул. Вилкова, д. 33</t>
  </si>
  <si>
    <t>12.19</t>
  </si>
  <si>
    <t>г. Вилючинск, ул. Крашенинникова, д. 32</t>
  </si>
  <si>
    <t>г. Вилючинск, ул. Нахимова, д. 22</t>
  </si>
  <si>
    <t>г. Вилючинск, ул. Нахимова, д. 32</t>
  </si>
  <si>
    <t>г. Вилючинск, ул. Мира, д. 1</t>
  </si>
  <si>
    <t>22.19</t>
  </si>
  <si>
    <t>г. Вилючинск, ул. Мира, д. 4</t>
  </si>
  <si>
    <t>г. Вилючинск, ул. Мира, д. 6</t>
  </si>
  <si>
    <t>г. Вилючинск, ул. Спортивная, д. 1</t>
  </si>
  <si>
    <t>г. Вилючинск, ул. Спортивная, д. 3</t>
  </si>
  <si>
    <t>г. Вилючинск, ул. Спортивная, д. 4</t>
  </si>
  <si>
    <t>г. Вилючинск, ул. Спортивная, д. 5</t>
  </si>
  <si>
    <t>8.4.1</t>
  </si>
  <si>
    <t>с. Хаилино, ул. Центральная, д. 4</t>
  </si>
  <si>
    <t>8.4.2</t>
  </si>
  <si>
    <t>с. Хаилино, ул. Центральная, д. 7а</t>
  </si>
  <si>
    <t>Итого по сельскому поселению "село Средние Пахачи"</t>
  </si>
  <si>
    <t>8.5.1</t>
  </si>
  <si>
    <t>с. Средние Пахачи, пер. Рябиновый, д. 41</t>
  </si>
  <si>
    <t>п. Озерновский, ул. Набережная, д. 4</t>
  </si>
  <si>
    <t>20.17</t>
  </si>
  <si>
    <t>п. Озерновский, ул. Набережная, д. 8</t>
  </si>
  <si>
    <t>п. Озерновский, ул. Набережная, д. 12</t>
  </si>
  <si>
    <t>13.3.1</t>
  </si>
  <si>
    <t>13.3.2</t>
  </si>
  <si>
    <t>13.3.3</t>
  </si>
  <si>
    <t>п. Озерновский, ул. Октябрьская, д. 13</t>
  </si>
  <si>
    <t>22.17</t>
  </si>
  <si>
    <t>п. Озерновский, ул. Октябрьская, д. 17</t>
  </si>
  <si>
    <t>п. Озерновский, ул. Октябрьская, д. 32</t>
  </si>
  <si>
    <t>п. Озерновский, ул. Набережная, д. 1</t>
  </si>
  <si>
    <t>п. Озерновский, ул. Рабочая, д. 9</t>
  </si>
  <si>
    <t>п. Озерновский, ул. Рабочая, д. 15</t>
  </si>
  <si>
    <t>13.3.4</t>
  </si>
  <si>
    <t>13.3.5</t>
  </si>
  <si>
    <t>13.3.6</t>
  </si>
  <si>
    <t>Итого по Петропавловск - Камчатскому ГО</t>
  </si>
  <si>
    <t xml:space="preserve">1. Перечень многоквартирных домов, включенных в краткосрочный план реализации региональной программы капитального ремонта общего имущества многоквартирных домов 
в Камчатском крае на 2014-2043 годы по Камчатскому краю на 2020 - 2022 годы                                     </t>
  </si>
  <si>
    <t>с. Карага, ул. Обухова, д. 30</t>
  </si>
  <si>
    <t>г. Петропавловск-Камчатский, пр-кт. 50 лет Октября, д. 15/3</t>
  </si>
  <si>
    <t>г. Петропавловск-Камчатский, пр-кт. 50 лет Октября, д. 22</t>
  </si>
  <si>
    <t>г. Петропавловск-Камчатский, пр-кт. 50 лет Октября, д. 4/2</t>
  </si>
  <si>
    <t>г. Петропавловск-Камчатский, пр-кт. Рыбаков, д. 14</t>
  </si>
  <si>
    <t>г. Петропавловск-Камчатский, пр-кт. Рыбаков, д. 2</t>
  </si>
  <si>
    <t>г. Петропавловск-Камчатский, пр-кт. Рыбаков, д. 26</t>
  </si>
  <si>
    <t>г. Петропавловск-Камчатский, ул. Арсеньева, д. 8</t>
  </si>
  <si>
    <t>г. Петропавловск-Камчатский, ул. Боевая, д. 1а</t>
  </si>
  <si>
    <t>г. Петропавловск-Камчатский, ул. Боевая, д. 2</t>
  </si>
  <si>
    <t>г. Петропавловск-Камчатский, ул. Боевая, д. 3</t>
  </si>
  <si>
    <t>г. Петропавловск-Камчатский, ул. Бохняка, д. 7</t>
  </si>
  <si>
    <t>г. Петропавловск-Камчатский, ул. Владивостокская, д. 12</t>
  </si>
  <si>
    <t>г. Петропавловск-Камчатский, ул. Владивостокская, д. 29</t>
  </si>
  <si>
    <t>г. Петропавловск-Камчатский, ул. Владивостокская, д. 41/3</t>
  </si>
  <si>
    <t>г. Петропавловск-Камчатский, ул. Войцешека, д. 7</t>
  </si>
  <si>
    <t>г. Петропавловск-Камчатский, ул. Войцешека, д. 7а</t>
  </si>
  <si>
    <t>г. Петропавловск-Камчатский, ул. Давыдова, д. 21</t>
  </si>
  <si>
    <t>г. Петропавловск-Камчатский, ул. Зеркальная, д. 58</t>
  </si>
  <si>
    <t>г. Петропавловск-Камчатский, ул. Индустриальная, д. 7</t>
  </si>
  <si>
    <t>г. Петропавловск-Камчатский, ул. Кавказская, д. 34/1</t>
  </si>
  <si>
    <t>г. Петропавловск-Камчатский, ул. Капитана Драбкина, д. 8</t>
  </si>
  <si>
    <t>г. Петропавловск-Камчатский, ул. Ключевская, д. 17</t>
  </si>
  <si>
    <t>г. Петропавловск-Камчатский, ул. Ключевская, д. 21а</t>
  </si>
  <si>
    <t>г. Петропавловск-Камчатский, ул. Ключевская, д. 25</t>
  </si>
  <si>
    <t>г. Петропавловск-Камчатский, ул. Ключевская, д. 30</t>
  </si>
  <si>
    <t>г. Петропавловск-Камчатский, ул. Ключевская, д. 39</t>
  </si>
  <si>
    <t>г. Петропавловск-Камчатский, ул. Ключевская, д. 52</t>
  </si>
  <si>
    <t>г. Петропавловск-Камчатский, ул. Ключевская, д. 7</t>
  </si>
  <si>
    <t>г. Петропавловск-Камчатский, ул. Комсомольская, д. 2</t>
  </si>
  <si>
    <t>г. Петропавловск-Камчатский, ул. Комсомольская, д. 4</t>
  </si>
  <si>
    <t>г. Петропавловск-Камчатский, ул. Кроноцкая, д. 12/1</t>
  </si>
  <si>
    <t>г. Петропавловск-Камчатский, ул. Курильская, д. 12</t>
  </si>
  <si>
    <t>г. Петропавловск-Камчатский, ул. Курильская, д. 14</t>
  </si>
  <si>
    <t>г. Петропавловск-Камчатский, ул. Ленинградская, д. 81</t>
  </si>
  <si>
    <t>г. Петропавловск-Камчатский, ул. Ленинградская, д. 83</t>
  </si>
  <si>
    <t>г. Петропавловск-Камчатский, ул. Ленинградская, д. 9а</t>
  </si>
  <si>
    <t>г. Петропавловск-Камчатский, ул. Ленинская, д. 36</t>
  </si>
  <si>
    <t>г. Петропавловск-Камчатский, ул. Лермонтова, д. 20а</t>
  </si>
  <si>
    <t>г. Петропавловск-Камчатский, ул. Морская, д. 13</t>
  </si>
  <si>
    <t>г. Петропавловск-Камчатский, ул. Петра Ильичева, д. 20</t>
  </si>
  <si>
    <t>г. Петропавловск-Камчатский, ул. Пограничная, д. 20/2</t>
  </si>
  <si>
    <t>г. Петропавловск-Камчатский, ул. Пограничная, д. 26</t>
  </si>
  <si>
    <t>г. Петропавловск-Камчатский, ул. Рябиковская, д. 27</t>
  </si>
  <si>
    <t>г. Петропавловск-Камчатский, ул. Сахалинская, д. 4</t>
  </si>
  <si>
    <t>г. Петропавловск-Камчатский, ул. Советская, д. 16</t>
  </si>
  <si>
    <t>г. Петропавловск-Камчатский, ул. Советская, д. 37</t>
  </si>
  <si>
    <t>г. Петропавловск-Камчатский, ул. Советская, д. 47</t>
  </si>
  <si>
    <t>г. Петропавловск-Камчатский, ул. Тургенева, д. 14</t>
  </si>
  <si>
    <t>г. Петропавловск-Камчатский, ул. Тушканова, д. 11</t>
  </si>
  <si>
    <t>г. Петропавловск-Камчатский, ул. Тушканова, д. 15</t>
  </si>
  <si>
    <t>г. Петропавловск-Камчатский, ул. Тушканова, д. 7/2</t>
  </si>
  <si>
    <t>г. Петропавловск-Камчатский, ул. Чубарова, д. 10</t>
  </si>
  <si>
    <t>г. Петропавловск-Камчатский, ш. Петропавловское, д. 33</t>
  </si>
  <si>
    <t>с. Кавалерское, ул. Блюхера, д. 20а</t>
  </si>
  <si>
    <t>с. Эссо, мкр. Солнечный, д. 17</t>
  </si>
  <si>
    <t>с. Эссо, ул. Мостовая, д. 14</t>
  </si>
  <si>
    <t>г. Петропавловск-Камчатский, пр-кт. Победы, д. 8</t>
  </si>
  <si>
    <t>г. Петропавловск-Камчатский, пр-кт. Рыбаков, д. 32</t>
  </si>
  <si>
    <t>г. Петропавловск-Камчатский, пр-кт. Циолковского, д. 19</t>
  </si>
  <si>
    <t>г. Петропавловск-Камчатский, ул. Бохняка, д. 25</t>
  </si>
  <si>
    <t>г. Петропавловск-Камчатский, ул. Войцешека, д. 9а</t>
  </si>
  <si>
    <t>г. Петропавловск-Камчатский, ул. Давыдова, д. 17</t>
  </si>
  <si>
    <t>г. Петропавловск-Камчатский, ул. Заводская, д. 10а</t>
  </si>
  <si>
    <t>г. Петропавловск-Камчатский, ул. Зеркальная, д. 52</t>
  </si>
  <si>
    <t>г. Петропавловск-Камчатский, ул. Ключевская, д. 26</t>
  </si>
  <si>
    <t>г. Петропавловск-Камчатский, ул. Крылова, д. 10</t>
  </si>
  <si>
    <t>г. Петропавловск-Камчатский, ул. Максутова, д. 44</t>
  </si>
  <si>
    <t>г. Петропавловск-Камчатский, ул. Набережная, д. 20</t>
  </si>
  <si>
    <t>г. Петропавловск-Камчатский, ул. Океанская, д. 94а</t>
  </si>
  <si>
    <t>г. Петропавловск-Камчатский, ул. Павлова, д. 7</t>
  </si>
  <si>
    <t>г. Петропавловск-Камчатский, ул. Партизанская, д. 25</t>
  </si>
  <si>
    <t>г. Петропавловск-Камчатский, ул. Пограничная, д. 24</t>
  </si>
  <si>
    <t>г. Петропавловск-Камчатский, ул. Пограничная, д. 24/1</t>
  </si>
  <si>
    <t>г. Петропавловск-Камчатский, ул. Пограничная, д. 30</t>
  </si>
  <si>
    <t>г. Петропавловск-Камчатский, ул. Пономарева, д. 6</t>
  </si>
  <si>
    <t>г. Петропавловск-Камчатский, ул. Солнечная, д. 21</t>
  </si>
  <si>
    <t>г. Петропавловск-Камчатский, ул. Труда, д. 29</t>
  </si>
  <si>
    <t>г. Петропавловск-Камчатский, ул. Труда, д. 31</t>
  </si>
  <si>
    <t>г. Петропавловск-Камчатский, ул. Труда, д. 33</t>
  </si>
  <si>
    <t>г. Петропавловск-Камчатский, ул. Труда, д. 35</t>
  </si>
  <si>
    <t>г. Петропавловск-Камчатский, ул. Чубарова, д. 5</t>
  </si>
  <si>
    <t>г. Петропавловск-Камчатский, ул. Чубарова, д. 8</t>
  </si>
  <si>
    <t>г. Петропавловск-Камчатский, ш. Петропавловское, д. 31а</t>
  </si>
  <si>
    <t>с. Эссо, ул. Комсомольская, д. 9</t>
  </si>
  <si>
    <t>г. Петропавловск-Камчатский, пр-кт. 50 лет Октября, д. 9/1</t>
  </si>
  <si>
    <t>г. Петропавловск-Камчатский, пр-кт. Победы, д. 10</t>
  </si>
  <si>
    <t>г. Петропавловск-Камчатский, пр-кт. Рыбаков, д. 10</t>
  </si>
  <si>
    <t>г. Петропавловск-Камчатский, пр-кт. Рыбаков, д. 16</t>
  </si>
  <si>
    <t>г. Петропавловск-Камчатский, пр-кт. Рыбаков, д. 18</t>
  </si>
  <si>
    <t>г. Петропавловск-Камчатский, пр-кт. Циолковского, д. 11</t>
  </si>
  <si>
    <t>г. Петропавловск-Камчатский, пр-кт. Циолковского, д. 33</t>
  </si>
  <si>
    <t>г. Петропавловск-Камчатский, ул. Абеля, д. 4</t>
  </si>
  <si>
    <t>г. Петропавловск-Камчатский, ул. Автомобилистов, д. 37</t>
  </si>
  <si>
    <t>г. Петропавловск-Камчатский, ул. Арсеньева, д. 8а</t>
  </si>
  <si>
    <t>г. Петропавловск-Камчатский, ул. Вилюйская, д. 115</t>
  </si>
  <si>
    <t>г. Петропавловск-Камчатский, ул. Владивостокская, д. 2</t>
  </si>
  <si>
    <t>г. Петропавловск-Камчатский, ул. Кирдищева, д. 21</t>
  </si>
  <si>
    <t>г. Петропавловск-Камчатский, ул. Кроноцкая, д. 16</t>
  </si>
  <si>
    <t>г. Петропавловск-Камчатский, ул. Максутова, д. 44/1</t>
  </si>
  <si>
    <t>г. Петропавловск-Камчатский, ул. Мишенная, д. 120</t>
  </si>
  <si>
    <t>г. Петропавловск-Камчатский, ул. Океанская, д. 62</t>
  </si>
  <si>
    <t>г. Петропавловск-Камчатский, ул. Пограничная, д. 22</t>
  </si>
  <si>
    <t>г. Петропавловск-Камчатский, ул. Пономарева, д. 39</t>
  </si>
  <si>
    <t>г. Петропавловск-Камчатский, ул. Чубарова, д. 1/1</t>
  </si>
  <si>
    <t>г. Петропавловск-Камчатский, ул. Штурмана Елагина, д. 11</t>
  </si>
  <si>
    <t>г. Петропавловск-Камчатский, ул. Автомобилистов, д. 33</t>
  </si>
  <si>
    <t>г. Петропавловск-Камчатский, ул. Академика Королева, д. 43</t>
  </si>
  <si>
    <t>г. Петропавловск-Камчатский, ул. Заводская, д. 20</t>
  </si>
  <si>
    <t>г. Петропавловск-Камчатский, ул. Кроноцкая, д. 12/2</t>
  </si>
  <si>
    <t>г. Петропавловск-Камчатский, ул. Пономарева, д. 8</t>
  </si>
  <si>
    <t>г. Петропавловск-Камчатский, ул. Толстого, д. 1</t>
  </si>
  <si>
    <t>г. Петропавловск-Камчатский, пр-кт. Рыбаков, д. 24</t>
  </si>
  <si>
    <t>п. Крутогоровский, ул. Сахалинская, д. 36</t>
  </si>
  <si>
    <t>п. Крутогоровский, ул. Сахалинская, д. 51</t>
  </si>
  <si>
    <t>п. Крутогоровский, ул. Сахалинская, д. 38</t>
  </si>
  <si>
    <t>п. Крутогоровский, ул. Сахалинская, д. 42</t>
  </si>
  <si>
    <t>п. Крутогоровский, ул. Сахалинская, д. 50</t>
  </si>
  <si>
    <t>п. Крутогоровский, ул. Сахалинская, д. 52</t>
  </si>
  <si>
    <t>п. Крутогоровский, ул. Сахалинская, д. 54</t>
  </si>
  <si>
    <t>5.1.2</t>
  </si>
  <si>
    <t>5.1.3</t>
  </si>
  <si>
    <t>г. Елизово, пер. Радужный, д. 1</t>
  </si>
  <si>
    <t>г. Елизово, ул. Дальневосточная, д. 10</t>
  </si>
  <si>
    <t>г. Елизово, ул. Дальневосточная, д. 11</t>
  </si>
  <si>
    <t>г. Елизово, ул. Дальневосточная, д. 14</t>
  </si>
  <si>
    <t>г. Елизово, ул. Завойко, д. 42</t>
  </si>
  <si>
    <t>29.02</t>
  </si>
  <si>
    <t>11.02</t>
  </si>
  <si>
    <t>5.2.26</t>
  </si>
  <si>
    <t>5.2.27</t>
  </si>
  <si>
    <t>5.2.28</t>
  </si>
  <si>
    <t>5.2.29</t>
  </si>
  <si>
    <t>5.2.30</t>
  </si>
  <si>
    <t>5.2.31</t>
  </si>
  <si>
    <t>5.2.32</t>
  </si>
  <si>
    <t>5.2.33</t>
  </si>
  <si>
    <t>20.02</t>
  </si>
  <si>
    <t xml:space="preserve">                                                                                                 </t>
  </si>
  <si>
    <t>5.2.34</t>
  </si>
  <si>
    <t>с. Ивашка, ул. Юрьева, д. 7</t>
  </si>
  <si>
    <t>6.2.3</t>
  </si>
  <si>
    <t>11.1.8</t>
  </si>
  <si>
    <t>11.1.7</t>
  </si>
  <si>
    <t>8.25</t>
  </si>
  <si>
    <t>12.4.1</t>
  </si>
  <si>
    <t>с. Тигиль, ул. Гагарина, д. 34</t>
  </si>
  <si>
    <t>с. Тигиль, ул. Ленинская, д. 35</t>
  </si>
  <si>
    <t>11.24</t>
  </si>
  <si>
    <t>12.2.9</t>
  </si>
  <si>
    <t>12.2.8</t>
  </si>
  <si>
    <t>13.5.1</t>
  </si>
  <si>
    <t>13.5.2</t>
  </si>
  <si>
    <t>13.5.3</t>
  </si>
  <si>
    <t>13.5.4</t>
  </si>
  <si>
    <t>13.5.5</t>
  </si>
  <si>
    <t>13.5.6</t>
  </si>
  <si>
    <t>п. Ключи, ул. Красноармейская, д. 2</t>
  </si>
  <si>
    <t>25.12</t>
  </si>
  <si>
    <t>14.1.12</t>
  </si>
  <si>
    <t>14.1.13</t>
  </si>
  <si>
    <t>14.1.14</t>
  </si>
  <si>
    <t>1.1.4</t>
  </si>
  <si>
    <t>1.1.5</t>
  </si>
  <si>
    <t>1.1.6</t>
  </si>
  <si>
    <t>1.1.7</t>
  </si>
  <si>
    <t>1.1.8</t>
  </si>
  <si>
    <t>Код МКД</t>
  </si>
  <si>
    <t>Код конструктивного элемента (системы)</t>
  </si>
  <si>
    <t>Код работы (услуги)</t>
  </si>
  <si>
    <t>Вид работы (услуги) по капитальному ремонту в соответствии с законом субъекта Российской Федерации</t>
  </si>
  <si>
    <t>с. Никольское, ул. 50 лет Октября, д. 16</t>
  </si>
  <si>
    <t>с. Никольское, ул. 50 лет Октября, д. 18</t>
  </si>
  <si>
    <t>с. Мильково, пр-кт. Космонавтов, д. 1</t>
  </si>
  <si>
    <t>г. Петропавловск-Камчатский, пр-кт. Победы, д. 33</t>
  </si>
  <si>
    <t>с. Никольское, ул. 50 лет Октября, д. 20</t>
  </si>
  <si>
    <t>с. Никольское, ул. 50 лет Октября, д. 26</t>
  </si>
  <si>
    <t>с. Никольское, ул. 50 лет Октября, д. 27</t>
  </si>
  <si>
    <t>с. Никольское, ул. Гагарина, д. 3</t>
  </si>
  <si>
    <t>с. Никольское, ул. Школьная, д. 7</t>
  </si>
  <si>
    <t>с. Эссо, ул. Лесная, д. 10а</t>
  </si>
  <si>
    <t>с. Эссо, ул. Мостовая, д. 18</t>
  </si>
  <si>
    <t>с. Эссо, ул. Нагорная, д. 6</t>
  </si>
  <si>
    <t>г. Петропавловск-Камчатский, ул. Кроноцкая, д. 2</t>
  </si>
  <si>
    <t>г. Вилючинск, ул. Мира, д. 5</t>
  </si>
  <si>
    <t>пгт. Палана, ул. имени Г.И.Чубарова, д. 8</t>
  </si>
  <si>
    <t>г. Петропавловск-Камчатский, ул. Советская, д. 20</t>
  </si>
  <si>
    <t>г. Елизово, ул. Красноармейская, д. 13</t>
  </si>
  <si>
    <t>г. Елизово, ул. Красноярская, д. 2</t>
  </si>
  <si>
    <t>г. Елизово, ул. Красноярская, д. 7</t>
  </si>
  <si>
    <t>г. Елизово, ул. Крашенинникова, д. 8</t>
  </si>
  <si>
    <t>г. Елизово, ул. Ватутина, д. 6</t>
  </si>
  <si>
    <t>г. Елизово, ул. Ватутина, д. 8</t>
  </si>
  <si>
    <t>г. Елизово, ул. Весенняя, д. 1а</t>
  </si>
  <si>
    <t>г. Елизово, ул. Школьная, д. 5</t>
  </si>
  <si>
    <t>г. Елизово, ул. Деркачева, д. 10</t>
  </si>
  <si>
    <t>г. Елизово, ул. Звездная, д. 6</t>
  </si>
  <si>
    <t>г. Елизово, ул. Звездная, д. 7</t>
  </si>
  <si>
    <t>г. Елизово, ул. Красноармейская, д. 11</t>
  </si>
  <si>
    <t>г. Петропавловск-Камчатский, проезд. Космический, д. 4</t>
  </si>
  <si>
    <t>г. Елизово, ул. Ларина, д. 4</t>
  </si>
  <si>
    <t>г. Елизово, ул. Ларина, д. 6</t>
  </si>
  <si>
    <t>г. Елизово, ул. Ленина, д. 30а</t>
  </si>
  <si>
    <t>г. Елизово, ул. Ленина, д. 31</t>
  </si>
  <si>
    <t>г. Елизово, ул. Ленина, д. 33</t>
  </si>
  <si>
    <t>г. Елизово, ул. Ленина, д. 36</t>
  </si>
  <si>
    <t>г. Елизово, ул. Ленина, д. 39</t>
  </si>
  <si>
    <t>г. Елизово, ул. Ленина, д. 41в</t>
  </si>
  <si>
    <t>г. Елизово, ул. Ленина, д. 47</t>
  </si>
  <si>
    <t>г. Петропавловск-Камчатский, ул. Беринга, д. 106</t>
  </si>
  <si>
    <t>г. Елизово, ул. Пограничная, д. 19</t>
  </si>
  <si>
    <t>г. Елизово, ул. Связи, д. 11</t>
  </si>
  <si>
    <t>г. Елизово, ул. Связи, д. 13</t>
  </si>
  <si>
    <t>г. Елизово, ул. Связи, д. 19</t>
  </si>
  <si>
    <t>г. Елизово, ул. Северная, д. 20</t>
  </si>
  <si>
    <t>г. Елизово, ул. Северная, д. 22</t>
  </si>
  <si>
    <t>г. Елизово, ул. Чкалова, д. 14</t>
  </si>
  <si>
    <t>г. Елизово, ул. Школьная, д. 10</t>
  </si>
  <si>
    <t>г. Елизово, ул. Школьная, д. 11</t>
  </si>
  <si>
    <t>г. Елизово, ул. Школьная, д. 13</t>
  </si>
  <si>
    <t>г. Елизово, ул. Школьная, д. 7</t>
  </si>
  <si>
    <t>г. Елизово, ул. Школьная, д. 9</t>
  </si>
  <si>
    <t>п. Зеленый, ул. Юбилейная, д. 12</t>
  </si>
  <si>
    <t>п. Зеленый, ул. Юбилейная, д. 14</t>
  </si>
  <si>
    <t>п. Зеленый, ул. Юбилейная, д. 2</t>
  </si>
  <si>
    <t>п. Нагорный, ул. Юбилейная, д. 4</t>
  </si>
  <si>
    <t>п. Новый, ул. Молодежная, д. 13</t>
  </si>
  <si>
    <t>п. Новый, ул. Молодежная, д. 15</t>
  </si>
  <si>
    <t>п. Новый, ул. Молодежная, д. 17</t>
  </si>
  <si>
    <t>п. Новый, ул. Молодежная, д. 19</t>
  </si>
  <si>
    <t>п. Пионерский, ул. В.Бонивура, д. 6</t>
  </si>
  <si>
    <t>п. Пионерский, ул. Николая Коляды, д. 20</t>
  </si>
  <si>
    <t>с. Коряки, ул. Геологов, д. 4</t>
  </si>
  <si>
    <t>с. Коряки, ул. Геологов, д. 5</t>
  </si>
  <si>
    <t>с. Коряки, ул. Колхозная, д. 15</t>
  </si>
  <si>
    <t>с. Коряки, ул. Колхозная, д. 16</t>
  </si>
  <si>
    <t>с. Коряки, ул. Колхозная, д. 18</t>
  </si>
  <si>
    <t>с. Коряки, ул. Колхозная, д. 20</t>
  </si>
  <si>
    <t>с. Николаевка, ул. Советская, д. 31</t>
  </si>
  <si>
    <t>с. Сосновка, ул. Центральная, д. 9</t>
  </si>
  <si>
    <t>с. Мильково, пер. Портовской, д. 19</t>
  </si>
  <si>
    <t>с. Мильково, пр-кт. Космонавтов, д. 3</t>
  </si>
  <si>
    <t>Государственная экспертиза проектной документации</t>
  </si>
  <si>
    <t>с. Мильково, ул. Полевая, д. 3а</t>
  </si>
  <si>
    <t>г. Петропавловск-Камчатский, пр-кт. 50 лет Октября, д. 14</t>
  </si>
  <si>
    <t>г. Петропавловск-Камчатский, пр-кт. 50 лет Октября, д. 6</t>
  </si>
  <si>
    <t>г. Петропавловск-Камчатский, пр-кт. 50 лет Октября, д. 8</t>
  </si>
  <si>
    <t>г. Петропавловск-Камчатский, пр-кт. 50 лет Октября, д. 9/5</t>
  </si>
  <si>
    <t>г. Петропавловск-Камчатский, пр-кт. Победы, д. 10/1</t>
  </si>
  <si>
    <t>г. Петропавловск-Камчатский, пр-кт. Победы, д. 5</t>
  </si>
  <si>
    <t>г. Петропавловск-Камчатский, пр-кт. Рыбаков, д. 13/3</t>
  </si>
  <si>
    <t>г. Петропавловск-Камчатский, проезд. Космический, д. 10</t>
  </si>
  <si>
    <t>г. Петропавловск-Камчатский, ул. Авиационная, д. 18</t>
  </si>
  <si>
    <t>г. Петропавловск-Камчатский, ул. Академика Королева, д. 11</t>
  </si>
  <si>
    <t>г. Петропавловск-Камчатский, ул. Академика Королева, д. 31</t>
  </si>
  <si>
    <t>г. Петропавловск-Камчатский, ул. Академика Королева, д. 33</t>
  </si>
  <si>
    <t>г. Петропавловск-Камчатский, ул. Академика Королева, д. 41</t>
  </si>
  <si>
    <t>г. Петропавловск-Камчатский, ул. Академика Королева, д. 49</t>
  </si>
  <si>
    <t>г. Петропавловск-Камчатский, ул. Батарейная, д. 2</t>
  </si>
  <si>
    <t>г. Петропавловск-Камчатский, ул. Батарейная, д. 4</t>
  </si>
  <si>
    <t>г. Петропавловск-Камчатский, ул. Батарейная, д. 6</t>
  </si>
  <si>
    <t>г. Петропавловск-Камчатский, ул. Батарейная, д. 7</t>
  </si>
  <si>
    <t>г. Петропавловск-Камчатский, ул. Батарейная, д. 8</t>
  </si>
  <si>
    <t>г. Петропавловск-Камчатский, ул. Бохняка, д. 16</t>
  </si>
  <si>
    <t>г. Петропавловск-Камчатский, ул. Бохняка, д. 3</t>
  </si>
  <si>
    <t>г. Петропавловск-Камчатский, ул. Владивостокская, д. 10</t>
  </si>
  <si>
    <t>г. Петропавловск-Камчатский, ул. Владивостокская, д. 14</t>
  </si>
  <si>
    <t>г. Петропавловск-Камчатский, ул. Владивостокская, д. 4</t>
  </si>
  <si>
    <t>г. Петропавловск-Камчатский, ул. Владивостокская, д. 6</t>
  </si>
  <si>
    <t>г. Петропавловск-Камчатский, ул. Войцешека, д. 13</t>
  </si>
  <si>
    <t>г. Петропавловск-Камчатский, ул. Горького, д. 17</t>
  </si>
  <si>
    <t>г. Петропавловск-Камчатский, ул. Дальняя, д. 32</t>
  </si>
  <si>
    <t>г. Петропавловск-Камчатский, ул. Дальняя, д. 40</t>
  </si>
  <si>
    <t>г. Петропавловск-Камчатский, ул. Звездная, д. 12</t>
  </si>
  <si>
    <t>г. Петропавловск-Камчатский, ул. Звездная, д. 15</t>
  </si>
  <si>
    <t>г. Петропавловск-Камчатский, ул. Звездная, д. 20а</t>
  </si>
  <si>
    <t>г. Петропавловск-Камчатский, ул. Звездная, д. 4</t>
  </si>
  <si>
    <t>г. Петропавловск-Камчатский, ул. Зеркальная, д. 56</t>
  </si>
  <si>
    <t>г. Петропавловск-Камчатский, ул. Индустриальная, д. 21</t>
  </si>
  <si>
    <t>г. Петропавловск-Камчатский, ул. Индустриальная, д. 9</t>
  </si>
  <si>
    <t>г. Петропавловск-Камчатский, ул. Кавказская, д. 30/1</t>
  </si>
  <si>
    <t>г. Петропавловск-Камчатский, ул. Карбышева, д. 4</t>
  </si>
  <si>
    <t>г. Петропавловск-Камчатский, ул. Кирдищева, д. 7</t>
  </si>
  <si>
    <t>г. Петропавловск-Камчатский, ул. Ключевская, д. 23</t>
  </si>
  <si>
    <t>г. Петропавловск-Камчатский, ул. Комсомольская, д. 12</t>
  </si>
  <si>
    <t>г. Петропавловск-Камчатский, ул. Корякская, д. 20</t>
  </si>
  <si>
    <t>г. Петропавловск-Камчатский, ул. Кроноцкая, д. 4</t>
  </si>
  <si>
    <t>г. Петропавловск-Камчатский, ул. Крылова, д. 8</t>
  </si>
  <si>
    <t>г. Петропавловск-Камчатский, ул. Ленинградская, д. 122а</t>
  </si>
  <si>
    <t>г. Петропавловск-Камчатский, ул. Максутова, д. 38а</t>
  </si>
  <si>
    <t>г. Петропавловск-Камчатский, ул. Мишенная, д. 110</t>
  </si>
  <si>
    <t>г. Петропавловск-Камчатский, ул. Мишенная, д. 116/1</t>
  </si>
  <si>
    <t>г. Петропавловск-Камчатский, ул. Океанская, д. 63/1</t>
  </si>
  <si>
    <t>г. Петропавловск-Камчатский, ул. Павлова, д. 79</t>
  </si>
  <si>
    <t>г. Петропавловск-Камчатский, ул. Пограничная, д. 14</t>
  </si>
  <si>
    <t>г. Петропавловск-Камчатский, ул. Пограничная, д. 21</t>
  </si>
  <si>
    <t>г. Петропавловск-Камчатский, ул. Пограничная, д. 33</t>
  </si>
  <si>
    <t>г. Петропавловск-Камчатский, ул. Попова, д. 31б</t>
  </si>
  <si>
    <t>г. Петропавловск-Камчатский, ул. Рябиковская, д. 71/1</t>
  </si>
  <si>
    <t>г. Петропавловск-Камчатский, ул. Рябиковская, д. 97</t>
  </si>
  <si>
    <t>г. Петропавловск-Камчатский, ул. Тушканова, д. 6</t>
  </si>
  <si>
    <t>п. Усть-Камчатск, ул. 60 лет Октября, д. 27</t>
  </si>
  <si>
    <t>п. Усть-Камчатск, ул. 60 лет Октября, д. 18</t>
  </si>
  <si>
    <t>с. Ковран, ул. 50 лет Октября, д. 23</t>
  </si>
  <si>
    <t>с. Ковран, ул. 50 лет Октября, д. 26</t>
  </si>
  <si>
    <t>с. Лесная, ул. Советская, д. 16а</t>
  </si>
  <si>
    <t>с. Усть-Хайрюзово, пер. Связи, д. 10</t>
  </si>
  <si>
    <t>с. Усть-Хайрюзово, пер. Связи, д. 8</t>
  </si>
  <si>
    <t>с. Усть-Большерецк, ул. Бочкарева, д. 12</t>
  </si>
  <si>
    <t>с. Усть-Большерецк, ул. Бочкарева, д. 15</t>
  </si>
  <si>
    <t>с. Усть-Большерецк, ул. Юбилейная, д. 11</t>
  </si>
  <si>
    <t>с. Усть-Большерецк, ул. Юбилейная, д. 16</t>
  </si>
  <si>
    <t>с. Усть-Большерецк, ул. Юбилейная, д. 18</t>
  </si>
  <si>
    <t>с. Усть-Большерецк, ул. Юбилейная, д. 18а</t>
  </si>
  <si>
    <t>г. Елизово, ул. Крашенинникова, д. 10А</t>
  </si>
  <si>
    <t>4100003</t>
  </si>
  <si>
    <t>4100004</t>
  </si>
  <si>
    <t>4100006</t>
  </si>
  <si>
    <t>4100011</t>
  </si>
  <si>
    <t>4100012</t>
  </si>
  <si>
    <t>4100017</t>
  </si>
  <si>
    <t>4100022</t>
  </si>
  <si>
    <t>4100024</t>
  </si>
  <si>
    <t>4100033</t>
  </si>
  <si>
    <t>4100039</t>
  </si>
  <si>
    <t>4100043</t>
  </si>
  <si>
    <t>4100071</t>
  </si>
  <si>
    <t>4100072</t>
  </si>
  <si>
    <t>4100076</t>
  </si>
  <si>
    <t>4100092</t>
  </si>
  <si>
    <t>4100095</t>
  </si>
  <si>
    <t>4100100</t>
  </si>
  <si>
    <t>4100177</t>
  </si>
  <si>
    <t>4100168</t>
  </si>
  <si>
    <t>4100149</t>
  </si>
  <si>
    <t>4100136</t>
  </si>
  <si>
    <t>4100166</t>
  </si>
  <si>
    <t>4100161</t>
  </si>
  <si>
    <t>4100203</t>
  </si>
  <si>
    <t>4100191</t>
  </si>
  <si>
    <t>4100192</t>
  </si>
  <si>
    <t>4100190</t>
  </si>
  <si>
    <t>4100245</t>
  </si>
  <si>
    <t>4100251</t>
  </si>
  <si>
    <t>4100730</t>
  </si>
  <si>
    <t>4100732</t>
  </si>
  <si>
    <t>4100740</t>
  </si>
  <si>
    <t>4100274</t>
  </si>
  <si>
    <t>4100280</t>
  </si>
  <si>
    <t>4100283</t>
  </si>
  <si>
    <t>4100300</t>
  </si>
  <si>
    <t>4100348</t>
  </si>
  <si>
    <t>4100350</t>
  </si>
  <si>
    <t>4100352</t>
  </si>
  <si>
    <t>4100367</t>
  </si>
  <si>
    <t>4100370</t>
  </si>
  <si>
    <t>4100371</t>
  </si>
  <si>
    <t>4100373</t>
  </si>
  <si>
    <t>4100387</t>
  </si>
  <si>
    <t>4100388</t>
  </si>
  <si>
    <t>4100393</t>
  </si>
  <si>
    <t>4100396</t>
  </si>
  <si>
    <t>4100402</t>
  </si>
  <si>
    <t>4100407</t>
  </si>
  <si>
    <t>4100409</t>
  </si>
  <si>
    <t>4100494</t>
  </si>
  <si>
    <t>4100498</t>
  </si>
  <si>
    <t>4100512</t>
  </si>
  <si>
    <t>4100519</t>
  </si>
  <si>
    <t>4100532</t>
  </si>
  <si>
    <t>4100538</t>
  </si>
  <si>
    <t>4100539</t>
  </si>
  <si>
    <t>4100540</t>
  </si>
  <si>
    <t>4100551</t>
  </si>
  <si>
    <t>4100556</t>
  </si>
  <si>
    <t>4100557</t>
  </si>
  <si>
    <t>4100555</t>
  </si>
  <si>
    <t>4100568</t>
  </si>
  <si>
    <t>4100569</t>
  </si>
  <si>
    <t>4100582</t>
  </si>
  <si>
    <t>4100755</t>
  </si>
  <si>
    <t>4100759</t>
  </si>
  <si>
    <t>4100761</t>
  </si>
  <si>
    <t>4100760</t>
  </si>
  <si>
    <t>4100696</t>
  </si>
  <si>
    <t>4100774</t>
  </si>
  <si>
    <t>4100777</t>
  </si>
  <si>
    <t>4100782</t>
  </si>
  <si>
    <t>4100802</t>
  </si>
  <si>
    <t>4100632</t>
  </si>
  <si>
    <t>4100634</t>
  </si>
  <si>
    <t>4100616</t>
  </si>
  <si>
    <t>4100789</t>
  </si>
  <si>
    <t>4100659</t>
  </si>
  <si>
    <t>4100672</t>
  </si>
  <si>
    <t>4100665</t>
  </si>
  <si>
    <t>4100668</t>
  </si>
  <si>
    <t>4100682</t>
  </si>
  <si>
    <t>4100679</t>
  </si>
  <si>
    <t>4100832</t>
  </si>
  <si>
    <t>4100838</t>
  </si>
  <si>
    <t>4100835</t>
  </si>
  <si>
    <t>4100837</t>
  </si>
  <si>
    <t>4100860</t>
  </si>
  <si>
    <t>4100903</t>
  </si>
  <si>
    <t>4100909</t>
  </si>
  <si>
    <t>4100898</t>
  </si>
  <si>
    <t>4100877</t>
  </si>
  <si>
    <t>4100882</t>
  </si>
  <si>
    <t>4100884</t>
  </si>
  <si>
    <t>4100944</t>
  </si>
  <si>
    <t>4100945</t>
  </si>
  <si>
    <t>4100946</t>
  </si>
  <si>
    <t>4100947</t>
  </si>
  <si>
    <t>4100948</t>
  </si>
  <si>
    <t>4101035</t>
  </si>
  <si>
    <t>4101046</t>
  </si>
  <si>
    <t>4101047</t>
  </si>
  <si>
    <t>4101049</t>
  </si>
  <si>
    <t>4101050</t>
  </si>
  <si>
    <t>4101054</t>
  </si>
  <si>
    <t>4101097</t>
  </si>
  <si>
    <t>4101120</t>
  </si>
  <si>
    <t>4101121</t>
  </si>
  <si>
    <t>4101052</t>
  </si>
  <si>
    <t>4101128</t>
  </si>
  <si>
    <t>4101151</t>
  </si>
  <si>
    <t>4101169</t>
  </si>
  <si>
    <t>4101243</t>
  </si>
  <si>
    <t>4101250</t>
  </si>
  <si>
    <t>4102983</t>
  </si>
  <si>
    <t>4101201</t>
  </si>
  <si>
    <t>4101211</t>
  </si>
  <si>
    <t>4101224</t>
  </si>
  <si>
    <t>4101293</t>
  </si>
  <si>
    <t>4101298</t>
  </si>
  <si>
    <t>4101302</t>
  </si>
  <si>
    <t>4101505</t>
  </si>
  <si>
    <t>4101537</t>
  </si>
  <si>
    <t>4101538</t>
  </si>
  <si>
    <t>4101539</t>
  </si>
  <si>
    <t>4101562</t>
  </si>
  <si>
    <t>4101606</t>
  </si>
  <si>
    <t>4101614</t>
  </si>
  <si>
    <t>4101622</t>
  </si>
  <si>
    <t>4101639</t>
  </si>
  <si>
    <t>4101640</t>
  </si>
  <si>
    <t>4101675</t>
  </si>
  <si>
    <t>4101775</t>
  </si>
  <si>
    <t>4102557</t>
  </si>
  <si>
    <t>4102560</t>
  </si>
  <si>
    <t>4102553</t>
  </si>
  <si>
    <t>4102558</t>
  </si>
  <si>
    <t>4102555</t>
  </si>
  <si>
    <t>4102556</t>
  </si>
  <si>
    <t>4102559</t>
  </si>
  <si>
    <t>4102562</t>
  </si>
  <si>
    <t>4102563</t>
  </si>
  <si>
    <t>4102581</t>
  </si>
  <si>
    <t>4102600</t>
  </si>
  <si>
    <t>4102590</t>
  </si>
  <si>
    <t>4102593</t>
  </si>
  <si>
    <t>4102611</t>
  </si>
  <si>
    <t>4102608</t>
  </si>
  <si>
    <t>4102615</t>
  </si>
  <si>
    <t>4102630</t>
  </si>
  <si>
    <t>4102625</t>
  </si>
  <si>
    <t>4102672</t>
  </si>
  <si>
    <t>4102673</t>
  </si>
  <si>
    <t>4102677</t>
  </si>
  <si>
    <t>4102687</t>
  </si>
  <si>
    <t>4102616</t>
  </si>
  <si>
    <t>4102739</t>
  </si>
  <si>
    <t>4102751</t>
  </si>
  <si>
    <t>4102754</t>
  </si>
  <si>
    <t>4102698</t>
  </si>
  <si>
    <t>4102700</t>
  </si>
  <si>
    <t>4102694</t>
  </si>
  <si>
    <t>4102757</t>
  </si>
  <si>
    <t>4102759</t>
  </si>
  <si>
    <t>4102776</t>
  </si>
  <si>
    <t>4102781</t>
  </si>
  <si>
    <t>4102783</t>
  </si>
  <si>
    <t>4102784</t>
  </si>
  <si>
    <t>4103054</t>
  </si>
  <si>
    <t>4103055</t>
  </si>
  <si>
    <t>4102817</t>
  </si>
  <si>
    <t>4102818</t>
  </si>
  <si>
    <t>4102819</t>
  </si>
  <si>
    <t>4102805</t>
  </si>
  <si>
    <t>4102811</t>
  </si>
  <si>
    <t>4102812</t>
  </si>
  <si>
    <t>4102810</t>
  </si>
  <si>
    <t>4102827</t>
  </si>
  <si>
    <t>4102865</t>
  </si>
  <si>
    <t>4102868</t>
  </si>
  <si>
    <t>4102867</t>
  </si>
  <si>
    <t>4102866</t>
  </si>
  <si>
    <t>4102863</t>
  </si>
  <si>
    <t>4102855</t>
  </si>
  <si>
    <t>4102873</t>
  </si>
  <si>
    <t>4102945</t>
  </si>
  <si>
    <t>4102907</t>
  </si>
  <si>
    <t>4102914</t>
  </si>
  <si>
    <t>4102930</t>
  </si>
  <si>
    <t>4100025</t>
  </si>
  <si>
    <t>4100049</t>
  </si>
  <si>
    <t>4100037</t>
  </si>
  <si>
    <t>4100170</t>
  </si>
  <si>
    <t>4100200</t>
  </si>
  <si>
    <t>4100069</t>
  </si>
  <si>
    <t>4100094</t>
  </si>
  <si>
    <t>4100106</t>
  </si>
  <si>
    <t>4100250</t>
  </si>
  <si>
    <t>4100253</t>
  </si>
  <si>
    <t>4100307</t>
  </si>
  <si>
    <t>4100309</t>
  </si>
  <si>
    <t>4100324</t>
  </si>
  <si>
    <t>4100354</t>
  </si>
  <si>
    <t>4100403</t>
  </si>
  <si>
    <t>4100397</t>
  </si>
  <si>
    <t>4100543</t>
  </si>
  <si>
    <t>4100577</t>
  </si>
  <si>
    <t>4100579</t>
  </si>
  <si>
    <t>4100293</t>
  </si>
  <si>
    <t>4100294</t>
  </si>
  <si>
    <t>4100597</t>
  </si>
  <si>
    <t>4100603</t>
  </si>
  <si>
    <t>4100605</t>
  </si>
  <si>
    <t>4100758</t>
  </si>
  <si>
    <t>4100702</t>
  </si>
  <si>
    <t>4100803</t>
  </si>
  <si>
    <t>4100801</t>
  </si>
  <si>
    <t>4100635</t>
  </si>
  <si>
    <t>4100633</t>
  </si>
  <si>
    <t>4100715</t>
  </si>
  <si>
    <t>4100680</t>
  </si>
  <si>
    <t>4100688</t>
  </si>
  <si>
    <t>4100685</t>
  </si>
  <si>
    <t>4100686</t>
  </si>
  <si>
    <t>4100811</t>
  </si>
  <si>
    <t>4100857</t>
  </si>
  <si>
    <t>4100859</t>
  </si>
  <si>
    <t>4100873</t>
  </si>
  <si>
    <t>4100940</t>
  </si>
  <si>
    <t>4100951</t>
  </si>
  <si>
    <t>4100978</t>
  </si>
  <si>
    <t>4100979</t>
  </si>
  <si>
    <t>4100994</t>
  </si>
  <si>
    <t>4101025</t>
  </si>
  <si>
    <t>4101099</t>
  </si>
  <si>
    <t>4101113</t>
  </si>
  <si>
    <t>4101098</t>
  </si>
  <si>
    <t>4101136</t>
  </si>
  <si>
    <t>4102565</t>
  </si>
  <si>
    <t>4102571</t>
  </si>
  <si>
    <t>4102572</t>
  </si>
  <si>
    <t>4102573</t>
  </si>
  <si>
    <t>4102576</t>
  </si>
  <si>
    <t>4102579</t>
  </si>
  <si>
    <t>4102580</t>
  </si>
  <si>
    <t>4102602</t>
  </si>
  <si>
    <t>4102607</t>
  </si>
  <si>
    <t>4102614</t>
  </si>
  <si>
    <t>4102653</t>
  </si>
  <si>
    <t>4102656</t>
  </si>
  <si>
    <t>4102997</t>
  </si>
  <si>
    <t>4102659</t>
  </si>
  <si>
    <t>4102635</t>
  </si>
  <si>
    <t>4102634</t>
  </si>
  <si>
    <t>4102657</t>
  </si>
  <si>
    <t>4102631</t>
  </si>
  <si>
    <t>4102750</t>
  </si>
  <si>
    <t>4102755</t>
  </si>
  <si>
    <t>4102701</t>
  </si>
  <si>
    <t>4102703</t>
  </si>
  <si>
    <t>4102711</t>
  </si>
  <si>
    <t>4102692</t>
  </si>
  <si>
    <t>4102724</t>
  </si>
  <si>
    <t>4102721</t>
  </si>
  <si>
    <t>4102872</t>
  </si>
  <si>
    <t>4102944</t>
  </si>
  <si>
    <t>4102902</t>
  </si>
  <si>
    <t>4102912</t>
  </si>
  <si>
    <t>4102915</t>
  </si>
  <si>
    <t>4102933</t>
  </si>
  <si>
    <t>4103062</t>
  </si>
  <si>
    <t>4100032</t>
  </si>
  <si>
    <t>4100065</t>
  </si>
  <si>
    <t>4100087</t>
  </si>
  <si>
    <t>4100120</t>
  </si>
  <si>
    <t>4100123</t>
  </si>
  <si>
    <t>4100102</t>
  </si>
  <si>
    <t>4100112</t>
  </si>
  <si>
    <t>4100113</t>
  </si>
  <si>
    <t>4100114</t>
  </si>
  <si>
    <t>4100175</t>
  </si>
  <si>
    <t>4100178</t>
  </si>
  <si>
    <t>4100179</t>
  </si>
  <si>
    <t>4100180</t>
  </si>
  <si>
    <t>4100308</t>
  </si>
  <si>
    <t>4100394</t>
  </si>
  <si>
    <t>4100395</t>
  </si>
  <si>
    <t>4100399</t>
  </si>
  <si>
    <t>4100410</t>
  </si>
  <si>
    <t>4100419</t>
  </si>
  <si>
    <t>4100420</t>
  </si>
  <si>
    <t>4100423</t>
  </si>
  <si>
    <t>4100426</t>
  </si>
  <si>
    <t>4100428</t>
  </si>
  <si>
    <t>4100434</t>
  </si>
  <si>
    <t>4100439</t>
  </si>
  <si>
    <t>4100542</t>
  </si>
  <si>
    <t>4100585</t>
  </si>
  <si>
    <t>4100591</t>
  </si>
  <si>
    <t>4100589</t>
  </si>
  <si>
    <t>4100580</t>
  </si>
  <si>
    <t>4100288</t>
  </si>
  <si>
    <t>4100756</t>
  </si>
  <si>
    <t>4100628</t>
  </si>
  <si>
    <t>4100701</t>
  </si>
  <si>
    <t>4100805</t>
  </si>
  <si>
    <t>4100775</t>
  </si>
  <si>
    <t>4100626</t>
  </si>
  <si>
    <t>4100716</t>
  </si>
  <si>
    <t>4100657</t>
  </si>
  <si>
    <t>4100671</t>
  </si>
  <si>
    <t>4100687</t>
  </si>
  <si>
    <t>4100813</t>
  </si>
  <si>
    <t>4100923</t>
  </si>
  <si>
    <t>4100931</t>
  </si>
  <si>
    <t>4100933</t>
  </si>
  <si>
    <t>4100967</t>
  </si>
  <si>
    <t>4100984</t>
  </si>
  <si>
    <t>4100992</t>
  </si>
  <si>
    <t>4101014</t>
  </si>
  <si>
    <t>4101004</t>
  </si>
  <si>
    <t>4101139</t>
  </si>
  <si>
    <t>4101156</t>
  </si>
  <si>
    <t>4102554</t>
  </si>
  <si>
    <t>4102561</t>
  </si>
  <si>
    <t>4102569</t>
  </si>
  <si>
    <t>4102570</t>
  </si>
  <si>
    <t>4102574</t>
  </si>
  <si>
    <t>4102753</t>
  </si>
  <si>
    <t>41000036</t>
  </si>
  <si>
    <t>41000032</t>
  </si>
  <si>
    <t>410000351</t>
  </si>
  <si>
    <t>41000042</t>
  </si>
  <si>
    <t>41000044</t>
  </si>
  <si>
    <t>41000062</t>
  </si>
  <si>
    <t>41000066</t>
  </si>
  <si>
    <t>41000116</t>
  </si>
  <si>
    <t>41000122</t>
  </si>
  <si>
    <t>41000112</t>
  </si>
  <si>
    <t>410001751</t>
  </si>
  <si>
    <t>41000226</t>
  </si>
  <si>
    <t>410002451</t>
  </si>
  <si>
    <t>41000332</t>
  </si>
  <si>
    <t>410003910</t>
  </si>
  <si>
    <t>41000432</t>
  </si>
  <si>
    <t>410007110</t>
  </si>
  <si>
    <t>41000728</t>
  </si>
  <si>
    <t>410007210</t>
  </si>
  <si>
    <t>41000764</t>
  </si>
  <si>
    <t>41000926</t>
  </si>
  <si>
    <t>41000954</t>
  </si>
  <si>
    <t>410010010</t>
  </si>
  <si>
    <t>41001778</t>
  </si>
  <si>
    <t>41001688</t>
  </si>
  <si>
    <t>41001494</t>
  </si>
  <si>
    <t>410013651</t>
  </si>
  <si>
    <t>41001364</t>
  </si>
  <si>
    <t>41001668</t>
  </si>
  <si>
    <t>41001618</t>
  </si>
  <si>
    <t>41002032</t>
  </si>
  <si>
    <t>41001912</t>
  </si>
  <si>
    <t>41001924</t>
  </si>
  <si>
    <t>41001908</t>
  </si>
  <si>
    <t>41002454</t>
  </si>
  <si>
    <t>410024550</t>
  </si>
  <si>
    <t>41002458</t>
  </si>
  <si>
    <t>41002456</t>
  </si>
  <si>
    <t>410024551</t>
  </si>
  <si>
    <t>410025151</t>
  </si>
  <si>
    <t>41007302</t>
  </si>
  <si>
    <t>410073251</t>
  </si>
  <si>
    <t>41007322</t>
  </si>
  <si>
    <t>41007324</t>
  </si>
  <si>
    <t>41007404</t>
  </si>
  <si>
    <t>410027450</t>
  </si>
  <si>
    <t>41002746</t>
  </si>
  <si>
    <t>41002742</t>
  </si>
  <si>
    <t>41002808</t>
  </si>
  <si>
    <t>41002804</t>
  </si>
  <si>
    <t>410028050</t>
  </si>
  <si>
    <t>410028051</t>
  </si>
  <si>
    <t>41002806</t>
  </si>
  <si>
    <t>41002802</t>
  </si>
  <si>
    <t>41002838</t>
  </si>
  <si>
    <t>41002832</t>
  </si>
  <si>
    <t>41003002</t>
  </si>
  <si>
    <t>41003482</t>
  </si>
  <si>
    <t>41003502</t>
  </si>
  <si>
    <t>41003522</t>
  </si>
  <si>
    <t>41003678</t>
  </si>
  <si>
    <t>41003672</t>
  </si>
  <si>
    <t>41003708</t>
  </si>
  <si>
    <t>41003718</t>
  </si>
  <si>
    <t>41003712</t>
  </si>
  <si>
    <t>410037350</t>
  </si>
  <si>
    <t>41003736</t>
  </si>
  <si>
    <t>41003732</t>
  </si>
  <si>
    <t>41003874</t>
  </si>
  <si>
    <t>410038751</t>
  </si>
  <si>
    <t>41003876</t>
  </si>
  <si>
    <t>41003872</t>
  </si>
  <si>
    <t>41003882</t>
  </si>
  <si>
    <t>41003938</t>
  </si>
  <si>
    <t>41003932</t>
  </si>
  <si>
    <t>41003968</t>
  </si>
  <si>
    <t>410040250</t>
  </si>
  <si>
    <t>41004026</t>
  </si>
  <si>
    <t>410040710</t>
  </si>
  <si>
    <t>410040950</t>
  </si>
  <si>
    <t>410040951</t>
  </si>
  <si>
    <t>41004096</t>
  </si>
  <si>
    <t>41004092</t>
  </si>
  <si>
    <t>41004948</t>
  </si>
  <si>
    <t>41004942</t>
  </si>
  <si>
    <t>41004988</t>
  </si>
  <si>
    <t>41004982</t>
  </si>
  <si>
    <t>41005128</t>
  </si>
  <si>
    <t>41005198</t>
  </si>
  <si>
    <t>41005194</t>
  </si>
  <si>
    <t>410051951</t>
  </si>
  <si>
    <t>41005196</t>
  </si>
  <si>
    <t>41005192</t>
  </si>
  <si>
    <t>41005328</t>
  </si>
  <si>
    <t>41005324</t>
  </si>
  <si>
    <t>410053250</t>
  </si>
  <si>
    <t>410053251</t>
  </si>
  <si>
    <t>41005386</t>
  </si>
  <si>
    <t>41005382</t>
  </si>
  <si>
    <t>410053810</t>
  </si>
  <si>
    <t>410053951</t>
  </si>
  <si>
    <t>41005396</t>
  </si>
  <si>
    <t>41005392</t>
  </si>
  <si>
    <t>410053910</t>
  </si>
  <si>
    <t>410054050</t>
  </si>
  <si>
    <t>410054051</t>
  </si>
  <si>
    <t>41005406</t>
  </si>
  <si>
    <t>41005402</t>
  </si>
  <si>
    <t>410054010</t>
  </si>
  <si>
    <t>41005408</t>
  </si>
  <si>
    <t>41005518</t>
  </si>
  <si>
    <t>41005514</t>
  </si>
  <si>
    <t>410055151</t>
  </si>
  <si>
    <t>41005512</t>
  </si>
  <si>
    <t>41005568</t>
  </si>
  <si>
    <t>41005564</t>
  </si>
  <si>
    <t>410055651</t>
  </si>
  <si>
    <t>41005566</t>
  </si>
  <si>
    <t>41005562</t>
  </si>
  <si>
    <t>41005578</t>
  </si>
  <si>
    <t>41005558</t>
  </si>
  <si>
    <t>41005684</t>
  </si>
  <si>
    <t>410056850</t>
  </si>
  <si>
    <t>410056851</t>
  </si>
  <si>
    <t>41005686</t>
  </si>
  <si>
    <t>41005682</t>
  </si>
  <si>
    <t>41005698</t>
  </si>
  <si>
    <t>41005694</t>
  </si>
  <si>
    <t>410056950</t>
  </si>
  <si>
    <t>410056951</t>
  </si>
  <si>
    <t>41005696</t>
  </si>
  <si>
    <t>41005692</t>
  </si>
  <si>
    <t>41005828</t>
  </si>
  <si>
    <t>410075510</t>
  </si>
  <si>
    <t>41007594</t>
  </si>
  <si>
    <t>41007618</t>
  </si>
  <si>
    <t>41007602</t>
  </si>
  <si>
    <t>41006968</t>
  </si>
  <si>
    <t>410077410</t>
  </si>
  <si>
    <t>41007772</t>
  </si>
  <si>
    <t>41007822</t>
  </si>
  <si>
    <t>41008022</t>
  </si>
  <si>
    <t>410063210</t>
  </si>
  <si>
    <t>41006344</t>
  </si>
  <si>
    <t>41006168</t>
  </si>
  <si>
    <t>41007898</t>
  </si>
  <si>
    <t>41006722</t>
  </si>
  <si>
    <t>41006654</t>
  </si>
  <si>
    <t>41006688</t>
  </si>
  <si>
    <t>41006684</t>
  </si>
  <si>
    <t>41006682</t>
  </si>
  <si>
    <t>41006824</t>
  </si>
  <si>
    <t>410068251</t>
  </si>
  <si>
    <t>41006826</t>
  </si>
  <si>
    <t>41006794</t>
  </si>
  <si>
    <t>410067951</t>
  </si>
  <si>
    <t>41006796</t>
  </si>
  <si>
    <t>410083210</t>
  </si>
  <si>
    <t>410083810</t>
  </si>
  <si>
    <t>410083510</t>
  </si>
  <si>
    <t>41008358</t>
  </si>
  <si>
    <t>410083710</t>
  </si>
  <si>
    <t>41008378</t>
  </si>
  <si>
    <t>410086010</t>
  </si>
  <si>
    <t>41009034</t>
  </si>
  <si>
    <t>41009094</t>
  </si>
  <si>
    <t>410089811</t>
  </si>
  <si>
    <t>410087751</t>
  </si>
  <si>
    <t>41008774</t>
  </si>
  <si>
    <t>41008776</t>
  </si>
  <si>
    <t>41008772</t>
  </si>
  <si>
    <t>41008822</t>
  </si>
  <si>
    <t>41008842</t>
  </si>
  <si>
    <t>410088410</t>
  </si>
  <si>
    <t>41009444</t>
  </si>
  <si>
    <t>410094451</t>
  </si>
  <si>
    <t>41009446</t>
  </si>
  <si>
    <t>41009448</t>
  </si>
  <si>
    <t>41009454</t>
  </si>
  <si>
    <t>410094551</t>
  </si>
  <si>
    <t>41009456</t>
  </si>
  <si>
    <t>41009458</t>
  </si>
  <si>
    <t>41009464</t>
  </si>
  <si>
    <t>410094651</t>
  </si>
  <si>
    <t>41009466</t>
  </si>
  <si>
    <t>41009474</t>
  </si>
  <si>
    <t>410094751</t>
  </si>
  <si>
    <t>41009476</t>
  </si>
  <si>
    <t>41009484</t>
  </si>
  <si>
    <t>410094851</t>
  </si>
  <si>
    <t>41009486</t>
  </si>
  <si>
    <t>41010358</t>
  </si>
  <si>
    <t>41010462</t>
  </si>
  <si>
    <t>41010476</t>
  </si>
  <si>
    <t>41010494</t>
  </si>
  <si>
    <t>410104951</t>
  </si>
  <si>
    <t>41010504</t>
  </si>
  <si>
    <t>41010548</t>
  </si>
  <si>
    <t>41010978</t>
  </si>
  <si>
    <t>41011202</t>
  </si>
  <si>
    <t>410112051</t>
  </si>
  <si>
    <t>41011216</t>
  </si>
  <si>
    <t>41010522</t>
  </si>
  <si>
    <t>410112810</t>
  </si>
  <si>
    <t>41011514</t>
  </si>
  <si>
    <t>410115151</t>
  </si>
  <si>
    <t>410116950</t>
  </si>
  <si>
    <t>41011694</t>
  </si>
  <si>
    <t>410124350</t>
  </si>
  <si>
    <t>41012434</t>
  </si>
  <si>
    <t>410125050</t>
  </si>
  <si>
    <t>41012504</t>
  </si>
  <si>
    <t>41029836</t>
  </si>
  <si>
    <t>41029834</t>
  </si>
  <si>
    <t>410298351</t>
  </si>
  <si>
    <t>41029838</t>
  </si>
  <si>
    <t>41029832</t>
  </si>
  <si>
    <t>410298310</t>
  </si>
  <si>
    <t>410120110</t>
  </si>
  <si>
    <t>410121150</t>
  </si>
  <si>
    <t>41012114</t>
  </si>
  <si>
    <t>41012244</t>
  </si>
  <si>
    <t>410122450</t>
  </si>
  <si>
    <t>41012934</t>
  </si>
  <si>
    <t>41012932</t>
  </si>
  <si>
    <t>410129350</t>
  </si>
  <si>
    <t>41012984</t>
  </si>
  <si>
    <t>410129850</t>
  </si>
  <si>
    <t>41013022</t>
  </si>
  <si>
    <t>410150550</t>
  </si>
  <si>
    <t>41015378</t>
  </si>
  <si>
    <t>410153751</t>
  </si>
  <si>
    <t>410153750</t>
  </si>
  <si>
    <t>41015374</t>
  </si>
  <si>
    <t>41015372</t>
  </si>
  <si>
    <t>41015376</t>
  </si>
  <si>
    <t>410153711</t>
  </si>
  <si>
    <t>410153710</t>
  </si>
  <si>
    <t>41015388</t>
  </si>
  <si>
    <t>410153851</t>
  </si>
  <si>
    <t>410153850</t>
  </si>
  <si>
    <t>41015384</t>
  </si>
  <si>
    <t>41015382</t>
  </si>
  <si>
    <t>41015386</t>
  </si>
  <si>
    <t>410153811</t>
  </si>
  <si>
    <t>410153810</t>
  </si>
  <si>
    <t>41015398</t>
  </si>
  <si>
    <t>410153951</t>
  </si>
  <si>
    <t>410153950</t>
  </si>
  <si>
    <t>41015394</t>
  </si>
  <si>
    <t>41015392</t>
  </si>
  <si>
    <t>41015396</t>
  </si>
  <si>
    <t>410153911</t>
  </si>
  <si>
    <t>410153910</t>
  </si>
  <si>
    <t>410156250</t>
  </si>
  <si>
    <t>41015624</t>
  </si>
  <si>
    <t>41016066</t>
  </si>
  <si>
    <t>41016144</t>
  </si>
  <si>
    <t>41016228</t>
  </si>
  <si>
    <t>410162251</t>
  </si>
  <si>
    <t>410162250</t>
  </si>
  <si>
    <t>41016224</t>
  </si>
  <si>
    <t>410162211</t>
  </si>
  <si>
    <t>410163950</t>
  </si>
  <si>
    <t>41016394</t>
  </si>
  <si>
    <t>41016404</t>
  </si>
  <si>
    <t>410164050</t>
  </si>
  <si>
    <t>41016754</t>
  </si>
  <si>
    <t>41016752</t>
  </si>
  <si>
    <t>41017758</t>
  </si>
  <si>
    <t>410177551</t>
  </si>
  <si>
    <t>410177550</t>
  </si>
  <si>
    <t>41017754</t>
  </si>
  <si>
    <t>41017752</t>
  </si>
  <si>
    <t>41017756</t>
  </si>
  <si>
    <t>410177510</t>
  </si>
  <si>
    <t>410177511</t>
  </si>
  <si>
    <t>410255751</t>
  </si>
  <si>
    <t>410256051</t>
  </si>
  <si>
    <t>41025604</t>
  </si>
  <si>
    <t>410255351</t>
  </si>
  <si>
    <t>410255851</t>
  </si>
  <si>
    <t>410255551</t>
  </si>
  <si>
    <t>410255651</t>
  </si>
  <si>
    <t>410255951</t>
  </si>
  <si>
    <t>410256251</t>
  </si>
  <si>
    <t>41025634</t>
  </si>
  <si>
    <t>41025632</t>
  </si>
  <si>
    <t>410258110</t>
  </si>
  <si>
    <t>410260010</t>
  </si>
  <si>
    <t>410259010</t>
  </si>
  <si>
    <t>410259310</t>
  </si>
  <si>
    <t>410261110</t>
  </si>
  <si>
    <t>41026118</t>
  </si>
  <si>
    <t>410260810</t>
  </si>
  <si>
    <t>41026152</t>
  </si>
  <si>
    <t>41026306</t>
  </si>
  <si>
    <t>41026254</t>
  </si>
  <si>
    <t>410267210</t>
  </si>
  <si>
    <t>41026732</t>
  </si>
  <si>
    <t>41026772</t>
  </si>
  <si>
    <t>410267710</t>
  </si>
  <si>
    <t>410268751</t>
  </si>
  <si>
    <t>41026874</t>
  </si>
  <si>
    <t>41026162</t>
  </si>
  <si>
    <t>41026168</t>
  </si>
  <si>
    <t>410261610</t>
  </si>
  <si>
    <t>410273910</t>
  </si>
  <si>
    <t>41027514</t>
  </si>
  <si>
    <t>41027544</t>
  </si>
  <si>
    <t>410269851</t>
  </si>
  <si>
    <t>41026986</t>
  </si>
  <si>
    <t>410270051</t>
  </si>
  <si>
    <t>41027006</t>
  </si>
  <si>
    <t>410269411</t>
  </si>
  <si>
    <t>41027578</t>
  </si>
  <si>
    <t>410275910</t>
  </si>
  <si>
    <t>41027768</t>
  </si>
  <si>
    <t>41027818</t>
  </si>
  <si>
    <t>41027838</t>
  </si>
  <si>
    <t>41027848</t>
  </si>
  <si>
    <t>41030546</t>
  </si>
  <si>
    <t>41030556</t>
  </si>
  <si>
    <t>41028178</t>
  </si>
  <si>
    <t>410281851</t>
  </si>
  <si>
    <t>41028186</t>
  </si>
  <si>
    <t>41028182</t>
  </si>
  <si>
    <t>410281910</t>
  </si>
  <si>
    <t>41028052</t>
  </si>
  <si>
    <t>410281110</t>
  </si>
  <si>
    <t>41028112</t>
  </si>
  <si>
    <t>41028122</t>
  </si>
  <si>
    <t>41028106</t>
  </si>
  <si>
    <t>410282751</t>
  </si>
  <si>
    <t>41028276</t>
  </si>
  <si>
    <t>41028274</t>
  </si>
  <si>
    <t>41028652</t>
  </si>
  <si>
    <t>410286551</t>
  </si>
  <si>
    <t>41028656</t>
  </si>
  <si>
    <t>410286851</t>
  </si>
  <si>
    <t>41028686</t>
  </si>
  <si>
    <t>41028684</t>
  </si>
  <si>
    <t>41028672</t>
  </si>
  <si>
    <t>410286751</t>
  </si>
  <si>
    <t>41028676</t>
  </si>
  <si>
    <t>41028662</t>
  </si>
  <si>
    <t>41028632</t>
  </si>
  <si>
    <t>41028552</t>
  </si>
  <si>
    <t>41028736</t>
  </si>
  <si>
    <t>41029456</t>
  </si>
  <si>
    <t>410290751</t>
  </si>
  <si>
    <t>41029148</t>
  </si>
  <si>
    <t>41029308</t>
  </si>
  <si>
    <t>410002551</t>
  </si>
  <si>
    <t>41000494</t>
  </si>
  <si>
    <t>41000374</t>
  </si>
  <si>
    <t>41001708</t>
  </si>
  <si>
    <t>41002034</t>
  </si>
  <si>
    <t>41001914</t>
  </si>
  <si>
    <t>41002002</t>
  </si>
  <si>
    <t>41002008</t>
  </si>
  <si>
    <t>41000692</t>
  </si>
  <si>
    <t>41000694</t>
  </si>
  <si>
    <t>41000768</t>
  </si>
  <si>
    <t>41000944</t>
  </si>
  <si>
    <t>410009550</t>
  </si>
  <si>
    <t>410009551</t>
  </si>
  <si>
    <t>41001068</t>
  </si>
  <si>
    <t>41002452</t>
  </si>
  <si>
    <t>41002504</t>
  </si>
  <si>
    <t>410025051</t>
  </si>
  <si>
    <t>41002502</t>
  </si>
  <si>
    <t>410025010</t>
  </si>
  <si>
    <t>41002532</t>
  </si>
  <si>
    <t>41002514</t>
  </si>
  <si>
    <t>410073051</t>
  </si>
  <si>
    <t>41007304</t>
  </si>
  <si>
    <t>41003078</t>
  </si>
  <si>
    <t>41003074</t>
  </si>
  <si>
    <t>410030751</t>
  </si>
  <si>
    <t>41003076</t>
  </si>
  <si>
    <t>41003072</t>
  </si>
  <si>
    <t>41003094</t>
  </si>
  <si>
    <t>410030950</t>
  </si>
  <si>
    <t>410030951</t>
  </si>
  <si>
    <t>41003096</t>
  </si>
  <si>
    <t>41003092</t>
  </si>
  <si>
    <t>410032410</t>
  </si>
  <si>
    <t>410035450</t>
  </si>
  <si>
    <t>41004032</t>
  </si>
  <si>
    <t>41003972</t>
  </si>
  <si>
    <t>410040251</t>
  </si>
  <si>
    <t>41005384</t>
  </si>
  <si>
    <t>410053850</t>
  </si>
  <si>
    <t>410053851</t>
  </si>
  <si>
    <t>41005394</t>
  </si>
  <si>
    <t>41005404</t>
  </si>
  <si>
    <t>41005432</t>
  </si>
  <si>
    <t>41005772</t>
  </si>
  <si>
    <t>41005792</t>
  </si>
  <si>
    <t>41002932</t>
  </si>
  <si>
    <t>41002944</t>
  </si>
  <si>
    <t>410029450</t>
  </si>
  <si>
    <t>410029451</t>
  </si>
  <si>
    <t>41002946</t>
  </si>
  <si>
    <t>41002942</t>
  </si>
  <si>
    <t>41005978</t>
  </si>
  <si>
    <t>41005974</t>
  </si>
  <si>
    <t>41005976</t>
  </si>
  <si>
    <t>410060351</t>
  </si>
  <si>
    <t>41006036</t>
  </si>
  <si>
    <t>41006034</t>
  </si>
  <si>
    <t>41006032</t>
  </si>
  <si>
    <t>41006058</t>
  </si>
  <si>
    <t>410060551</t>
  </si>
  <si>
    <t>41007582</t>
  </si>
  <si>
    <t>41007586</t>
  </si>
  <si>
    <t>41007028</t>
  </si>
  <si>
    <t>41008032</t>
  </si>
  <si>
    <t>41008026</t>
  </si>
  <si>
    <t>41008028</t>
  </si>
  <si>
    <t>41008012</t>
  </si>
  <si>
    <t>41006354</t>
  </si>
  <si>
    <t>410063310</t>
  </si>
  <si>
    <t>41007158</t>
  </si>
  <si>
    <t>41006804</t>
  </si>
  <si>
    <t>41006792</t>
  </si>
  <si>
    <t>410068851</t>
  </si>
  <si>
    <t>41006886</t>
  </si>
  <si>
    <t>41006856</t>
  </si>
  <si>
    <t>41006866</t>
  </si>
  <si>
    <t>41008118</t>
  </si>
  <si>
    <t>410081110</t>
  </si>
  <si>
    <t>410085710</t>
  </si>
  <si>
    <t>410085910</t>
  </si>
  <si>
    <t>41008598</t>
  </si>
  <si>
    <t>410087310</t>
  </si>
  <si>
    <t>41008738</t>
  </si>
  <si>
    <t>41009478</t>
  </si>
  <si>
    <t>41009488</t>
  </si>
  <si>
    <t>41009404</t>
  </si>
  <si>
    <t>410094051</t>
  </si>
  <si>
    <t>41009406</t>
  </si>
  <si>
    <t>41009518</t>
  </si>
  <si>
    <t>41009516</t>
  </si>
  <si>
    <t>41009784</t>
  </si>
  <si>
    <t>41009794</t>
  </si>
  <si>
    <t>410097951</t>
  </si>
  <si>
    <t>41009796</t>
  </si>
  <si>
    <t>41009944</t>
  </si>
  <si>
    <t>410099451</t>
  </si>
  <si>
    <t>41009946</t>
  </si>
  <si>
    <t>41010254</t>
  </si>
  <si>
    <t>410102551</t>
  </si>
  <si>
    <t>41010256</t>
  </si>
  <si>
    <t>41010258</t>
  </si>
  <si>
    <t>41010998</t>
  </si>
  <si>
    <t>41011138</t>
  </si>
  <si>
    <t>41010984</t>
  </si>
  <si>
    <t>410109851</t>
  </si>
  <si>
    <t>410113651</t>
  </si>
  <si>
    <t>41011364</t>
  </si>
  <si>
    <t>41025534</t>
  </si>
  <si>
    <t>41025584</t>
  </si>
  <si>
    <t>41025574</t>
  </si>
  <si>
    <t>410256510</t>
  </si>
  <si>
    <t>410257110</t>
  </si>
  <si>
    <t>410257210</t>
  </si>
  <si>
    <t>410257310</t>
  </si>
  <si>
    <t>410257611</t>
  </si>
  <si>
    <t>41025798</t>
  </si>
  <si>
    <t>41025808</t>
  </si>
  <si>
    <t>410261151</t>
  </si>
  <si>
    <t>410260251</t>
  </si>
  <si>
    <t>410260751</t>
  </si>
  <si>
    <t>41026142</t>
  </si>
  <si>
    <t>41026532</t>
  </si>
  <si>
    <t>41026568</t>
  </si>
  <si>
    <t>41029972</t>
  </si>
  <si>
    <t>41026594</t>
  </si>
  <si>
    <t>41026356</t>
  </si>
  <si>
    <t>41026258</t>
  </si>
  <si>
    <t>410263451</t>
  </si>
  <si>
    <t>41026574</t>
  </si>
  <si>
    <t>41026314</t>
  </si>
  <si>
    <t>410275051</t>
  </si>
  <si>
    <t>41027558</t>
  </si>
  <si>
    <t>41027018</t>
  </si>
  <si>
    <t>41027038</t>
  </si>
  <si>
    <t>41027116</t>
  </si>
  <si>
    <t>41026928</t>
  </si>
  <si>
    <t>410272451</t>
  </si>
  <si>
    <t>41027246</t>
  </si>
  <si>
    <t>410272151</t>
  </si>
  <si>
    <t>410281051</t>
  </si>
  <si>
    <t>41028688</t>
  </si>
  <si>
    <t>410286810</t>
  </si>
  <si>
    <t>410287210</t>
  </si>
  <si>
    <t>41028722</t>
  </si>
  <si>
    <t>41029444</t>
  </si>
  <si>
    <t>410290251</t>
  </si>
  <si>
    <t>41029026</t>
  </si>
  <si>
    <t>51</t>
  </si>
  <si>
    <t>410291251</t>
  </si>
  <si>
    <t>41029156</t>
  </si>
  <si>
    <t>41029152</t>
  </si>
  <si>
    <t>410291510</t>
  </si>
  <si>
    <t>410293010</t>
  </si>
  <si>
    <t>41029332</t>
  </si>
  <si>
    <t>41030626</t>
  </si>
  <si>
    <t>41000492</t>
  </si>
  <si>
    <t>410004910</t>
  </si>
  <si>
    <t>41000322</t>
  </si>
  <si>
    <t>410003751</t>
  </si>
  <si>
    <t>41000698</t>
  </si>
  <si>
    <t>410006550</t>
  </si>
  <si>
    <t>41000654</t>
  </si>
  <si>
    <t>410006551</t>
  </si>
  <si>
    <t>410008751</t>
  </si>
  <si>
    <t>410007251</t>
  </si>
  <si>
    <t>410012010</t>
  </si>
  <si>
    <t>41001236</t>
  </si>
  <si>
    <t>41001232</t>
  </si>
  <si>
    <t>41001026</t>
  </si>
  <si>
    <t>410010251</t>
  </si>
  <si>
    <t>410011251</t>
  </si>
  <si>
    <t>41001136</t>
  </si>
  <si>
    <t>41001144</t>
  </si>
  <si>
    <t>410011451</t>
  </si>
  <si>
    <t>41001064</t>
  </si>
  <si>
    <t>410010651</t>
  </si>
  <si>
    <t>41001066</t>
  </si>
  <si>
    <t>410010650</t>
  </si>
  <si>
    <t>41001062</t>
  </si>
  <si>
    <t>41001758</t>
  </si>
  <si>
    <t>41001752</t>
  </si>
  <si>
    <t>41001788</t>
  </si>
  <si>
    <t>41001782</t>
  </si>
  <si>
    <t>41001792</t>
  </si>
  <si>
    <t>41001808</t>
  </si>
  <si>
    <t>41002512</t>
  </si>
  <si>
    <t>410025110</t>
  </si>
  <si>
    <t>41003088</t>
  </si>
  <si>
    <t>41003084</t>
  </si>
  <si>
    <t>410030851</t>
  </si>
  <si>
    <t>41003086</t>
  </si>
  <si>
    <t>41003082</t>
  </si>
  <si>
    <t>410039450</t>
  </si>
  <si>
    <t>41003958</t>
  </si>
  <si>
    <t>41003952</t>
  </si>
  <si>
    <t>41003992</t>
  </si>
  <si>
    <t>41004074</t>
  </si>
  <si>
    <t>41004072</t>
  </si>
  <si>
    <t>41004106</t>
  </si>
  <si>
    <t>41004102</t>
  </si>
  <si>
    <t>41004192</t>
  </si>
  <si>
    <t>41004202</t>
  </si>
  <si>
    <t>410042050</t>
  </si>
  <si>
    <t>410042350</t>
  </si>
  <si>
    <t>41004232</t>
  </si>
  <si>
    <t>41004262</t>
  </si>
  <si>
    <t>41004284</t>
  </si>
  <si>
    <t>410042850</t>
  </si>
  <si>
    <t>410042851</t>
  </si>
  <si>
    <t>41004286</t>
  </si>
  <si>
    <t>41004282</t>
  </si>
  <si>
    <t>41004342</t>
  </si>
  <si>
    <t>41004398</t>
  </si>
  <si>
    <t>41005124</t>
  </si>
  <si>
    <t>410051251</t>
  </si>
  <si>
    <t>41005122</t>
  </si>
  <si>
    <t>41005322</t>
  </si>
  <si>
    <t>41005422</t>
  </si>
  <si>
    <t>41005554</t>
  </si>
  <si>
    <t>410055550</t>
  </si>
  <si>
    <t>410055551</t>
  </si>
  <si>
    <t>41005552</t>
  </si>
  <si>
    <t>41005852</t>
  </si>
  <si>
    <t>41005914</t>
  </si>
  <si>
    <t>410059151</t>
  </si>
  <si>
    <t>41005916</t>
  </si>
  <si>
    <t>41005912</t>
  </si>
  <si>
    <t>41005892</t>
  </si>
  <si>
    <t>41005802</t>
  </si>
  <si>
    <t>410028850</t>
  </si>
  <si>
    <t>410028851</t>
  </si>
  <si>
    <t>41002882</t>
  </si>
  <si>
    <t>41007562</t>
  </si>
  <si>
    <t>410075810</t>
  </si>
  <si>
    <t>410076051</t>
  </si>
  <si>
    <t>41007608</t>
  </si>
  <si>
    <t>41007022</t>
  </si>
  <si>
    <t>41006282</t>
  </si>
  <si>
    <t>41007012</t>
  </si>
  <si>
    <t>41008052</t>
  </si>
  <si>
    <t>41008054</t>
  </si>
  <si>
    <t>410078251</t>
  </si>
  <si>
    <t>41007824</t>
  </si>
  <si>
    <t>410077551</t>
  </si>
  <si>
    <t>41006264</t>
  </si>
  <si>
    <t>410062651</t>
  </si>
  <si>
    <t>41006266</t>
  </si>
  <si>
    <t>41007168</t>
  </si>
  <si>
    <t>41006598</t>
  </si>
  <si>
    <t>410065751</t>
  </si>
  <si>
    <t>41006576</t>
  </si>
  <si>
    <t>41006712</t>
  </si>
  <si>
    <t>410067151</t>
  </si>
  <si>
    <t>41006876</t>
  </si>
  <si>
    <t>410081310</t>
  </si>
  <si>
    <t>41008138</t>
  </si>
  <si>
    <t>41009234</t>
  </si>
  <si>
    <t>410092351</t>
  </si>
  <si>
    <t>410093151</t>
  </si>
  <si>
    <t>410093150</t>
  </si>
  <si>
    <t>410093350</t>
  </si>
  <si>
    <t>41009674</t>
  </si>
  <si>
    <t>410096751</t>
  </si>
  <si>
    <t>41009676</t>
  </si>
  <si>
    <t>41009848</t>
  </si>
  <si>
    <t>41009924</t>
  </si>
  <si>
    <t>410099251</t>
  </si>
  <si>
    <t>41009926</t>
  </si>
  <si>
    <t>41010144</t>
  </si>
  <si>
    <t>410101451</t>
  </si>
  <si>
    <t>41010146</t>
  </si>
  <si>
    <t>410101450</t>
  </si>
  <si>
    <t>41010044</t>
  </si>
  <si>
    <t>410100451</t>
  </si>
  <si>
    <t>41010046</t>
  </si>
  <si>
    <t>41010468</t>
  </si>
  <si>
    <t>410111310</t>
  </si>
  <si>
    <t>410109910</t>
  </si>
  <si>
    <t>410112010</t>
  </si>
  <si>
    <t>410113951</t>
  </si>
  <si>
    <t>41011394</t>
  </si>
  <si>
    <t>41011564</t>
  </si>
  <si>
    <t>410255451</t>
  </si>
  <si>
    <t>410256151</t>
  </si>
  <si>
    <t>410256910</t>
  </si>
  <si>
    <t>410257010</t>
  </si>
  <si>
    <t>410257410</t>
  </si>
  <si>
    <t>41026352</t>
  </si>
  <si>
    <t>410275050</t>
  </si>
  <si>
    <t>41027532</t>
  </si>
  <si>
    <t>41027118</t>
  </si>
  <si>
    <t>410270351</t>
  </si>
  <si>
    <t>41027036</t>
  </si>
  <si>
    <t>410287310</t>
  </si>
  <si>
    <t>410290210</t>
  </si>
  <si>
    <t>410294551</t>
  </si>
  <si>
    <t>2.1.2</t>
  </si>
  <si>
    <t>ремонт ВДИС электроснабжения</t>
  </si>
  <si>
    <t>5.5.5</t>
  </si>
  <si>
    <t>5.5.6</t>
  </si>
  <si>
    <t>11.04</t>
  </si>
  <si>
    <t>ремонт ВДИС холодного водоснабжения</t>
  </si>
  <si>
    <t>09.05</t>
  </si>
  <si>
    <t>5.7.2</t>
  </si>
  <si>
    <t xml:space="preserve"> ремонт ВДИС электроснабжения</t>
  </si>
  <si>
    <t>разработка ПСД ВДИС электроснабжения</t>
  </si>
  <si>
    <t>ремонт ВДИС водоотведения</t>
  </si>
  <si>
    <t>п. Пионерский, ул. Н.Коляды, д. 20</t>
  </si>
  <si>
    <t>п. Пионерский, ул. Н.Коляды, д. 22</t>
  </si>
  <si>
    <t>5.9.5</t>
  </si>
  <si>
    <t>218,80</t>
  </si>
  <si>
    <t>29.08</t>
  </si>
  <si>
    <t>7.1.9</t>
  </si>
  <si>
    <t xml:space="preserve">ремонт ВДИС теплоснабжения </t>
  </si>
  <si>
    <t xml:space="preserve">разработка ПСД ВДИС электроснабжения </t>
  </si>
  <si>
    <t>ремонт фасада</t>
  </si>
  <si>
    <t>с. Соболево, пер.Центральный, д. 3</t>
  </si>
  <si>
    <t>п. Усть-Камчатск, ул. Горького, д.47</t>
  </si>
  <si>
    <t>п. Усть-Камчатск, ул. Лесная, д. 50А</t>
  </si>
  <si>
    <t>6.1.6</t>
  </si>
  <si>
    <t>п.Оссора, ул. Лукашевского, д. 11</t>
  </si>
  <si>
    <t>разработка ПСД ремонта фасада</t>
  </si>
  <si>
    <t>разработка ПСД ВДИС горячего водоснабжения</t>
  </si>
  <si>
    <t>ремонт ВДИС горячего водоснабжения</t>
  </si>
  <si>
    <t>ремонт ВДИС теплоснабжения</t>
  </si>
  <si>
    <t>г. Петропавловск-Камчатский, проезд. Космический, д. 3Б</t>
  </si>
  <si>
    <t>разработка ПСД ВДИС холодного водоснабжения</t>
  </si>
  <si>
    <t>1961</t>
  </si>
  <si>
    <t>1985</t>
  </si>
  <si>
    <t>г. Петропавловск-Камчатский, ул. Бохняка, д.18</t>
  </si>
  <si>
    <t>1978</t>
  </si>
  <si>
    <t>разработка ПСД на проведение капитального ремонта лифтового оборудования</t>
  </si>
  <si>
    <t>17.01</t>
  </si>
  <si>
    <t>г. Петропавловск-Камчатский, ул.Козельская, д.14</t>
  </si>
  <si>
    <t>г. Петропавловск-Камчатский, проезд Орбитальный, д. 14</t>
  </si>
  <si>
    <t>07.01</t>
  </si>
  <si>
    <t>10.1.65</t>
  </si>
  <si>
    <t>10.1.66</t>
  </si>
  <si>
    <t>10.1.67</t>
  </si>
  <si>
    <t>10.1.68</t>
  </si>
  <si>
    <t>10.1.69</t>
  </si>
  <si>
    <t>10.1.70</t>
  </si>
  <si>
    <t>10.1.71</t>
  </si>
  <si>
    <t>10.1.72</t>
  </si>
  <si>
    <t>10.1.73</t>
  </si>
  <si>
    <t>10.1.74</t>
  </si>
  <si>
    <t>10.1.75</t>
  </si>
  <si>
    <t>10.1.76</t>
  </si>
  <si>
    <t>10.1.77</t>
  </si>
  <si>
    <t>10.1.78</t>
  </si>
  <si>
    <t>10.1.79</t>
  </si>
  <si>
    <t>10.1.80</t>
  </si>
  <si>
    <t>10.1.81</t>
  </si>
  <si>
    <t>10.1.82</t>
  </si>
  <si>
    <t>10.1.83</t>
  </si>
  <si>
    <t>10.1.84</t>
  </si>
  <si>
    <t>10.1.85</t>
  </si>
  <si>
    <t>10.1.86</t>
  </si>
  <si>
    <t>10.1.87</t>
  </si>
  <si>
    <t>10.1.88</t>
  </si>
  <si>
    <t>10.1.89</t>
  </si>
  <si>
    <t>10.1.90</t>
  </si>
  <si>
    <t>10.1.91</t>
  </si>
  <si>
    <t>10.1.92</t>
  </si>
  <si>
    <t>10.1.93</t>
  </si>
  <si>
    <t>10.1.94</t>
  </si>
  <si>
    <t>10.1.95</t>
  </si>
  <si>
    <t>10.1.96</t>
  </si>
  <si>
    <t>10.1.97</t>
  </si>
  <si>
    <t>10.1.98</t>
  </si>
  <si>
    <t>10.1.99</t>
  </si>
  <si>
    <t>10.1.100</t>
  </si>
  <si>
    <t>10.1.101</t>
  </si>
  <si>
    <t>10.1.102</t>
  </si>
  <si>
    <t>10.1.103</t>
  </si>
  <si>
    <t>10.1.104</t>
  </si>
  <si>
    <t>10.1.105</t>
  </si>
  <si>
    <t>10.1.106</t>
  </si>
  <si>
    <t>10.1.107</t>
  </si>
  <si>
    <t>10.1.108</t>
  </si>
  <si>
    <t>10.1.109</t>
  </si>
  <si>
    <t>10.1.110</t>
  </si>
  <si>
    <t>10.1.111</t>
  </si>
  <si>
    <t>10.1.112</t>
  </si>
  <si>
    <t>10.1.113</t>
  </si>
  <si>
    <t>10.1.114</t>
  </si>
  <si>
    <t>10.1.115</t>
  </si>
  <si>
    <t>10.1.116</t>
  </si>
  <si>
    <t>10.1.117</t>
  </si>
  <si>
    <t>10.1.118</t>
  </si>
  <si>
    <t>10.1.119</t>
  </si>
  <si>
    <t>10.1.120</t>
  </si>
  <si>
    <t>10.1.121</t>
  </si>
  <si>
    <t>10.1.122</t>
  </si>
  <si>
    <t>10.1.123</t>
  </si>
  <si>
    <t>10.1.124</t>
  </si>
  <si>
    <t>10.1.125</t>
  </si>
  <si>
    <t>10.1.126</t>
  </si>
  <si>
    <t>10.1.127</t>
  </si>
  <si>
    <t>10.1.128</t>
  </si>
  <si>
    <t>10.1.129</t>
  </si>
  <si>
    <t>10.1.130</t>
  </si>
  <si>
    <t>10.1.131</t>
  </si>
  <si>
    <t>10.1.132</t>
  </si>
  <si>
    <t>10.1.133</t>
  </si>
  <si>
    <t>10.1.134</t>
  </si>
  <si>
    <t>10.1.135</t>
  </si>
  <si>
    <t>10.1.136</t>
  </si>
  <si>
    <t>10.1.137</t>
  </si>
  <si>
    <t>10.1.138</t>
  </si>
  <si>
    <t>10.1.139</t>
  </si>
  <si>
    <t>10.1.140</t>
  </si>
  <si>
    <t>10.1.141</t>
  </si>
  <si>
    <t>10.1.142</t>
  </si>
  <si>
    <t>10.1.143</t>
  </si>
  <si>
    <t>10.1.144</t>
  </si>
  <si>
    <t>10.1.145</t>
  </si>
  <si>
    <t>10.1.146</t>
  </si>
  <si>
    <t>10.1.147</t>
  </si>
  <si>
    <t>10.1.148</t>
  </si>
  <si>
    <t>10.1.149</t>
  </si>
  <si>
    <t>10.1.150</t>
  </si>
  <si>
    <t>10.1.151</t>
  </si>
  <si>
    <t>10.1.152</t>
  </si>
  <si>
    <t>10.1.153</t>
  </si>
  <si>
    <t>10.1.154</t>
  </si>
  <si>
    <t>10.1.155</t>
  </si>
  <si>
    <t>10.1.156</t>
  </si>
  <si>
    <t>10.1.157</t>
  </si>
  <si>
    <t>10.1.158</t>
  </si>
  <si>
    <t>10.1.159</t>
  </si>
  <si>
    <t>10.1.160</t>
  </si>
  <si>
    <t>10.1.161</t>
  </si>
  <si>
    <t>10.1.162</t>
  </si>
  <si>
    <t>10.1.163</t>
  </si>
  <si>
    <t>10.1.164</t>
  </si>
  <si>
    <t>10.1.165</t>
  </si>
  <si>
    <t>10.1.166</t>
  </si>
  <si>
    <t>10.1.167</t>
  </si>
  <si>
    <t>10.1.168</t>
  </si>
  <si>
    <t>10.1.169</t>
  </si>
  <si>
    <t>10.1.170</t>
  </si>
  <si>
    <t>10.1.171</t>
  </si>
  <si>
    <t>10.1.172</t>
  </si>
  <si>
    <t>10.1.173</t>
  </si>
  <si>
    <t>10.1.174</t>
  </si>
  <si>
    <t>10.1.175</t>
  </si>
  <si>
    <t>10.1.176</t>
  </si>
  <si>
    <t>проведение капитального ремонта лифтового оборудования</t>
  </si>
  <si>
    <t>разработка проектной документации инженерной системы водоотведения</t>
  </si>
  <si>
    <t>разработка проектной документации инженерной системы электроснабжения</t>
  </si>
  <si>
    <t>разработка проектной документации фасада</t>
  </si>
  <si>
    <t>разработка проектной документации крыши</t>
  </si>
  <si>
    <t>разработка проектной документации инженерной системы теплоснабжения</t>
  </si>
  <si>
    <t>разработка проектной документации инженерной системы холодного водоснабжения</t>
  </si>
  <si>
    <t>разработка проектной документации инженерной системы горячего водоснабжения</t>
  </si>
  <si>
    <t>разработка проектной документации фундамента</t>
  </si>
  <si>
    <t>ремонт инженерной системы водоотведения</t>
  </si>
  <si>
    <t>ремонт инженерной системы электроснабжения</t>
  </si>
  <si>
    <t>ремонт инженерной системы холодного водоснабжения</t>
  </si>
  <si>
    <t>ремонт инженерной системы теплоснабжения</t>
  </si>
  <si>
    <t>ремонт инженерной системы горячего водоснабжения</t>
  </si>
  <si>
    <t xml:space="preserve">ремонт ВДИС холодного водоснабжения </t>
  </si>
  <si>
    <t>разработка ПСД ремонта фундамента</t>
  </si>
  <si>
    <t xml:space="preserve">разработка ПСД ремонта фундамента </t>
  </si>
  <si>
    <t xml:space="preserve">Приложение 2
к Приказу  Министерства ЖКХ
и энергетики Камчатского края 
от  20.08.2019 № 592  </t>
  </si>
  <si>
    <t>"</t>
  </si>
  <si>
    <t xml:space="preserve">"Приложение 1
к Приказу  Министерства ЖКХ
и энергетики Камчатского края 
от 20.08.2019 № 592 </t>
  </si>
  <si>
    <t>с. Никольское, ул. 50 лет Октября, д. 29</t>
  </si>
  <si>
    <t>с. Сосновка, ул. Центральная, д. 15</t>
  </si>
  <si>
    <t>12.04</t>
  </si>
  <si>
    <t>в том числе, общая площадь жилых (нежилых) помещений:</t>
  </si>
  <si>
    <t>п. Лесной, ул. Почтовая, д. 6</t>
  </si>
  <si>
    <t>п. Лесной, ул. Почтовая, д. 4</t>
  </si>
  <si>
    <t>Государственная экспертиза проектной документации ВДИС холодного водоснабжения</t>
  </si>
  <si>
    <t>Государственная экспертиза проектной документации ВДИС горячего водоснабжения</t>
  </si>
  <si>
    <t>Государственная экспертиза проектной документации ВДИС теплоснабжения</t>
  </si>
  <si>
    <t>Государственная экспертиза проектной документации ВДИС электроснабжения</t>
  </si>
  <si>
    <t>Государственная экспертиза проектной документации ВДИС водоотведения</t>
  </si>
  <si>
    <t>Ремонт фасада</t>
  </si>
  <si>
    <t>13.05</t>
  </si>
  <si>
    <t>п. Лесной, ул. Школьная, д. 2</t>
  </si>
  <si>
    <t>п. Кеткино, ул. Зелёная, д. 10</t>
  </si>
  <si>
    <t>Разработка ПСД ВДИС электроснабжения</t>
  </si>
  <si>
    <t>Разработка ПСД ремонта крыши</t>
  </si>
  <si>
    <t>Разработка ПСД ВДИС теплоснабжения</t>
  </si>
  <si>
    <t>Ремонт ВДИС теплоснабжения</t>
  </si>
  <si>
    <t>Ремонт ВДИС водоотведения</t>
  </si>
  <si>
    <t>Ремонт ВДИС электроснабжения</t>
  </si>
  <si>
    <t>разработка ПСД фасада</t>
  </si>
  <si>
    <t>с. Тиличики ул. Советская д, 25</t>
  </si>
  <si>
    <t>с. Тиличики ул. Школьная д, 15</t>
  </si>
  <si>
    <t>с. Тиличики ул. Советская д, 20</t>
  </si>
  <si>
    <t>8.3.4</t>
  </si>
  <si>
    <t>8.3.5</t>
  </si>
  <si>
    <t xml:space="preserve">с. Тиличики ул. Заречная д, 5  </t>
  </si>
  <si>
    <t>9.2.2</t>
  </si>
  <si>
    <t>9.2.3</t>
  </si>
  <si>
    <t>с. Каменское, ул. Ленина д. 18</t>
  </si>
  <si>
    <t>9.2.4</t>
  </si>
  <si>
    <t>с. Каменское, ул. Ленина д. 27</t>
  </si>
  <si>
    <t>9.2.5</t>
  </si>
  <si>
    <t>с. Каменское, ул. Ленина д. 22</t>
  </si>
  <si>
    <t>11.1.9</t>
  </si>
  <si>
    <t>11.1.10</t>
  </si>
  <si>
    <t>п. Октябрьский, ул. Пушкинская, д. 41</t>
  </si>
  <si>
    <t>15.16</t>
  </si>
  <si>
    <t>п. Октябрьский, ул. Комсомольская, д. 28</t>
  </si>
  <si>
    <t>24.16</t>
  </si>
  <si>
    <t>п. Октябрьский, ул. Комсомольская, д. 66</t>
  </si>
  <si>
    <t>п. Октябрьский, ул. Пушкинская, д. 81</t>
  </si>
  <si>
    <t>13.4.1</t>
  </si>
  <si>
    <t>13.4.2</t>
  </si>
  <si>
    <t>13.4.3</t>
  </si>
  <si>
    <t>13.4.4</t>
  </si>
  <si>
    <t>п. Козыревск, ул. Советская д.11</t>
  </si>
  <si>
    <t>разработка ПСД  фасада</t>
  </si>
  <si>
    <t>п. Козыревск, ул. Советская д.13</t>
  </si>
  <si>
    <t>п. Козыревск, ул. Советская д.9</t>
  </si>
  <si>
    <t>разработка ПСД крыша</t>
  </si>
  <si>
    <t>п. Козыревск, ул. Советская д.66</t>
  </si>
  <si>
    <t>28.11</t>
  </si>
  <si>
    <t>разработка ПСД электроснабжения</t>
  </si>
  <si>
    <t>14.2.2</t>
  </si>
  <si>
    <t>14.2.3</t>
  </si>
  <si>
    <t>14.2.4</t>
  </si>
  <si>
    <t>п. Козыревск, ул. Советская, д.65</t>
  </si>
  <si>
    <t>п. Козыревск, ул. Советская, д.13</t>
  </si>
  <si>
    <t>Приложение 
к Приказу  Министерства ЖКХ
и энергетики Камчатского края 
от  10.08.2020 № 696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</si>
</sst>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d/m;@"/>
    <numFmt numFmtId="166" formatCode="0.0"/>
    <numFmt numFmtId="167" formatCode="#,##0.0"/>
  </numFmts>
  <fonts count="3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7" fillId="0" borderId="0"/>
    <xf numFmtId="164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277">
    <xf numFmtId="0" fontId="0" fillId="0" borderId="0" xfId="0"/>
    <xf numFmtId="0" fontId="6" fillId="0" borderId="15" xfId="0" applyFont="1" applyFill="1" applyBorder="1" applyAlignment="1">
      <alignment horizontal="left" vertical="top" wrapText="1"/>
    </xf>
    <xf numFmtId="4" fontId="11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3" xfId="0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top" wrapText="1"/>
    </xf>
    <xf numFmtId="3" fontId="3" fillId="0" borderId="3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49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3" fillId="0" borderId="3" xfId="1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center" vertical="top"/>
    </xf>
    <xf numFmtId="4" fontId="6" fillId="0" borderId="15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top"/>
    </xf>
    <xf numFmtId="0" fontId="12" fillId="0" borderId="1" xfId="0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49" fontId="6" fillId="0" borderId="15" xfId="0" applyNumberFormat="1" applyFont="1" applyFill="1" applyBorder="1" applyAlignment="1">
      <alignment horizontal="left" vertical="top" wrapText="1"/>
    </xf>
    <xf numFmtId="0" fontId="14" fillId="0" borderId="15" xfId="0" applyNumberFormat="1" applyFont="1" applyFill="1" applyBorder="1" applyAlignment="1">
      <alignment vertical="top" wrapText="1"/>
    </xf>
    <xf numFmtId="0" fontId="15" fillId="0" borderId="3" xfId="0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vertical="top" wrapText="1"/>
    </xf>
    <xf numFmtId="0" fontId="14" fillId="0" borderId="15" xfId="0" applyNumberFormat="1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/>
    </xf>
    <xf numFmtId="0" fontId="14" fillId="0" borderId="4" xfId="0" applyNumberFormat="1" applyFont="1" applyFill="1" applyBorder="1" applyAlignment="1">
      <alignment vertical="top" wrapText="1"/>
    </xf>
    <xf numFmtId="49" fontId="12" fillId="0" borderId="0" xfId="0" applyNumberFormat="1" applyFont="1" applyFill="1" applyAlignment="1">
      <alignment horizontal="center" vertical="top"/>
    </xf>
    <xf numFmtId="4" fontId="12" fillId="0" borderId="0" xfId="0" applyNumberFormat="1" applyFont="1" applyFill="1" applyAlignment="1">
      <alignment vertical="top"/>
    </xf>
    <xf numFmtId="4" fontId="12" fillId="0" borderId="0" xfId="0" applyNumberFormat="1" applyFont="1" applyFill="1" applyAlignment="1">
      <alignment horizontal="center" vertical="top" wrapText="1"/>
    </xf>
    <xf numFmtId="4" fontId="12" fillId="0" borderId="0" xfId="0" applyNumberFormat="1" applyFont="1" applyFill="1" applyAlignment="1">
      <alignment horizontal="center" vertical="top"/>
    </xf>
    <xf numFmtId="49" fontId="12" fillId="0" borderId="18" xfId="0" applyNumberFormat="1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 vertical="top"/>
    </xf>
    <xf numFmtId="4" fontId="12" fillId="0" borderId="1" xfId="0" applyNumberFormat="1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Alignment="1">
      <alignment vertical="top"/>
    </xf>
    <xf numFmtId="49" fontId="11" fillId="0" borderId="29" xfId="0" applyNumberFormat="1" applyFont="1" applyFill="1" applyBorder="1" applyAlignment="1">
      <alignment horizontal="left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14" fillId="0" borderId="14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/>
    </xf>
    <xf numFmtId="4" fontId="12" fillId="0" borderId="4" xfId="0" applyNumberFormat="1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/>
    </xf>
    <xf numFmtId="4" fontId="6" fillId="0" borderId="15" xfId="0" applyNumberFormat="1" applyFont="1" applyFill="1" applyBorder="1" applyAlignment="1">
      <alignment horizontal="center" vertical="top"/>
    </xf>
    <xf numFmtId="4" fontId="6" fillId="0" borderId="3" xfId="0" applyNumberFormat="1" applyFont="1" applyFill="1" applyBorder="1" applyAlignment="1">
      <alignment horizontal="center" vertical="top" wrapText="1"/>
    </xf>
    <xf numFmtId="4" fontId="6" fillId="0" borderId="6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 wrapText="1"/>
    </xf>
    <xf numFmtId="4" fontId="15" fillId="0" borderId="1" xfId="0" applyNumberFormat="1" applyFont="1" applyFill="1" applyBorder="1" applyAlignment="1">
      <alignment horizontal="center" vertical="top" wrapText="1"/>
    </xf>
    <xf numFmtId="4" fontId="14" fillId="0" borderId="15" xfId="0" applyNumberFormat="1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/>
    </xf>
    <xf numFmtId="0" fontId="15" fillId="0" borderId="3" xfId="0" applyFont="1" applyFill="1" applyBorder="1" applyAlignment="1">
      <alignment horizontal="center" vertical="top" wrapText="1"/>
    </xf>
    <xf numFmtId="49" fontId="15" fillId="0" borderId="3" xfId="0" applyNumberFormat="1" applyFont="1" applyFill="1" applyBorder="1" applyAlignment="1">
      <alignment horizontal="center" vertical="top"/>
    </xf>
    <xf numFmtId="4" fontId="15" fillId="0" borderId="3" xfId="0" applyNumberFormat="1" applyFont="1" applyFill="1" applyBorder="1" applyAlignment="1">
      <alignment horizontal="center" vertical="top" wrapText="1"/>
    </xf>
    <xf numFmtId="4" fontId="15" fillId="0" borderId="4" xfId="0" applyNumberFormat="1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/>
    </xf>
    <xf numFmtId="0" fontId="12" fillId="0" borderId="4" xfId="0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top"/>
    </xf>
    <xf numFmtId="4" fontId="14" fillId="0" borderId="3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/>
    </xf>
    <xf numFmtId="4" fontId="6" fillId="0" borderId="26" xfId="0" applyNumberFormat="1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/>
    </xf>
    <xf numFmtId="4" fontId="12" fillId="0" borderId="0" xfId="0" applyNumberFormat="1" applyFont="1" applyFill="1" applyBorder="1" applyAlignment="1">
      <alignment vertical="top"/>
    </xf>
    <xf numFmtId="0" fontId="6" fillId="0" borderId="4" xfId="0" applyFont="1" applyFill="1" applyBorder="1" applyAlignment="1">
      <alignment horizontal="center" vertical="top"/>
    </xf>
    <xf numFmtId="4" fontId="6" fillId="0" borderId="4" xfId="0" applyNumberFormat="1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vertical="top"/>
    </xf>
    <xf numFmtId="0" fontId="12" fillId="0" borderId="15" xfId="0" applyFont="1" applyFill="1" applyBorder="1" applyAlignment="1">
      <alignment vertical="top"/>
    </xf>
    <xf numFmtId="0" fontId="11" fillId="0" borderId="29" xfId="0" applyNumberFormat="1" applyFont="1" applyFill="1" applyBorder="1" applyAlignment="1">
      <alignment horizontal="left" vertical="top" wrapText="1"/>
    </xf>
    <xf numFmtId="49" fontId="12" fillId="0" borderId="0" xfId="0" applyNumberFormat="1" applyFont="1" applyFill="1" applyAlignment="1">
      <alignment horizontal="left" vertical="top"/>
    </xf>
    <xf numFmtId="0" fontId="12" fillId="0" borderId="0" xfId="0" applyNumberFormat="1" applyFont="1" applyFill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49" fontId="12" fillId="0" borderId="34" xfId="0" applyNumberFormat="1" applyFont="1" applyFill="1" applyBorder="1" applyAlignment="1">
      <alignment horizontal="left" vertical="top"/>
    </xf>
    <xf numFmtId="0" fontId="12" fillId="0" borderId="34" xfId="0" applyNumberFormat="1" applyFont="1" applyFill="1" applyBorder="1" applyAlignment="1">
      <alignment horizontal="left" vertical="top"/>
    </xf>
    <xf numFmtId="0" fontId="12" fillId="0" borderId="34" xfId="0" applyFont="1" applyFill="1" applyBorder="1" applyAlignment="1">
      <alignment horizontal="left" vertical="top"/>
    </xf>
    <xf numFmtId="49" fontId="6" fillId="0" borderId="0" xfId="0" applyNumberFormat="1" applyFont="1" applyFill="1" applyAlignment="1">
      <alignment horizontal="left" vertical="top"/>
    </xf>
    <xf numFmtId="0" fontId="6" fillId="0" borderId="0" xfId="0" applyNumberFormat="1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14" fillId="0" borderId="29" xfId="0" applyNumberFormat="1" applyFont="1" applyFill="1" applyBorder="1" applyAlignment="1">
      <alignment horizontal="left" vertical="top" wrapText="1"/>
    </xf>
    <xf numFmtId="0" fontId="15" fillId="0" borderId="3" xfId="0" applyNumberFormat="1" applyFont="1" applyFill="1" applyBorder="1" applyAlignment="1">
      <alignment horizontal="left" vertical="top" wrapText="1"/>
    </xf>
    <xf numFmtId="3" fontId="12" fillId="0" borderId="3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14" fontId="12" fillId="0" borderId="24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14" fontId="12" fillId="0" borderId="21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" fontId="15" fillId="0" borderId="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/>
    </xf>
    <xf numFmtId="4" fontId="15" fillId="0" borderId="3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4" fontId="15" fillId="0" borderId="4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14" fontId="15" fillId="0" borderId="24" xfId="0" applyNumberFormat="1" applyFont="1" applyFill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/>
    </xf>
    <xf numFmtId="14" fontId="15" fillId="0" borderId="21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3" fontId="14" fillId="0" borderId="15" xfId="0" applyNumberFormat="1" applyFont="1" applyFill="1" applyBorder="1" applyAlignment="1">
      <alignment horizontal="center" vertical="center" wrapText="1" shrinkToFit="1"/>
    </xf>
    <xf numFmtId="3" fontId="14" fillId="0" borderId="17" xfId="0" applyNumberFormat="1" applyFont="1" applyFill="1" applyBorder="1" applyAlignment="1">
      <alignment horizontal="center" vertical="center" wrapText="1" shrinkToFit="1"/>
    </xf>
    <xf numFmtId="4" fontId="6" fillId="0" borderId="4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4" fontId="6" fillId="0" borderId="26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5" fillId="0" borderId="32" xfId="0" applyNumberFormat="1" applyFont="1" applyFill="1" applyBorder="1" applyAlignment="1">
      <alignment vertical="top" wrapText="1"/>
    </xf>
    <xf numFmtId="3" fontId="12" fillId="0" borderId="0" xfId="0" applyNumberFormat="1" applyFont="1" applyFill="1" applyAlignment="1">
      <alignment horizontal="center" vertical="top"/>
    </xf>
    <xf numFmtId="3" fontId="12" fillId="0" borderId="3" xfId="0" applyNumberFormat="1" applyFont="1" applyFill="1" applyBorder="1" applyAlignment="1">
      <alignment horizontal="center" vertical="top" wrapText="1"/>
    </xf>
    <xf numFmtId="3" fontId="12" fillId="0" borderId="1" xfId="0" applyNumberFormat="1" applyFont="1" applyFill="1" applyBorder="1" applyAlignment="1">
      <alignment horizontal="center" vertical="top" wrapText="1" shrinkToFit="1"/>
    </xf>
    <xf numFmtId="3" fontId="6" fillId="0" borderId="15" xfId="0" applyNumberFormat="1" applyFont="1" applyFill="1" applyBorder="1" applyAlignment="1">
      <alignment horizontal="center" vertical="top" wrapText="1"/>
    </xf>
    <xf numFmtId="3" fontId="6" fillId="0" borderId="15" xfId="0" applyNumberFormat="1" applyFont="1" applyFill="1" applyBorder="1" applyAlignment="1">
      <alignment horizontal="center" vertical="top"/>
    </xf>
    <xf numFmtId="3" fontId="15" fillId="0" borderId="3" xfId="0" applyNumberFormat="1" applyFont="1" applyFill="1" applyBorder="1" applyAlignment="1">
      <alignment horizontal="center" vertical="top" wrapText="1"/>
    </xf>
    <xf numFmtId="3" fontId="15" fillId="0" borderId="1" xfId="0" applyNumberFormat="1" applyFont="1" applyFill="1" applyBorder="1" applyAlignment="1">
      <alignment horizontal="center" vertical="top" wrapText="1"/>
    </xf>
    <xf numFmtId="3" fontId="15" fillId="0" borderId="4" xfId="0" applyNumberFormat="1" applyFont="1" applyFill="1" applyBorder="1" applyAlignment="1">
      <alignment horizontal="center" vertical="top" wrapText="1"/>
    </xf>
    <xf numFmtId="3" fontId="12" fillId="0" borderId="1" xfId="0" applyNumberFormat="1" applyFont="1" applyFill="1" applyBorder="1" applyAlignment="1">
      <alignment horizontal="center" vertical="top" wrapText="1"/>
    </xf>
    <xf numFmtId="3" fontId="12" fillId="0" borderId="4" xfId="0" applyNumberFormat="1" applyFont="1" applyFill="1" applyBorder="1" applyAlignment="1">
      <alignment horizontal="center" vertical="top" wrapText="1"/>
    </xf>
    <xf numFmtId="3" fontId="6" fillId="0" borderId="3" xfId="0" applyNumberFormat="1" applyFont="1" applyFill="1" applyBorder="1" applyAlignment="1">
      <alignment horizontal="center" vertical="top" wrapText="1"/>
    </xf>
    <xf numFmtId="3" fontId="6" fillId="0" borderId="6" xfId="0" applyNumberFormat="1" applyFont="1" applyFill="1" applyBorder="1" applyAlignment="1">
      <alignment horizontal="center" vertical="top" wrapText="1"/>
    </xf>
    <xf numFmtId="3" fontId="6" fillId="0" borderId="4" xfId="0" applyNumberFormat="1" applyFont="1" applyFill="1" applyBorder="1" applyAlignment="1">
      <alignment horizontal="center" vertical="top" wrapText="1"/>
    </xf>
    <xf numFmtId="3" fontId="6" fillId="0" borderId="26" xfId="0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top" wrapText="1"/>
    </xf>
    <xf numFmtId="3" fontId="24" fillId="0" borderId="3" xfId="0" applyNumberFormat="1" applyFont="1" applyFill="1" applyBorder="1" applyAlignment="1">
      <alignment horizontal="center" vertical="center" wrapText="1"/>
    </xf>
    <xf numFmtId="4" fontId="25" fillId="0" borderId="3" xfId="1" applyNumberFormat="1" applyFont="1" applyFill="1" applyBorder="1" applyAlignment="1">
      <alignment horizontal="center" vertical="center"/>
    </xf>
    <xf numFmtId="3" fontId="25" fillId="0" borderId="3" xfId="1" applyNumberFormat="1" applyFont="1" applyFill="1" applyBorder="1" applyAlignment="1">
      <alignment horizontal="center" vertical="center"/>
    </xf>
    <xf numFmtId="0" fontId="0" fillId="0" borderId="3" xfId="0" applyFill="1" applyBorder="1"/>
    <xf numFmtId="0" fontId="14" fillId="0" borderId="37" xfId="0" applyNumberFormat="1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center" vertical="top"/>
    </xf>
    <xf numFmtId="14" fontId="12" fillId="0" borderId="10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top"/>
    </xf>
    <xf numFmtId="0" fontId="12" fillId="0" borderId="5" xfId="0" applyFont="1" applyFill="1" applyBorder="1" applyAlignment="1">
      <alignment horizontal="center" vertical="top" wrapText="1"/>
    </xf>
    <xf numFmtId="4" fontId="12" fillId="0" borderId="5" xfId="0" applyNumberFormat="1" applyFont="1" applyFill="1" applyBorder="1" applyAlignment="1">
      <alignment horizontal="center" vertical="top" wrapText="1"/>
    </xf>
    <xf numFmtId="0" fontId="12" fillId="0" borderId="5" xfId="0" applyNumberFormat="1" applyFont="1" applyFill="1" applyBorder="1" applyAlignment="1">
      <alignment horizontal="center" vertical="top" wrapText="1"/>
    </xf>
    <xf numFmtId="3" fontId="12" fillId="0" borderId="5" xfId="0" applyNumberFormat="1" applyFont="1" applyFill="1" applyBorder="1" applyAlignment="1">
      <alignment horizontal="center" vertical="top" wrapText="1"/>
    </xf>
    <xf numFmtId="4" fontId="12" fillId="0" borderId="5" xfId="0" applyNumberFormat="1" applyFont="1" applyFill="1" applyBorder="1" applyAlignment="1">
      <alignment horizontal="center" vertical="center" wrapText="1"/>
    </xf>
    <xf numFmtId="14" fontId="12" fillId="0" borderId="13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/>
    </xf>
    <xf numFmtId="49" fontId="6" fillId="0" borderId="14" xfId="0" applyNumberFormat="1" applyFont="1" applyFill="1" applyBorder="1" applyAlignment="1">
      <alignment horizontal="center" vertical="top"/>
    </xf>
    <xf numFmtId="3" fontId="4" fillId="0" borderId="15" xfId="0" applyNumberFormat="1" applyFont="1" applyFill="1" applyBorder="1" applyAlignment="1">
      <alignment horizontal="center" vertical="center" wrapText="1" shrinkToFit="1"/>
    </xf>
    <xf numFmtId="4" fontId="12" fillId="0" borderId="3" xfId="0" applyNumberFormat="1" applyFont="1" applyFill="1" applyBorder="1" applyAlignment="1">
      <alignment horizontal="center" vertical="top"/>
    </xf>
    <xf numFmtId="4" fontId="12" fillId="0" borderId="3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top" wrapText="1"/>
    </xf>
    <xf numFmtId="4" fontId="12" fillId="0" borderId="5" xfId="0" applyNumberFormat="1" applyFont="1" applyFill="1" applyBorder="1" applyAlignment="1">
      <alignment horizontal="center" vertical="top"/>
    </xf>
    <xf numFmtId="49" fontId="12" fillId="0" borderId="13" xfId="0" applyNumberFormat="1" applyFont="1" applyFill="1" applyBorder="1" applyAlignment="1">
      <alignment horizontal="center" vertical="center"/>
    </xf>
    <xf numFmtId="4" fontId="12" fillId="0" borderId="6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/>
    </xf>
    <xf numFmtId="49" fontId="15" fillId="0" borderId="5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left" vertical="top" wrapText="1"/>
    </xf>
    <xf numFmtId="49" fontId="12" fillId="0" borderId="4" xfId="0" applyNumberFormat="1" applyFont="1" applyFill="1" applyBorder="1" applyAlignment="1">
      <alignment horizontal="center" vertical="top"/>
    </xf>
    <xf numFmtId="0" fontId="13" fillId="0" borderId="3" xfId="0" applyFont="1" applyFill="1" applyBorder="1" applyAlignment="1">
      <alignment horizontal="left" vertical="top" wrapText="1"/>
    </xf>
    <xf numFmtId="49" fontId="12" fillId="0" borderId="3" xfId="0" applyNumberFormat="1" applyFont="1" applyFill="1" applyBorder="1" applyAlignment="1">
      <alignment horizontal="center" vertical="top"/>
    </xf>
    <xf numFmtId="0" fontId="12" fillId="0" borderId="3" xfId="0" applyNumberFormat="1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/>
    </xf>
    <xf numFmtId="0" fontId="15" fillId="0" borderId="6" xfId="0" applyFont="1" applyFill="1" applyBorder="1" applyAlignment="1">
      <alignment horizontal="center" vertical="top" wrapText="1"/>
    </xf>
    <xf numFmtId="3" fontId="15" fillId="0" borderId="6" xfId="0" applyNumberFormat="1" applyFont="1" applyFill="1" applyBorder="1" applyAlignment="1">
      <alignment horizontal="center" vertical="top" wrapText="1"/>
    </xf>
    <xf numFmtId="4" fontId="15" fillId="0" borderId="7" xfId="0" applyNumberFormat="1" applyFont="1" applyFill="1" applyBorder="1" applyAlignment="1">
      <alignment horizontal="center" vertical="top" wrapText="1"/>
    </xf>
    <xf numFmtId="4" fontId="15" fillId="0" borderId="6" xfId="0" applyNumberFormat="1" applyFont="1" applyFill="1" applyBorder="1" applyAlignment="1">
      <alignment horizontal="center" vertical="top" wrapText="1"/>
    </xf>
    <xf numFmtId="4" fontId="15" fillId="0" borderId="6" xfId="0" applyNumberFormat="1" applyFont="1" applyFill="1" applyBorder="1" applyAlignment="1">
      <alignment horizontal="center" vertical="center" wrapText="1"/>
    </xf>
    <xf numFmtId="4" fontId="15" fillId="0" borderId="7" xfId="0" applyNumberFormat="1" applyFont="1" applyFill="1" applyBorder="1" applyAlignment="1">
      <alignment horizontal="center" vertical="center" wrapText="1"/>
    </xf>
    <xf numFmtId="14" fontId="15" fillId="0" borderId="8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top"/>
    </xf>
    <xf numFmtId="0" fontId="15" fillId="0" borderId="7" xfId="0" applyFont="1" applyFill="1" applyBorder="1" applyAlignment="1">
      <alignment horizontal="center" vertical="top"/>
    </xf>
    <xf numFmtId="0" fontId="15" fillId="0" borderId="7" xfId="0" applyFont="1" applyFill="1" applyBorder="1" applyAlignment="1">
      <alignment horizontal="center" vertical="top" wrapText="1"/>
    </xf>
    <xf numFmtId="2" fontId="15" fillId="0" borderId="7" xfId="0" applyNumberFormat="1" applyFont="1" applyFill="1" applyBorder="1" applyAlignment="1">
      <alignment horizontal="center" vertical="top" wrapText="1"/>
    </xf>
    <xf numFmtId="3" fontId="15" fillId="0" borderId="7" xfId="0" applyNumberFormat="1" applyFont="1" applyFill="1" applyBorder="1" applyAlignment="1">
      <alignment horizontal="center" vertical="top" wrapText="1"/>
    </xf>
    <xf numFmtId="4" fontId="12" fillId="0" borderId="7" xfId="0" applyNumberFormat="1" applyFont="1" applyFill="1" applyBorder="1" applyAlignment="1">
      <alignment horizontal="center" vertical="top" wrapText="1"/>
    </xf>
    <xf numFmtId="14" fontId="15" fillId="0" borderId="22" xfId="0" applyNumberFormat="1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top"/>
    </xf>
    <xf numFmtId="4" fontId="15" fillId="0" borderId="3" xfId="0" applyNumberFormat="1" applyFont="1" applyFill="1" applyBorder="1" applyAlignment="1">
      <alignment horizontal="center" vertical="top"/>
    </xf>
    <xf numFmtId="0" fontId="14" fillId="0" borderId="26" xfId="0" applyFont="1" applyFill="1" applyBorder="1" applyAlignment="1">
      <alignment horizontal="left" vertical="top"/>
    </xf>
    <xf numFmtId="0" fontId="12" fillId="0" borderId="6" xfId="0" applyFont="1" applyFill="1" applyBorder="1" applyAlignment="1">
      <alignment horizontal="center" vertical="top"/>
    </xf>
    <xf numFmtId="0" fontId="12" fillId="0" borderId="6" xfId="0" applyFont="1" applyFill="1" applyBorder="1" applyAlignment="1">
      <alignment horizontal="center" vertical="top" wrapText="1"/>
    </xf>
    <xf numFmtId="49" fontId="12" fillId="0" borderId="6" xfId="0" applyNumberFormat="1" applyFont="1" applyFill="1" applyBorder="1" applyAlignment="1">
      <alignment horizontal="center" vertical="top"/>
    </xf>
    <xf numFmtId="3" fontId="12" fillId="0" borderId="6" xfId="0" applyNumberFormat="1" applyFont="1" applyFill="1" applyBorder="1" applyAlignment="1">
      <alignment horizontal="center" vertical="top" wrapText="1"/>
    </xf>
    <xf numFmtId="4" fontId="12" fillId="0" borderId="6" xfId="0" applyNumberFormat="1" applyFont="1" applyFill="1" applyBorder="1" applyAlignment="1">
      <alignment horizontal="center" vertical="center" wrapText="1"/>
    </xf>
    <xf numFmtId="14" fontId="12" fillId="0" borderId="22" xfId="0" applyNumberFormat="1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left" vertical="top"/>
    </xf>
    <xf numFmtId="49" fontId="12" fillId="0" borderId="9" xfId="0" applyNumberFormat="1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14" fontId="3" fillId="0" borderId="24" xfId="0" applyNumberFormat="1" applyFont="1" applyFill="1" applyBorder="1" applyAlignment="1">
      <alignment horizontal="center" vertical="center"/>
    </xf>
    <xf numFmtId="0" fontId="14" fillId="0" borderId="26" xfId="0" applyNumberFormat="1" applyFont="1" applyFill="1" applyBorder="1" applyAlignment="1">
      <alignment vertical="top" wrapText="1"/>
    </xf>
    <xf numFmtId="4" fontId="6" fillId="0" borderId="26" xfId="0" applyNumberFormat="1" applyFont="1" applyFill="1" applyBorder="1" applyAlignment="1">
      <alignment horizontal="center" vertical="top"/>
    </xf>
    <xf numFmtId="3" fontId="6" fillId="0" borderId="26" xfId="0" applyNumberFormat="1" applyFont="1" applyFill="1" applyBorder="1" applyAlignment="1">
      <alignment horizontal="center" vertical="top"/>
    </xf>
    <xf numFmtId="0" fontId="13" fillId="0" borderId="4" xfId="0" applyFont="1" applyFill="1" applyBorder="1" applyAlignment="1">
      <alignment vertical="top" wrapText="1"/>
    </xf>
    <xf numFmtId="49" fontId="12" fillId="0" borderId="5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vertical="top" wrapText="1"/>
    </xf>
    <xf numFmtId="4" fontId="18" fillId="0" borderId="15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top"/>
    </xf>
    <xf numFmtId="4" fontId="18" fillId="0" borderId="15" xfId="0" applyNumberFormat="1" applyFont="1" applyFill="1" applyBorder="1" applyAlignment="1">
      <alignment horizontal="center" vertical="top" wrapText="1"/>
    </xf>
    <xf numFmtId="3" fontId="18" fillId="0" borderId="15" xfId="0" applyNumberFormat="1" applyFont="1" applyFill="1" applyBorder="1" applyAlignment="1">
      <alignment horizontal="center" vertical="top" wrapText="1"/>
    </xf>
    <xf numFmtId="49" fontId="20" fillId="0" borderId="49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165" fontId="20" fillId="0" borderId="5" xfId="0" applyNumberFormat="1" applyFont="1" applyFill="1" applyBorder="1" applyAlignment="1">
      <alignment horizontal="center" vertical="center"/>
    </xf>
    <xf numFmtId="4" fontId="20" fillId="0" borderId="5" xfId="0" applyNumberFormat="1" applyFont="1" applyFill="1" applyBorder="1" applyAlignment="1">
      <alignment horizontal="center" vertical="center" wrapText="1"/>
    </xf>
    <xf numFmtId="3" fontId="20" fillId="0" borderId="5" xfId="0" applyNumberFormat="1" applyFont="1" applyFill="1" applyBorder="1" applyAlignment="1">
      <alignment horizontal="center" vertical="center" wrapText="1"/>
    </xf>
    <xf numFmtId="14" fontId="20" fillId="0" borderId="13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165" fontId="20" fillId="0" borderId="3" xfId="0" applyNumberFormat="1" applyFont="1" applyFill="1" applyBorder="1" applyAlignment="1">
      <alignment horizontal="center" vertical="center"/>
    </xf>
    <xf numFmtId="4" fontId="20" fillId="0" borderId="3" xfId="0" applyNumberFormat="1" applyFont="1" applyFill="1" applyBorder="1" applyAlignment="1">
      <alignment horizontal="center" vertical="center" wrapText="1"/>
    </xf>
    <xf numFmtId="3" fontId="20" fillId="0" borderId="3" xfId="0" applyNumberFormat="1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14" fontId="20" fillId="0" borderId="21" xfId="0" applyNumberFormat="1" applyFont="1" applyFill="1" applyBorder="1" applyAlignment="1">
      <alignment horizontal="center" vertical="center"/>
    </xf>
    <xf numFmtId="4" fontId="31" fillId="0" borderId="3" xfId="0" applyNumberFormat="1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left" vertical="center" wrapText="1"/>
    </xf>
    <xf numFmtId="4" fontId="31" fillId="0" borderId="1" xfId="0" applyNumberFormat="1" applyFont="1" applyFill="1" applyBorder="1" applyAlignment="1">
      <alignment horizontal="center" vertical="center" wrapText="1"/>
    </xf>
    <xf numFmtId="4" fontId="31" fillId="0" borderId="5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165" fontId="20" fillId="0" borderId="4" xfId="0" applyNumberFormat="1" applyFont="1" applyFill="1" applyBorder="1" applyAlignment="1">
      <alignment horizontal="center" vertical="center"/>
    </xf>
    <xf numFmtId="4" fontId="20" fillId="0" borderId="4" xfId="0" applyNumberFormat="1" applyFont="1" applyFill="1" applyBorder="1" applyAlignment="1">
      <alignment horizontal="center" vertical="center" wrapText="1"/>
    </xf>
    <xf numFmtId="3" fontId="20" fillId="0" borderId="4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top" wrapText="1"/>
    </xf>
    <xf numFmtId="0" fontId="15" fillId="0" borderId="1" xfId="0" applyNumberFormat="1" applyFont="1" applyFill="1" applyBorder="1" applyAlignment="1">
      <alignment vertical="top" wrapText="1"/>
    </xf>
    <xf numFmtId="0" fontId="15" fillId="0" borderId="36" xfId="0" applyNumberFormat="1" applyFont="1" applyFill="1" applyBorder="1" applyAlignment="1">
      <alignment vertical="top" wrapText="1"/>
    </xf>
    <xf numFmtId="0" fontId="14" fillId="0" borderId="3" xfId="0" applyNumberFormat="1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/>
    </xf>
    <xf numFmtId="0" fontId="15" fillId="0" borderId="5" xfId="0" applyNumberFormat="1" applyFont="1" applyFill="1" applyBorder="1" applyAlignment="1">
      <alignment vertical="top" wrapText="1"/>
    </xf>
    <xf numFmtId="0" fontId="13" fillId="0" borderId="3" xfId="0" applyFont="1" applyFill="1" applyBorder="1" applyAlignment="1">
      <alignment horizontal="left" vertical="top"/>
    </xf>
    <xf numFmtId="2" fontId="12" fillId="0" borderId="3" xfId="0" applyNumberFormat="1" applyFont="1" applyFill="1" applyBorder="1" applyAlignment="1">
      <alignment horizontal="center" vertical="top" wrapText="1"/>
    </xf>
    <xf numFmtId="0" fontId="10" fillId="0" borderId="4" xfId="0" applyNumberFormat="1" applyFont="1" applyFill="1" applyBorder="1" applyAlignment="1">
      <alignment vertical="top" wrapText="1"/>
    </xf>
    <xf numFmtId="14" fontId="12" fillId="0" borderId="8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top"/>
    </xf>
    <xf numFmtId="4" fontId="15" fillId="0" borderId="3" xfId="0" applyNumberFormat="1" applyFont="1" applyFill="1" applyBorder="1" applyAlignment="1">
      <alignment horizontal="center" vertical="top" wrapText="1" shrinkToFi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 wrapText="1"/>
    </xf>
    <xf numFmtId="3" fontId="12" fillId="0" borderId="7" xfId="0" applyNumberFormat="1" applyFont="1" applyFill="1" applyBorder="1" applyAlignment="1">
      <alignment horizontal="center" vertical="top" wrapText="1"/>
    </xf>
    <xf numFmtId="4" fontId="12" fillId="0" borderId="7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/>
    </xf>
    <xf numFmtId="0" fontId="12" fillId="0" borderId="3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/>
    </xf>
    <xf numFmtId="49" fontId="12" fillId="0" borderId="7" xfId="0" applyNumberFormat="1" applyFont="1" applyFill="1" applyBorder="1" applyAlignment="1">
      <alignment horizontal="center" vertical="top"/>
    </xf>
    <xf numFmtId="0" fontId="12" fillId="0" borderId="7" xfId="0" applyNumberFormat="1" applyFont="1" applyFill="1" applyBorder="1" applyAlignment="1">
      <alignment horizontal="center" vertical="top" wrapText="1"/>
    </xf>
    <xf numFmtId="4" fontId="14" fillId="0" borderId="26" xfId="0" applyNumberFormat="1" applyFont="1" applyFill="1" applyBorder="1" applyAlignment="1">
      <alignment horizontal="center" vertical="top" wrapText="1"/>
    </xf>
    <xf numFmtId="3" fontId="14" fillId="0" borderId="26" xfId="0" applyNumberFormat="1" applyFont="1" applyFill="1" applyBorder="1" applyAlignment="1">
      <alignment horizontal="center" vertical="top" wrapText="1"/>
    </xf>
    <xf numFmtId="4" fontId="14" fillId="0" borderId="26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/>
    </xf>
    <xf numFmtId="49" fontId="15" fillId="0" borderId="47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 wrapText="1"/>
    </xf>
    <xf numFmtId="0" fontId="14" fillId="0" borderId="6" xfId="0" applyNumberFormat="1" applyFont="1" applyFill="1" applyBorder="1" applyAlignment="1">
      <alignment vertical="top" wrapText="1"/>
    </xf>
    <xf numFmtId="0" fontId="10" fillId="0" borderId="5" xfId="0" applyNumberFormat="1" applyFont="1" applyFill="1" applyBorder="1" applyAlignment="1">
      <alignment vertical="top" wrapText="1"/>
    </xf>
    <xf numFmtId="0" fontId="10" fillId="0" borderId="1" xfId="0" applyNumberFormat="1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center" wrapText="1" shrinkToFit="1"/>
    </xf>
    <xf numFmtId="49" fontId="14" fillId="0" borderId="50" xfId="0" applyNumberFormat="1" applyFont="1" applyFill="1" applyBorder="1" applyAlignment="1">
      <alignment horizontal="center" vertical="top"/>
    </xf>
    <xf numFmtId="49" fontId="6" fillId="0" borderId="45" xfId="0" applyNumberFormat="1" applyFont="1" applyFill="1" applyBorder="1" applyAlignment="1">
      <alignment horizontal="center" vertical="top"/>
    </xf>
    <xf numFmtId="4" fontId="4" fillId="0" borderId="4" xfId="0" applyNumberFormat="1" applyFont="1" applyFill="1" applyBorder="1" applyAlignment="1">
      <alignment horizontal="center" vertical="top" wrapText="1"/>
    </xf>
    <xf numFmtId="49" fontId="15" fillId="0" borderId="24" xfId="0" applyNumberFormat="1" applyFont="1" applyFill="1" applyBorder="1" applyAlignment="1">
      <alignment horizontal="center" vertical="center"/>
    </xf>
    <xf numFmtId="2" fontId="15" fillId="0" borderId="4" xfId="0" applyNumberFormat="1" applyFont="1" applyFill="1" applyBorder="1" applyAlignment="1">
      <alignment horizontal="center" vertical="center" wrapText="1"/>
    </xf>
    <xf numFmtId="14" fontId="12" fillId="0" borderId="2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top"/>
    </xf>
    <xf numFmtId="4" fontId="15" fillId="0" borderId="3" xfId="0" applyNumberFormat="1" applyFont="1" applyFill="1" applyBorder="1" applyAlignment="1">
      <alignment horizontal="center" vertical="center"/>
    </xf>
    <xf numFmtId="4" fontId="15" fillId="0" borderId="5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top" wrapText="1"/>
    </xf>
    <xf numFmtId="0" fontId="20" fillId="0" borderId="7" xfId="0" applyFont="1" applyFill="1" applyBorder="1" applyAlignment="1">
      <alignment horizontal="center" vertical="top"/>
    </xf>
    <xf numFmtId="0" fontId="20" fillId="0" borderId="7" xfId="0" applyFont="1" applyFill="1" applyBorder="1" applyAlignment="1">
      <alignment horizontal="center" vertical="top" wrapText="1"/>
    </xf>
    <xf numFmtId="165" fontId="20" fillId="0" borderId="7" xfId="0" applyNumberFormat="1" applyFont="1" applyFill="1" applyBorder="1" applyAlignment="1">
      <alignment horizontal="center" vertical="top"/>
    </xf>
    <xf numFmtId="4" fontId="20" fillId="0" borderId="7" xfId="0" applyNumberFormat="1" applyFont="1" applyFill="1" applyBorder="1" applyAlignment="1">
      <alignment horizontal="center" vertical="top" wrapText="1"/>
    </xf>
    <xf numFmtId="3" fontId="20" fillId="0" borderId="7" xfId="0" applyNumberFormat="1" applyFont="1" applyFill="1" applyBorder="1" applyAlignment="1">
      <alignment horizontal="center" vertical="top" wrapText="1"/>
    </xf>
    <xf numFmtId="4" fontId="20" fillId="0" borderId="7" xfId="0" applyNumberFormat="1" applyFont="1" applyFill="1" applyBorder="1" applyAlignment="1">
      <alignment horizontal="center" vertical="center" wrapText="1"/>
    </xf>
    <xf numFmtId="14" fontId="20" fillId="0" borderId="8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vertical="top"/>
    </xf>
    <xf numFmtId="14" fontId="12" fillId="0" borderId="8" xfId="0" applyNumberFormat="1" applyFont="1" applyFill="1" applyBorder="1" applyAlignment="1">
      <alignment horizontal="center" vertical="center" wrapText="1"/>
    </xf>
    <xf numFmtId="49" fontId="12" fillId="0" borderId="50" xfId="0" applyNumberFormat="1" applyFont="1" applyFill="1" applyBorder="1" applyAlignment="1">
      <alignment horizontal="center" vertical="top"/>
    </xf>
    <xf numFmtId="0" fontId="12" fillId="0" borderId="6" xfId="0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top" wrapText="1"/>
    </xf>
    <xf numFmtId="49" fontId="6" fillId="0" borderId="26" xfId="0" applyNumberFormat="1" applyFont="1" applyFill="1" applyBorder="1" applyAlignment="1">
      <alignment horizontal="left" vertical="top" wrapText="1"/>
    </xf>
    <xf numFmtId="49" fontId="6" fillId="0" borderId="26" xfId="0" applyNumberFormat="1" applyFont="1" applyFill="1" applyBorder="1" applyAlignment="1">
      <alignment horizontal="center" vertical="top" wrapText="1"/>
    </xf>
    <xf numFmtId="2" fontId="6" fillId="0" borderId="26" xfId="0" applyNumberFormat="1" applyFont="1" applyFill="1" applyBorder="1" applyAlignment="1">
      <alignment horizontal="center" vertical="center" wrapText="1"/>
    </xf>
    <xf numFmtId="2" fontId="6" fillId="0" borderId="3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top"/>
    </xf>
    <xf numFmtId="4" fontId="15" fillId="0" borderId="0" xfId="0" applyNumberFormat="1" applyFont="1" applyFill="1" applyAlignment="1">
      <alignment vertical="top"/>
    </xf>
    <xf numFmtId="3" fontId="12" fillId="0" borderId="3" xfId="0" applyNumberFormat="1" applyFont="1" applyFill="1" applyBorder="1" applyAlignment="1">
      <alignment horizontal="center" vertical="center" wrapText="1" shrinkToFit="1"/>
    </xf>
    <xf numFmtId="49" fontId="12" fillId="0" borderId="52" xfId="0" applyNumberFormat="1" applyFont="1" applyFill="1" applyBorder="1" applyAlignment="1">
      <alignment horizontal="center" vertical="top" wrapText="1"/>
    </xf>
    <xf numFmtId="49" fontId="12" fillId="0" borderId="47" xfId="0" applyNumberFormat="1" applyFont="1" applyFill="1" applyBorder="1" applyAlignment="1">
      <alignment horizontal="center" vertical="top" wrapText="1"/>
    </xf>
    <xf numFmtId="3" fontId="12" fillId="0" borderId="0" xfId="0" applyNumberFormat="1" applyFont="1" applyFill="1" applyAlignment="1">
      <alignment horizontal="center" vertical="center" wrapText="1" shrinkToFit="1"/>
    </xf>
    <xf numFmtId="3" fontId="6" fillId="0" borderId="15" xfId="0" applyNumberFormat="1" applyFont="1" applyFill="1" applyBorder="1" applyAlignment="1">
      <alignment horizontal="center" vertical="center" wrapText="1" shrinkToFit="1"/>
    </xf>
    <xf numFmtId="49" fontId="10" fillId="0" borderId="3" xfId="0" applyNumberFormat="1" applyFont="1" applyFill="1" applyBorder="1" applyAlignment="1">
      <alignment horizontal="center" vertical="center" wrapText="1" shrinkToFit="1"/>
    </xf>
    <xf numFmtId="3" fontId="13" fillId="0" borderId="3" xfId="0" applyNumberFormat="1" applyFont="1" applyFill="1" applyBorder="1" applyAlignment="1">
      <alignment horizontal="center" vertical="center" wrapText="1" shrinkToFit="1"/>
    </xf>
    <xf numFmtId="0" fontId="14" fillId="0" borderId="15" xfId="0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 wrapText="1" shrinkToFit="1"/>
    </xf>
    <xf numFmtId="49" fontId="10" fillId="0" borderId="4" xfId="0" applyNumberFormat="1" applyFont="1" applyFill="1" applyBorder="1" applyAlignment="1">
      <alignment horizontal="center" vertical="center" wrapText="1" shrinkToFit="1"/>
    </xf>
    <xf numFmtId="49" fontId="10" fillId="0" borderId="7" xfId="0" applyNumberFormat="1" applyFont="1" applyFill="1" applyBorder="1" applyAlignment="1">
      <alignment horizontal="center" vertical="center" wrapText="1" shrinkToFit="1"/>
    </xf>
    <xf numFmtId="3" fontId="13" fillId="0" borderId="1" xfId="0" applyNumberFormat="1" applyFont="1" applyFill="1" applyBorder="1" applyAlignment="1">
      <alignment horizontal="center" vertical="center" wrapText="1" shrinkToFit="1"/>
    </xf>
    <xf numFmtId="49" fontId="10" fillId="0" borderId="6" xfId="0" applyNumberFormat="1" applyFont="1" applyFill="1" applyBorder="1" applyAlignment="1">
      <alignment horizontal="center" vertical="center" wrapText="1" shrinkToFit="1"/>
    </xf>
    <xf numFmtId="3" fontId="6" fillId="0" borderId="26" xfId="0" applyNumberFormat="1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 wrapText="1" shrinkToFit="1"/>
    </xf>
    <xf numFmtId="3" fontId="10" fillId="0" borderId="5" xfId="0" applyNumberFormat="1" applyFont="1" applyFill="1" applyBorder="1" applyAlignment="1">
      <alignment horizontal="center" vertical="center" wrapText="1" shrinkToFit="1"/>
    </xf>
    <xf numFmtId="3" fontId="10" fillId="0" borderId="1" xfId="0" applyNumberFormat="1" applyFont="1" applyFill="1" applyBorder="1" applyAlignment="1">
      <alignment horizontal="center" vertical="center" wrapText="1" shrinkToFit="1"/>
    </xf>
    <xf numFmtId="0" fontId="14" fillId="0" borderId="26" xfId="0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 wrapText="1" shrinkToFit="1"/>
    </xf>
    <xf numFmtId="3" fontId="6" fillId="0" borderId="6" xfId="0" applyNumberFormat="1" applyFont="1" applyFill="1" applyBorder="1" applyAlignment="1">
      <alignment horizontal="center" vertical="center" wrapText="1" shrinkToFit="1"/>
    </xf>
    <xf numFmtId="0" fontId="14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3" fontId="10" fillId="0" borderId="7" xfId="0" applyNumberFormat="1" applyFont="1" applyFill="1" applyBorder="1" applyAlignment="1">
      <alignment horizontal="center" vertical="center" wrapText="1" shrinkToFit="1"/>
    </xf>
    <xf numFmtId="3" fontId="4" fillId="0" borderId="1" xfId="0" applyNumberFormat="1" applyFont="1" applyFill="1" applyBorder="1" applyAlignment="1">
      <alignment horizontal="center" vertical="center" wrapText="1" shrinkToFit="1"/>
    </xf>
    <xf numFmtId="3" fontId="6" fillId="0" borderId="4" xfId="0" applyNumberFormat="1" applyFont="1" applyFill="1" applyBorder="1" applyAlignment="1">
      <alignment horizontal="center" vertical="center" wrapText="1" shrinkToFit="1"/>
    </xf>
    <xf numFmtId="3" fontId="14" fillId="0" borderId="26" xfId="0" applyNumberFormat="1" applyFont="1" applyFill="1" applyBorder="1" applyAlignment="1">
      <alignment horizontal="center" vertical="center" wrapText="1" shrinkToFit="1"/>
    </xf>
    <xf numFmtId="4" fontId="4" fillId="0" borderId="4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0" fontId="15" fillId="0" borderId="31" xfId="0" applyNumberFormat="1" applyFont="1" applyFill="1" applyBorder="1" applyAlignment="1">
      <alignment vertical="top" wrapText="1"/>
    </xf>
    <xf numFmtId="49" fontId="12" fillId="0" borderId="49" xfId="0" applyNumberFormat="1" applyFont="1" applyFill="1" applyBorder="1" applyAlignment="1">
      <alignment horizontal="center" vertical="top" wrapText="1"/>
    </xf>
    <xf numFmtId="49" fontId="12" fillId="0" borderId="18" xfId="0" applyNumberFormat="1" applyFont="1" applyFill="1" applyBorder="1" applyAlignment="1">
      <alignment horizontal="center" vertical="top" wrapText="1"/>
    </xf>
    <xf numFmtId="49" fontId="15" fillId="0" borderId="9" xfId="0" applyNumberFormat="1" applyFont="1" applyFill="1" applyBorder="1" applyAlignment="1">
      <alignment horizontal="center" vertical="top" wrapText="1"/>
    </xf>
    <xf numFmtId="49" fontId="14" fillId="0" borderId="14" xfId="0" applyNumberFormat="1" applyFont="1" applyFill="1" applyBorder="1" applyAlignment="1">
      <alignment horizontal="center" vertical="top"/>
    </xf>
    <xf numFmtId="49" fontId="12" fillId="0" borderId="9" xfId="0" applyNumberFormat="1" applyFont="1" applyFill="1" applyBorder="1" applyAlignment="1">
      <alignment horizontal="center" vertical="top"/>
    </xf>
    <xf numFmtId="49" fontId="12" fillId="0" borderId="49" xfId="0" applyNumberFormat="1" applyFont="1" applyFill="1" applyBorder="1" applyAlignment="1">
      <alignment horizontal="center" vertical="top"/>
    </xf>
    <xf numFmtId="4" fontId="12" fillId="0" borderId="0" xfId="0" applyNumberFormat="1" applyFont="1" applyFill="1" applyAlignment="1">
      <alignment horizontal="center"/>
    </xf>
    <xf numFmtId="4" fontId="12" fillId="0" borderId="3" xfId="0" applyNumberFormat="1" applyFont="1" applyFill="1" applyBorder="1" applyAlignment="1">
      <alignment horizontal="center" textRotation="90" wrapText="1"/>
    </xf>
    <xf numFmtId="4" fontId="12" fillId="0" borderId="3" xfId="0" applyNumberFormat="1" applyFont="1" applyFill="1" applyBorder="1" applyAlignment="1">
      <alignment horizontal="center" wrapText="1"/>
    </xf>
    <xf numFmtId="3" fontId="12" fillId="0" borderId="1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center" wrapText="1"/>
    </xf>
    <xf numFmtId="4" fontId="12" fillId="0" borderId="1" xfId="0" applyNumberFormat="1" applyFont="1" applyFill="1" applyBorder="1" applyAlignment="1">
      <alignment horizontal="center" wrapText="1"/>
    </xf>
    <xf numFmtId="4" fontId="12" fillId="0" borderId="5" xfId="0" applyNumberFormat="1" applyFont="1" applyFill="1" applyBorder="1" applyAlignment="1">
      <alignment horizontal="center" wrapText="1"/>
    </xf>
    <xf numFmtId="4" fontId="12" fillId="0" borderId="4" xfId="0" applyNumberFormat="1" applyFont="1" applyFill="1" applyBorder="1" applyAlignment="1">
      <alignment horizontal="center" wrapText="1"/>
    </xf>
    <xf numFmtId="4" fontId="12" fillId="0" borderId="3" xfId="0" applyNumberFormat="1" applyFont="1" applyFill="1" applyBorder="1" applyAlignment="1">
      <alignment horizontal="center"/>
    </xf>
    <xf numFmtId="4" fontId="15" fillId="0" borderId="5" xfId="0" applyNumberFormat="1" applyFont="1" applyFill="1" applyBorder="1" applyAlignment="1">
      <alignment horizontal="center" wrapText="1"/>
    </xf>
    <xf numFmtId="4" fontId="15" fillId="0" borderId="1" xfId="0" applyNumberFormat="1" applyFont="1" applyFill="1" applyBorder="1" applyAlignment="1">
      <alignment horizontal="center" wrapText="1"/>
    </xf>
    <xf numFmtId="4" fontId="15" fillId="0" borderId="3" xfId="0" applyNumberFormat="1" applyFont="1" applyFill="1" applyBorder="1" applyAlignment="1">
      <alignment horizontal="center" wrapText="1"/>
    </xf>
    <xf numFmtId="4" fontId="15" fillId="0" borderId="4" xfId="0" applyNumberFormat="1" applyFont="1" applyFill="1" applyBorder="1" applyAlignment="1">
      <alignment horizontal="center" wrapText="1"/>
    </xf>
    <xf numFmtId="4" fontId="15" fillId="0" borderId="7" xfId="0" applyNumberFormat="1" applyFont="1" applyFill="1" applyBorder="1" applyAlignment="1">
      <alignment horizontal="center" wrapText="1"/>
    </xf>
    <xf numFmtId="4" fontId="15" fillId="0" borderId="6" xfId="0" applyNumberFormat="1" applyFont="1" applyFill="1" applyBorder="1" applyAlignment="1">
      <alignment horizontal="center" wrapText="1"/>
    </xf>
    <xf numFmtId="4" fontId="6" fillId="0" borderId="15" xfId="0" applyNumberFormat="1" applyFont="1" applyFill="1" applyBorder="1" applyAlignment="1">
      <alignment horizontal="center"/>
    </xf>
    <xf numFmtId="4" fontId="12" fillId="0" borderId="6" xfId="0" applyNumberFormat="1" applyFont="1" applyFill="1" applyBorder="1" applyAlignment="1">
      <alignment horizontal="center" wrapText="1"/>
    </xf>
    <xf numFmtId="4" fontId="3" fillId="0" borderId="4" xfId="0" applyNumberFormat="1" applyFont="1" applyFill="1" applyBorder="1" applyAlignment="1">
      <alignment horizontal="center" wrapText="1"/>
    </xf>
    <xf numFmtId="4" fontId="6" fillId="0" borderId="26" xfId="0" applyNumberFormat="1" applyFont="1" applyFill="1" applyBorder="1" applyAlignment="1">
      <alignment horizontal="center" wrapText="1"/>
    </xf>
    <xf numFmtId="4" fontId="18" fillId="0" borderId="15" xfId="0" applyNumberFormat="1" applyFont="1" applyFill="1" applyBorder="1" applyAlignment="1">
      <alignment horizontal="center" wrapText="1"/>
    </xf>
    <xf numFmtId="4" fontId="20" fillId="0" borderId="3" xfId="0" applyNumberFormat="1" applyFont="1" applyFill="1" applyBorder="1" applyAlignment="1">
      <alignment horizontal="center" wrapText="1"/>
    </xf>
    <xf numFmtId="4" fontId="12" fillId="0" borderId="7" xfId="0" applyNumberFormat="1" applyFont="1" applyFill="1" applyBorder="1" applyAlignment="1">
      <alignment horizontal="center" wrapText="1"/>
    </xf>
    <xf numFmtId="4" fontId="6" fillId="0" borderId="3" xfId="0" applyNumberFormat="1" applyFont="1" applyFill="1" applyBorder="1" applyAlignment="1">
      <alignment horizontal="center" wrapText="1"/>
    </xf>
    <xf numFmtId="4" fontId="6" fillId="0" borderId="26" xfId="0" applyNumberFormat="1" applyFont="1" applyFill="1" applyBorder="1" applyAlignment="1">
      <alignment horizontal="center"/>
    </xf>
    <xf numFmtId="4" fontId="6" fillId="0" borderId="6" xfId="0" applyNumberFormat="1" applyFont="1" applyFill="1" applyBorder="1" applyAlignment="1">
      <alignment horizontal="center" wrapText="1"/>
    </xf>
    <xf numFmtId="4" fontId="6" fillId="0" borderId="5" xfId="0" applyNumberFormat="1" applyFont="1" applyFill="1" applyBorder="1" applyAlignment="1">
      <alignment horizontal="center" wrapText="1"/>
    </xf>
    <xf numFmtId="4" fontId="14" fillId="0" borderId="26" xfId="0" applyNumberFormat="1" applyFont="1" applyFill="1" applyBorder="1" applyAlignment="1">
      <alignment horizontal="center" wrapText="1"/>
    </xf>
    <xf numFmtId="4" fontId="4" fillId="0" borderId="4" xfId="0" applyNumberFormat="1" applyFont="1" applyFill="1" applyBorder="1" applyAlignment="1">
      <alignment horizontal="center" wrapText="1"/>
    </xf>
    <xf numFmtId="4" fontId="6" fillId="0" borderId="4" xfId="0" applyNumberFormat="1" applyFont="1" applyFill="1" applyBorder="1" applyAlignment="1">
      <alignment horizontal="center" wrapText="1"/>
    </xf>
    <xf numFmtId="4" fontId="20" fillId="0" borderId="7" xfId="0" applyNumberFormat="1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left" vertical="top" wrapText="1"/>
    </xf>
    <xf numFmtId="0" fontId="14" fillId="0" borderId="19" xfId="0" applyNumberFormat="1" applyFont="1" applyFill="1" applyBorder="1" applyAlignment="1">
      <alignment horizontal="left" vertical="top" wrapText="1"/>
    </xf>
    <xf numFmtId="0" fontId="14" fillId="0" borderId="16" xfId="0" applyNumberFormat="1" applyFont="1" applyFill="1" applyBorder="1" applyAlignment="1">
      <alignment horizontal="left" vertical="top" wrapText="1"/>
    </xf>
    <xf numFmtId="49" fontId="15" fillId="0" borderId="48" xfId="0" applyNumberFormat="1" applyFont="1" applyFill="1" applyBorder="1" applyAlignment="1">
      <alignment horizontal="center" vertical="top" wrapText="1"/>
    </xf>
    <xf numFmtId="49" fontId="15" fillId="0" borderId="18" xfId="0" applyNumberFormat="1" applyFont="1" applyFill="1" applyBorder="1" applyAlignment="1">
      <alignment horizontal="center" vertical="top" wrapText="1"/>
    </xf>
    <xf numFmtId="49" fontId="6" fillId="0" borderId="47" xfId="0" applyNumberFormat="1" applyFont="1" applyFill="1" applyBorder="1" applyAlignment="1">
      <alignment horizontal="center" vertical="top" wrapText="1"/>
    </xf>
    <xf numFmtId="49" fontId="15" fillId="0" borderId="49" xfId="0" applyNumberFormat="1" applyFont="1" applyFill="1" applyBorder="1" applyAlignment="1">
      <alignment horizontal="center" vertical="top" wrapText="1"/>
    </xf>
    <xf numFmtId="49" fontId="15" fillId="0" borderId="52" xfId="0" applyNumberFormat="1" applyFont="1" applyFill="1" applyBorder="1" applyAlignment="1">
      <alignment horizontal="center" vertical="top" wrapText="1"/>
    </xf>
    <xf numFmtId="49" fontId="14" fillId="0" borderId="50" xfId="0" applyNumberFormat="1" applyFont="1" applyFill="1" applyBorder="1" applyAlignment="1">
      <alignment horizontal="center" vertical="top" wrapText="1"/>
    </xf>
    <xf numFmtId="49" fontId="6" fillId="0" borderId="50" xfId="0" applyNumberFormat="1" applyFont="1" applyFill="1" applyBorder="1" applyAlignment="1">
      <alignment horizontal="center" vertical="top" wrapText="1"/>
    </xf>
    <xf numFmtId="14" fontId="31" fillId="0" borderId="10" xfId="0" applyNumberFormat="1" applyFont="1" applyFill="1" applyBorder="1" applyAlignment="1">
      <alignment horizontal="center" vertical="center"/>
    </xf>
    <xf numFmtId="49" fontId="20" fillId="0" borderId="48" xfId="0" applyNumberFormat="1" applyFont="1" applyFill="1" applyBorder="1" applyAlignment="1">
      <alignment horizontal="center" vertical="center" wrapText="1"/>
    </xf>
    <xf numFmtId="49" fontId="6" fillId="0" borderId="50" xfId="0" applyNumberFormat="1" applyFont="1" applyFill="1" applyBorder="1" applyAlignment="1">
      <alignment horizontal="center" vertical="top"/>
    </xf>
    <xf numFmtId="49" fontId="6" fillId="0" borderId="47" xfId="0" applyNumberFormat="1" applyFont="1" applyFill="1" applyBorder="1" applyAlignment="1">
      <alignment horizontal="center" vertical="top"/>
    </xf>
    <xf numFmtId="49" fontId="14" fillId="0" borderId="47" xfId="0" applyNumberFormat="1" applyFont="1" applyFill="1" applyBorder="1" applyAlignment="1">
      <alignment horizontal="center" vertical="top" wrapText="1"/>
    </xf>
    <xf numFmtId="14" fontId="31" fillId="0" borderId="21" xfId="0" applyNumberFormat="1" applyFont="1" applyFill="1" applyBorder="1" applyAlignment="1">
      <alignment horizontal="center" vertical="center"/>
    </xf>
    <xf numFmtId="49" fontId="12" fillId="0" borderId="48" xfId="0" applyNumberFormat="1" applyFont="1" applyFill="1" applyBorder="1" applyAlignment="1">
      <alignment horizontal="center" vertical="top"/>
    </xf>
    <xf numFmtId="49" fontId="6" fillId="0" borderId="48" xfId="0" applyNumberFormat="1" applyFont="1" applyFill="1" applyBorder="1" applyAlignment="1">
      <alignment horizontal="center" vertical="top" wrapText="1"/>
    </xf>
    <xf numFmtId="49" fontId="14" fillId="0" borderId="9" xfId="0" applyNumberFormat="1" applyFont="1" applyFill="1" applyBorder="1" applyAlignment="1">
      <alignment horizontal="center" vertical="top" wrapText="1"/>
    </xf>
    <xf numFmtId="49" fontId="14" fillId="0" borderId="48" xfId="0" applyNumberFormat="1" applyFont="1" applyFill="1" applyBorder="1" applyAlignment="1">
      <alignment horizontal="center" vertical="top" wrapText="1"/>
    </xf>
    <xf numFmtId="49" fontId="20" fillId="0" borderId="51" xfId="0" applyNumberFormat="1" applyFont="1" applyFill="1" applyBorder="1" applyAlignment="1">
      <alignment horizontal="center" vertical="top" wrapText="1"/>
    </xf>
    <xf numFmtId="49" fontId="12" fillId="0" borderId="50" xfId="0" applyNumberFormat="1" applyFont="1" applyFill="1" applyBorder="1" applyAlignment="1">
      <alignment horizontal="center" vertical="top" wrapText="1"/>
    </xf>
    <xf numFmtId="0" fontId="14" fillId="0" borderId="14" xfId="0" applyNumberFormat="1" applyFont="1" applyFill="1" applyBorder="1" applyAlignment="1">
      <alignment horizontal="center" vertical="top" wrapText="1"/>
    </xf>
    <xf numFmtId="0" fontId="33" fillId="0" borderId="1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15" fillId="0" borderId="51" xfId="0" applyNumberFormat="1" applyFont="1" applyFill="1" applyBorder="1" applyAlignment="1">
      <alignment vertical="top" wrapText="1"/>
    </xf>
    <xf numFmtId="0" fontId="15" fillId="0" borderId="7" xfId="0" applyNumberFormat="1" applyFont="1" applyFill="1" applyBorder="1" applyAlignment="1">
      <alignment vertical="top" wrapText="1"/>
    </xf>
    <xf numFmtId="0" fontId="15" fillId="0" borderId="27" xfId="0" applyNumberFormat="1" applyFont="1" applyFill="1" applyBorder="1" applyAlignment="1">
      <alignment vertical="top" wrapText="1"/>
    </xf>
    <xf numFmtId="0" fontId="15" fillId="0" borderId="48" xfId="0" applyNumberFormat="1" applyFont="1" applyFill="1" applyBorder="1" applyAlignment="1">
      <alignment vertical="top" wrapText="1"/>
    </xf>
    <xf numFmtId="0" fontId="15" fillId="0" borderId="52" xfId="0" applyNumberFormat="1" applyFont="1" applyFill="1" applyBorder="1" applyAlignment="1">
      <alignment vertical="top" wrapText="1"/>
    </xf>
    <xf numFmtId="0" fontId="15" fillId="0" borderId="11" xfId="0" applyNumberFormat="1" applyFont="1" applyFill="1" applyBorder="1" applyAlignment="1">
      <alignment vertical="top" wrapText="1"/>
    </xf>
    <xf numFmtId="0" fontId="15" fillId="0" borderId="40" xfId="0" applyNumberFormat="1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 wrapText="1" shrinkToFit="1"/>
    </xf>
    <xf numFmtId="49" fontId="15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10" fillId="0" borderId="34" xfId="0" applyFont="1" applyFill="1" applyBorder="1" applyAlignment="1">
      <alignment vertical="center" wrapText="1"/>
    </xf>
    <xf numFmtId="0" fontId="15" fillId="0" borderId="14" xfId="0" applyNumberFormat="1" applyFont="1" applyFill="1" applyBorder="1" applyAlignment="1">
      <alignment vertical="top" wrapText="1"/>
    </xf>
    <xf numFmtId="0" fontId="15" fillId="0" borderId="15" xfId="0" applyNumberFormat="1" applyFont="1" applyFill="1" applyBorder="1" applyAlignment="1">
      <alignment vertical="top" wrapText="1"/>
    </xf>
    <xf numFmtId="0" fontId="15" fillId="0" borderId="20" xfId="0" applyNumberFormat="1" applyFont="1" applyFill="1" applyBorder="1" applyAlignment="1">
      <alignment vertical="top" wrapText="1"/>
    </xf>
    <xf numFmtId="0" fontId="10" fillId="0" borderId="33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center" vertical="center"/>
    </xf>
    <xf numFmtId="166" fontId="15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vertical="center" wrapText="1"/>
    </xf>
    <xf numFmtId="49" fontId="15" fillId="0" borderId="4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3" fontId="15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 shrinkToFit="1"/>
    </xf>
    <xf numFmtId="4" fontId="15" fillId="0" borderId="4" xfId="0" applyNumberFormat="1" applyFont="1" applyFill="1" applyBorder="1" applyAlignment="1">
      <alignment horizontal="center" vertical="center"/>
    </xf>
    <xf numFmtId="166" fontId="15" fillId="0" borderId="4" xfId="0" applyNumberFormat="1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3" fontId="14" fillId="0" borderId="3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left" vertical="top" wrapText="1"/>
    </xf>
    <xf numFmtId="0" fontId="29" fillId="0" borderId="36" xfId="0" applyFont="1" applyFill="1" applyBorder="1" applyAlignment="1">
      <alignment horizontal="left" vertical="top"/>
    </xf>
    <xf numFmtId="49" fontId="15" fillId="0" borderId="14" xfId="0" applyNumberFormat="1" applyFont="1" applyFill="1" applyBorder="1" applyAlignment="1">
      <alignment horizontal="left" vertical="top" wrapText="1"/>
    </xf>
    <xf numFmtId="0" fontId="15" fillId="0" borderId="15" xfId="0" applyNumberFormat="1" applyFont="1" applyFill="1" applyBorder="1" applyAlignment="1">
      <alignment horizontal="left" vertical="top" wrapText="1"/>
    </xf>
    <xf numFmtId="0" fontId="29" fillId="0" borderId="20" xfId="0" applyFont="1" applyFill="1" applyBorder="1" applyAlignment="1">
      <alignment horizontal="left" vertical="top"/>
    </xf>
    <xf numFmtId="0" fontId="15" fillId="0" borderId="5" xfId="0" applyNumberFormat="1" applyFont="1" applyFill="1" applyBorder="1" applyAlignment="1">
      <alignment horizontal="left" vertical="top" wrapText="1"/>
    </xf>
    <xf numFmtId="0" fontId="29" fillId="0" borderId="31" xfId="0" applyFont="1" applyFill="1" applyBorder="1" applyAlignment="1">
      <alignment horizontal="left" vertical="top"/>
    </xf>
    <xf numFmtId="0" fontId="10" fillId="0" borderId="3" xfId="0" applyFont="1" applyFill="1" applyBorder="1" applyAlignment="1">
      <alignment horizontal="center" vertical="center" wrapText="1"/>
    </xf>
    <xf numFmtId="166" fontId="15" fillId="0" borderId="1" xfId="0" applyNumberFormat="1" applyFont="1" applyFill="1" applyBorder="1" applyAlignment="1">
      <alignment horizontal="center" vertical="center"/>
    </xf>
    <xf numFmtId="4" fontId="26" fillId="0" borderId="3" xfId="0" applyNumberFormat="1" applyFont="1" applyFill="1" applyBorder="1" applyAlignment="1">
      <alignment horizontal="center" vertical="center" wrapText="1"/>
    </xf>
    <xf numFmtId="49" fontId="15" fillId="0" borderId="51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vertical="center" wrapText="1"/>
    </xf>
    <xf numFmtId="49" fontId="11" fillId="0" borderId="14" xfId="0" applyNumberFormat="1" applyFont="1" applyFill="1" applyBorder="1" applyAlignment="1">
      <alignment horizontal="left" vertical="top" wrapText="1"/>
    </xf>
    <xf numFmtId="49" fontId="14" fillId="0" borderId="14" xfId="0" applyNumberFormat="1" applyFont="1" applyFill="1" applyBorder="1" applyAlignment="1">
      <alignment horizontal="left" vertical="top" wrapText="1"/>
    </xf>
    <xf numFmtId="49" fontId="14" fillId="0" borderId="47" xfId="0" applyNumberFormat="1" applyFont="1" applyFill="1" applyBorder="1" applyAlignment="1">
      <alignment horizontal="left" vertical="top" wrapText="1"/>
    </xf>
    <xf numFmtId="49" fontId="15" fillId="0" borderId="48" xfId="0" applyNumberFormat="1" applyFont="1" applyFill="1" applyBorder="1" applyAlignment="1">
      <alignment horizontal="left" vertical="top" wrapText="1"/>
    </xf>
    <xf numFmtId="0" fontId="15" fillId="0" borderId="18" xfId="0" applyNumberFormat="1" applyFont="1" applyFill="1" applyBorder="1" applyAlignment="1">
      <alignment vertical="top" wrapText="1"/>
    </xf>
    <xf numFmtId="0" fontId="15" fillId="0" borderId="49" xfId="0" applyNumberFormat="1" applyFont="1" applyFill="1" applyBorder="1" applyAlignment="1">
      <alignment vertical="top" wrapText="1"/>
    </xf>
    <xf numFmtId="49" fontId="15" fillId="0" borderId="18" xfId="0" applyNumberFormat="1" applyFont="1" applyFill="1" applyBorder="1" applyAlignment="1">
      <alignment horizontal="left" vertical="top" wrapText="1"/>
    </xf>
    <xf numFmtId="49" fontId="15" fillId="0" borderId="49" xfId="0" applyNumberFormat="1" applyFont="1" applyFill="1" applyBorder="1" applyAlignment="1">
      <alignment horizontal="left" vertical="top" wrapText="1"/>
    </xf>
    <xf numFmtId="0" fontId="31" fillId="0" borderId="4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 wrapText="1"/>
    </xf>
    <xf numFmtId="165" fontId="31" fillId="0" borderId="4" xfId="0" applyNumberFormat="1" applyFont="1" applyFill="1" applyBorder="1" applyAlignment="1">
      <alignment horizontal="center" vertical="center"/>
    </xf>
    <xf numFmtId="4" fontId="31" fillId="0" borderId="4" xfId="0" applyNumberFormat="1" applyFont="1" applyFill="1" applyBorder="1" applyAlignment="1">
      <alignment horizontal="center" vertical="center" wrapText="1"/>
    </xf>
    <xf numFmtId="3" fontId="31" fillId="0" borderId="4" xfId="0" applyNumberFormat="1" applyFont="1" applyFill="1" applyBorder="1" applyAlignment="1">
      <alignment horizontal="center" vertical="center" wrapText="1"/>
    </xf>
    <xf numFmtId="4" fontId="31" fillId="0" borderId="4" xfId="0" applyNumberFormat="1" applyFont="1" applyFill="1" applyBorder="1" applyAlignment="1">
      <alignment horizontal="center" wrapText="1"/>
    </xf>
    <xf numFmtId="14" fontId="31" fillId="0" borderId="24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top"/>
    </xf>
    <xf numFmtId="4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top" wrapText="1"/>
    </xf>
    <xf numFmtId="49" fontId="14" fillId="0" borderId="3" xfId="0" applyNumberFormat="1" applyFont="1" applyFill="1" applyBorder="1" applyAlignment="1">
      <alignment horizontal="center" vertical="center" wrapText="1" shrinkToFit="1"/>
    </xf>
    <xf numFmtId="0" fontId="14" fillId="0" borderId="3" xfId="0" applyFont="1" applyFill="1" applyBorder="1" applyAlignment="1">
      <alignment horizontal="center" vertical="top"/>
    </xf>
    <xf numFmtId="3" fontId="4" fillId="0" borderId="3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/>
    </xf>
    <xf numFmtId="3" fontId="6" fillId="0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center" wrapText="1" shrinkToFit="1"/>
    </xf>
    <xf numFmtId="4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top" wrapText="1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top"/>
    </xf>
    <xf numFmtId="3" fontId="6" fillId="0" borderId="3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top" wrapText="1"/>
    </xf>
    <xf numFmtId="3" fontId="14" fillId="0" borderId="3" xfId="0" applyNumberFormat="1" applyFont="1" applyFill="1" applyBorder="1" applyAlignment="1">
      <alignment horizontal="center" vertical="center" wrapText="1" shrinkToFit="1"/>
    </xf>
    <xf numFmtId="4" fontId="14" fillId="0" borderId="3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 wrapText="1" shrinkToFi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top"/>
    </xf>
    <xf numFmtId="4" fontId="18" fillId="0" borderId="3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14" fontId="31" fillId="0" borderId="1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3" fontId="18" fillId="0" borderId="3" xfId="0" applyNumberFormat="1" applyFont="1" applyFill="1" applyBorder="1" applyAlignment="1">
      <alignment horizontal="center" vertical="center" wrapText="1"/>
    </xf>
    <xf numFmtId="3" fontId="18" fillId="0" borderId="3" xfId="0" applyNumberFormat="1" applyFont="1" applyFill="1" applyBorder="1" applyAlignment="1">
      <alignment horizontal="center" vertical="center" wrapText="1" shrinkToFit="1"/>
    </xf>
    <xf numFmtId="4" fontId="18" fillId="0" borderId="3" xfId="0" applyNumberFormat="1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center" vertical="center"/>
    </xf>
    <xf numFmtId="4" fontId="32" fillId="0" borderId="1" xfId="0" applyNumberFormat="1" applyFont="1" applyFill="1" applyBorder="1" applyAlignment="1">
      <alignment horizontal="center" vertical="center" wrapText="1"/>
    </xf>
    <xf numFmtId="3" fontId="32" fillId="0" borderId="1" xfId="0" applyNumberFormat="1" applyFont="1" applyFill="1" applyBorder="1" applyAlignment="1">
      <alignment horizontal="center" vertical="center" wrapText="1"/>
    </xf>
    <xf numFmtId="3" fontId="32" fillId="0" borderId="1" xfId="0" applyNumberFormat="1" applyFont="1" applyFill="1" applyBorder="1" applyAlignment="1">
      <alignment horizontal="center" vertical="center" wrapText="1" shrinkToFit="1"/>
    </xf>
    <xf numFmtId="4" fontId="32" fillId="0" borderId="1" xfId="0" applyNumberFormat="1" applyFont="1" applyFill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 vertical="center" wrapText="1" shrinkToFit="1"/>
    </xf>
    <xf numFmtId="0" fontId="15" fillId="0" borderId="0" xfId="0" applyNumberFormat="1" applyFont="1" applyFill="1" applyBorder="1" applyAlignment="1">
      <alignment vertical="top" wrapText="1"/>
    </xf>
    <xf numFmtId="0" fontId="14" fillId="0" borderId="0" xfId="0" applyNumberFormat="1" applyFont="1" applyFill="1" applyBorder="1" applyAlignment="1">
      <alignment vertical="top" wrapText="1"/>
    </xf>
    <xf numFmtId="3" fontId="4" fillId="0" borderId="26" xfId="0" applyNumberFormat="1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/>
    </xf>
    <xf numFmtId="3" fontId="12" fillId="0" borderId="3" xfId="0" applyNumberFormat="1" applyFont="1" applyFill="1" applyBorder="1" applyAlignment="1">
      <alignment horizontal="center" vertical="top"/>
    </xf>
    <xf numFmtId="0" fontId="3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4" fontId="6" fillId="0" borderId="30" xfId="0" applyNumberFormat="1" applyFont="1" applyFill="1" applyBorder="1" applyAlignment="1">
      <alignment horizontal="center" vertical="center" wrapText="1"/>
    </xf>
    <xf numFmtId="2" fontId="15" fillId="0" borderId="3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top" wrapText="1"/>
    </xf>
    <xf numFmtId="2" fontId="15" fillId="0" borderId="3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top" wrapText="1"/>
    </xf>
    <xf numFmtId="2" fontId="12" fillId="0" borderId="3" xfId="0" applyNumberFormat="1" applyFont="1" applyFill="1" applyBorder="1" applyAlignment="1">
      <alignment horizontal="center" vertical="top"/>
    </xf>
    <xf numFmtId="2" fontId="15" fillId="0" borderId="3" xfId="1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 wrapText="1" shrinkToFit="1"/>
    </xf>
    <xf numFmtId="0" fontId="12" fillId="0" borderId="46" xfId="0" applyFont="1" applyFill="1" applyBorder="1" applyAlignment="1">
      <alignment horizontal="left" vertical="top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49" fontId="6" fillId="0" borderId="48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 wrapText="1"/>
    </xf>
    <xf numFmtId="0" fontId="14" fillId="0" borderId="2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14" fontId="6" fillId="0" borderId="21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center"/>
    </xf>
    <xf numFmtId="49" fontId="6" fillId="0" borderId="52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center" vertical="top"/>
    </xf>
    <xf numFmtId="4" fontId="6" fillId="0" borderId="11" xfId="0" applyNumberFormat="1" applyFont="1" applyFill="1" applyBorder="1" applyAlignment="1">
      <alignment horizontal="center" vertical="top" wrapText="1"/>
    </xf>
    <xf numFmtId="3" fontId="6" fillId="0" borderId="11" xfId="0" applyNumberFormat="1" applyFont="1" applyFill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top" wrapText="1"/>
    </xf>
    <xf numFmtId="4" fontId="14" fillId="0" borderId="11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top" wrapText="1"/>
    </xf>
    <xf numFmtId="49" fontId="6" fillId="0" borderId="52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 shrinkToFit="1"/>
    </xf>
    <xf numFmtId="4" fontId="4" fillId="0" borderId="11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/>
    </xf>
    <xf numFmtId="49" fontId="14" fillId="0" borderId="52" xfId="0" applyNumberFormat="1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left" vertical="top"/>
    </xf>
    <xf numFmtId="0" fontId="14" fillId="0" borderId="11" xfId="0" applyFont="1" applyFill="1" applyBorder="1" applyAlignment="1">
      <alignment horizontal="center" vertical="top"/>
    </xf>
    <xf numFmtId="3" fontId="14" fillId="0" borderId="11" xfId="0" applyNumberFormat="1" applyFont="1" applyFill="1" applyBorder="1" applyAlignment="1">
      <alignment horizontal="center" vertical="top" wrapText="1"/>
    </xf>
    <xf numFmtId="3" fontId="14" fillId="0" borderId="11" xfId="0" applyNumberFormat="1" applyFont="1" applyFill="1" applyBorder="1" applyAlignment="1">
      <alignment horizontal="center" vertical="center" wrapText="1" shrinkToFit="1"/>
    </xf>
    <xf numFmtId="4" fontId="14" fillId="0" borderId="11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 wrapText="1" shrinkToFit="1"/>
    </xf>
    <xf numFmtId="14" fontId="6" fillId="0" borderId="3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wrapText="1"/>
    </xf>
    <xf numFmtId="4" fontId="18" fillId="0" borderId="3" xfId="0" applyNumberFormat="1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center"/>
    </xf>
    <xf numFmtId="4" fontId="18" fillId="0" borderId="11" xfId="0" applyNumberFormat="1" applyFont="1" applyFill="1" applyBorder="1" applyAlignment="1">
      <alignment horizontal="center" vertical="top" wrapText="1"/>
    </xf>
    <xf numFmtId="4" fontId="18" fillId="0" borderId="11" xfId="0" applyNumberFormat="1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 shrinkToFit="1"/>
    </xf>
    <xf numFmtId="0" fontId="30" fillId="0" borderId="4" xfId="0" applyFont="1" applyFill="1" applyBorder="1" applyAlignment="1">
      <alignment horizontal="left" vertical="center" wrapText="1"/>
    </xf>
    <xf numFmtId="49" fontId="12" fillId="0" borderId="52" xfId="0" applyNumberFormat="1" applyFont="1" applyFill="1" applyBorder="1" applyAlignment="1">
      <alignment horizontal="center" vertical="top"/>
    </xf>
    <xf numFmtId="3" fontId="4" fillId="0" borderId="4" xfId="0" applyNumberFormat="1" applyFont="1" applyFill="1" applyBorder="1" applyAlignment="1">
      <alignment horizontal="center" vertical="center" wrapText="1" shrinkToFit="1"/>
    </xf>
    <xf numFmtId="0" fontId="14" fillId="0" borderId="3" xfId="0" applyFont="1" applyFill="1" applyBorder="1" applyAlignment="1">
      <alignment vertical="center" wrapText="1"/>
    </xf>
    <xf numFmtId="49" fontId="14" fillId="0" borderId="30" xfId="0" applyNumberFormat="1" applyFont="1" applyFill="1" applyBorder="1" applyAlignment="1">
      <alignment horizontal="center" vertical="center"/>
    </xf>
    <xf numFmtId="2" fontId="14" fillId="0" borderId="3" xfId="0" applyNumberFormat="1" applyFont="1" applyFill="1" applyBorder="1" applyAlignment="1">
      <alignment horizontal="center" vertical="top" wrapText="1" shrinkToFit="1"/>
    </xf>
    <xf numFmtId="2" fontId="15" fillId="0" borderId="3" xfId="0" applyNumberFormat="1" applyFont="1" applyFill="1" applyBorder="1" applyAlignment="1">
      <alignment horizontal="center" vertical="top" wrapText="1" shrinkToFit="1"/>
    </xf>
    <xf numFmtId="0" fontId="14" fillId="0" borderId="11" xfId="0" applyFont="1" applyFill="1" applyBorder="1" applyAlignment="1">
      <alignment vertical="center" wrapText="1"/>
    </xf>
    <xf numFmtId="3" fontId="14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top"/>
    </xf>
    <xf numFmtId="3" fontId="6" fillId="0" borderId="11" xfId="0" applyNumberFormat="1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left" vertical="top"/>
    </xf>
    <xf numFmtId="0" fontId="14" fillId="0" borderId="5" xfId="0" applyFont="1" applyFill="1" applyBorder="1" applyAlignment="1">
      <alignment horizontal="center" vertical="top"/>
    </xf>
    <xf numFmtId="4" fontId="14" fillId="0" borderId="5" xfId="0" applyNumberFormat="1" applyFont="1" applyFill="1" applyBorder="1" applyAlignment="1">
      <alignment horizontal="center" vertical="top" wrapText="1"/>
    </xf>
    <xf numFmtId="2" fontId="14" fillId="0" borderId="5" xfId="0" applyNumberFormat="1" applyFont="1" applyFill="1" applyBorder="1" applyAlignment="1">
      <alignment horizontal="center" vertical="top" wrapText="1"/>
    </xf>
    <xf numFmtId="3" fontId="14" fillId="0" borderId="5" xfId="0" applyNumberFormat="1" applyFont="1" applyFill="1" applyBorder="1" applyAlignment="1">
      <alignment horizontal="center" vertical="top" wrapText="1"/>
    </xf>
    <xf numFmtId="3" fontId="14" fillId="0" borderId="5" xfId="0" applyNumberFormat="1" applyFont="1" applyFill="1" applyBorder="1" applyAlignment="1">
      <alignment horizontal="center" vertical="center" wrapText="1" shrinkToFit="1"/>
    </xf>
    <xf numFmtId="4" fontId="14" fillId="0" borderId="5" xfId="0" applyNumberFormat="1" applyFont="1" applyFill="1" applyBorder="1" applyAlignment="1">
      <alignment horizontal="center" wrapText="1"/>
    </xf>
    <xf numFmtId="49" fontId="14" fillId="0" borderId="13" xfId="0" applyNumberFormat="1" applyFont="1" applyFill="1" applyBorder="1" applyAlignment="1">
      <alignment horizontal="center" vertical="center"/>
    </xf>
    <xf numFmtId="2" fontId="14" fillId="0" borderId="3" xfId="0" applyNumberFormat="1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left" vertical="top" wrapText="1"/>
    </xf>
    <xf numFmtId="4" fontId="15" fillId="0" borderId="7" xfId="0" applyNumberFormat="1" applyFont="1" applyFill="1" applyBorder="1" applyAlignment="1">
      <alignment horizontal="center" vertical="top" wrapText="1" shrinkToFit="1"/>
    </xf>
    <xf numFmtId="49" fontId="6" fillId="0" borderId="21" xfId="0" applyNumberFormat="1" applyFont="1" applyFill="1" applyBorder="1" applyAlignment="1">
      <alignment horizontal="center" vertical="center"/>
    </xf>
    <xf numFmtId="2" fontId="12" fillId="0" borderId="3" xfId="0" applyNumberFormat="1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14" fontId="12" fillId="0" borderId="22" xfId="0" applyNumberFormat="1" applyFont="1" applyFill="1" applyBorder="1" applyAlignment="1">
      <alignment horizontal="center" vertical="center" wrapText="1"/>
    </xf>
    <xf numFmtId="14" fontId="12" fillId="0" borderId="10" xfId="0" applyNumberFormat="1" applyFont="1" applyFill="1" applyBorder="1" applyAlignment="1">
      <alignment horizontal="center" vertical="center" wrapText="1"/>
    </xf>
    <xf numFmtId="16" fontId="12" fillId="0" borderId="3" xfId="0" applyNumberFormat="1" applyFont="1" applyFill="1" applyBorder="1" applyAlignment="1">
      <alignment horizontal="center" vertical="top"/>
    </xf>
    <xf numFmtId="0" fontId="12" fillId="0" borderId="3" xfId="0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/>
    </xf>
    <xf numFmtId="2" fontId="12" fillId="0" borderId="7" xfId="0" applyNumberFormat="1" applyFont="1" applyFill="1" applyBorder="1" applyAlignment="1">
      <alignment horizontal="center" vertical="top"/>
    </xf>
    <xf numFmtId="2" fontId="12" fillId="0" borderId="7" xfId="0" applyNumberFormat="1" applyFont="1" applyFill="1" applyBorder="1" applyAlignment="1">
      <alignment horizontal="center" vertical="top" wrapText="1"/>
    </xf>
    <xf numFmtId="4" fontId="12" fillId="0" borderId="7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14" fillId="0" borderId="3" xfId="0" applyNumberFormat="1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/>
    </xf>
    <xf numFmtId="0" fontId="18" fillId="0" borderId="6" xfId="0" applyFont="1" applyFill="1" applyBorder="1" applyAlignment="1">
      <alignment horizontal="center" vertical="top"/>
    </xf>
    <xf numFmtId="4" fontId="18" fillId="0" borderId="6" xfId="0" applyNumberFormat="1" applyFont="1" applyFill="1" applyBorder="1" applyAlignment="1">
      <alignment horizontal="center" vertical="top" wrapText="1"/>
    </xf>
    <xf numFmtId="3" fontId="18" fillId="0" borderId="6" xfId="0" applyNumberFormat="1" applyFont="1" applyFill="1" applyBorder="1" applyAlignment="1">
      <alignment horizontal="center" vertical="top" wrapText="1"/>
    </xf>
    <xf numFmtId="3" fontId="18" fillId="0" borderId="6" xfId="0" applyNumberFormat="1" applyFont="1" applyFill="1" applyBorder="1" applyAlignment="1">
      <alignment horizontal="center" vertical="center" wrapText="1" shrinkToFit="1"/>
    </xf>
    <xf numFmtId="4" fontId="18" fillId="0" borderId="6" xfId="0" applyNumberFormat="1" applyFont="1" applyFill="1" applyBorder="1" applyAlignment="1">
      <alignment horizontal="center" wrapText="1"/>
    </xf>
    <xf numFmtId="4" fontId="18" fillId="0" borderId="6" xfId="0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top"/>
    </xf>
    <xf numFmtId="0" fontId="20" fillId="0" borderId="3" xfId="0" applyFont="1" applyFill="1" applyBorder="1" applyAlignment="1">
      <alignment horizontal="center" vertical="top" wrapText="1"/>
    </xf>
    <xf numFmtId="165" fontId="20" fillId="0" borderId="3" xfId="0" applyNumberFormat="1" applyFont="1" applyFill="1" applyBorder="1" applyAlignment="1">
      <alignment horizontal="center" vertical="top"/>
    </xf>
    <xf numFmtId="4" fontId="20" fillId="0" borderId="3" xfId="0" applyNumberFormat="1" applyFont="1" applyFill="1" applyBorder="1" applyAlignment="1">
      <alignment horizontal="center" vertical="top" wrapText="1"/>
    </xf>
    <xf numFmtId="3" fontId="20" fillId="0" borderId="3" xfId="0" applyNumberFormat="1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left" vertical="top"/>
    </xf>
    <xf numFmtId="0" fontId="18" fillId="0" borderId="3" xfId="0" applyFont="1" applyFill="1" applyBorder="1" applyAlignment="1">
      <alignment horizontal="center" vertical="top"/>
    </xf>
    <xf numFmtId="4" fontId="18" fillId="0" borderId="3" xfId="0" applyNumberFormat="1" applyFont="1" applyFill="1" applyBorder="1" applyAlignment="1">
      <alignment horizontal="center" vertical="top"/>
    </xf>
    <xf numFmtId="3" fontId="18" fillId="0" borderId="3" xfId="0" applyNumberFormat="1" applyFont="1" applyFill="1" applyBorder="1" applyAlignment="1">
      <alignment horizontal="center" vertical="top"/>
    </xf>
    <xf numFmtId="0" fontId="19" fillId="0" borderId="3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vertical="top"/>
    </xf>
    <xf numFmtId="49" fontId="20" fillId="0" borderId="48" xfId="0" applyNumberFormat="1" applyFont="1" applyFill="1" applyBorder="1" applyAlignment="1">
      <alignment horizontal="center" vertical="top"/>
    </xf>
    <xf numFmtId="49" fontId="20" fillId="0" borderId="48" xfId="0" applyNumberFormat="1" applyFont="1" applyFill="1" applyBorder="1" applyAlignment="1">
      <alignment horizontal="center" vertical="top" wrapText="1"/>
    </xf>
    <xf numFmtId="49" fontId="20" fillId="0" borderId="52" xfId="0" applyNumberFormat="1" applyFont="1" applyFill="1" applyBorder="1" applyAlignment="1">
      <alignment horizontal="center" vertical="top"/>
    </xf>
    <xf numFmtId="0" fontId="18" fillId="0" borderId="11" xfId="0" applyFont="1" applyFill="1" applyBorder="1" applyAlignment="1">
      <alignment horizontal="left" vertical="top"/>
    </xf>
    <xf numFmtId="0" fontId="18" fillId="0" borderId="11" xfId="0" applyFont="1" applyFill="1" applyBorder="1" applyAlignment="1">
      <alignment horizontal="center" vertical="top"/>
    </xf>
    <xf numFmtId="4" fontId="18" fillId="0" borderId="11" xfId="0" applyNumberFormat="1" applyFont="1" applyFill="1" applyBorder="1" applyAlignment="1">
      <alignment horizontal="center" vertical="top"/>
    </xf>
    <xf numFmtId="3" fontId="18" fillId="0" borderId="11" xfId="0" applyNumberFormat="1" applyFont="1" applyFill="1" applyBorder="1" applyAlignment="1">
      <alignment horizontal="center" vertical="top"/>
    </xf>
    <xf numFmtId="3" fontId="18" fillId="0" borderId="11" xfId="0" applyNumberFormat="1" applyFont="1" applyFill="1" applyBorder="1" applyAlignment="1">
      <alignment horizontal="center" vertical="center" wrapText="1" shrinkToFit="1"/>
    </xf>
    <xf numFmtId="4" fontId="18" fillId="0" borderId="11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17" fontId="12" fillId="0" borderId="7" xfId="0" applyNumberFormat="1" applyFont="1" applyFill="1" applyBorder="1" applyAlignment="1">
      <alignment horizontal="center" vertical="top"/>
    </xf>
    <xf numFmtId="4" fontId="4" fillId="0" borderId="26" xfId="0" applyNumberFormat="1" applyFont="1" applyFill="1" applyBorder="1" applyAlignment="1">
      <alignment horizontal="center" vertical="top"/>
    </xf>
    <xf numFmtId="3" fontId="4" fillId="0" borderId="26" xfId="0" applyNumberFormat="1" applyFont="1" applyFill="1" applyBorder="1" applyAlignment="1">
      <alignment horizontal="center" vertical="top"/>
    </xf>
    <xf numFmtId="4" fontId="3" fillId="0" borderId="7" xfId="0" applyNumberFormat="1" applyFont="1" applyFill="1" applyBorder="1" applyAlignment="1">
      <alignment horizontal="center" vertical="top" wrapText="1"/>
    </xf>
    <xf numFmtId="3" fontId="3" fillId="0" borderId="7" xfId="0" applyNumberFormat="1" applyFont="1" applyFill="1" applyBorder="1" applyAlignment="1">
      <alignment horizontal="center" vertical="top" wrapText="1"/>
    </xf>
    <xf numFmtId="4" fontId="21" fillId="0" borderId="7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center" wrapText="1"/>
    </xf>
    <xf numFmtId="0" fontId="14" fillId="0" borderId="3" xfId="0" applyNumberFormat="1" applyFont="1" applyFill="1" applyBorder="1" applyAlignment="1">
      <alignment horizontal="center" vertical="top" wrapText="1" shrinkToFit="1"/>
    </xf>
    <xf numFmtId="17" fontId="15" fillId="0" borderId="3" xfId="0" applyNumberFormat="1" applyFont="1" applyFill="1" applyBorder="1" applyAlignment="1">
      <alignment horizontal="center" vertical="top"/>
    </xf>
    <xf numFmtId="2" fontId="15" fillId="0" borderId="6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top"/>
    </xf>
    <xf numFmtId="3" fontId="6" fillId="0" borderId="4" xfId="0" applyNumberFormat="1" applyFont="1" applyFill="1" applyBorder="1" applyAlignment="1">
      <alignment horizontal="center" vertical="top"/>
    </xf>
    <xf numFmtId="0" fontId="6" fillId="0" borderId="59" xfId="0" applyFont="1" applyFill="1" applyBorder="1" applyAlignment="1">
      <alignment horizontal="center" vertical="center"/>
    </xf>
    <xf numFmtId="16" fontId="12" fillId="0" borderId="7" xfId="0" applyNumberFormat="1" applyFont="1" applyFill="1" applyBorder="1" applyAlignment="1">
      <alignment horizontal="center" vertical="top"/>
    </xf>
    <xf numFmtId="49" fontId="12" fillId="0" borderId="56" xfId="0" applyNumberFormat="1" applyFont="1" applyFill="1" applyBorder="1" applyAlignment="1">
      <alignment horizontal="center" vertical="top" wrapText="1"/>
    </xf>
    <xf numFmtId="3" fontId="6" fillId="0" borderId="15" xfId="0" applyNumberFormat="1" applyFont="1" applyFill="1" applyBorder="1" applyAlignment="1">
      <alignment horizontal="center" vertical="center" wrapText="1"/>
    </xf>
    <xf numFmtId="49" fontId="15" fillId="0" borderId="48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/>
    </xf>
    <xf numFmtId="49" fontId="12" fillId="0" borderId="48" xfId="0" applyNumberFormat="1" applyFont="1" applyFill="1" applyBorder="1" applyAlignment="1">
      <alignment horizontal="center" vertical="center"/>
    </xf>
    <xf numFmtId="49" fontId="12" fillId="0" borderId="47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/>
    </xf>
    <xf numFmtId="4" fontId="12" fillId="0" borderId="5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top"/>
    </xf>
    <xf numFmtId="0" fontId="15" fillId="0" borderId="5" xfId="0" applyFont="1" applyFill="1" applyBorder="1" applyAlignment="1">
      <alignment horizontal="center" vertical="top" wrapText="1"/>
    </xf>
    <xf numFmtId="49" fontId="15" fillId="0" borderId="5" xfId="0" applyNumberFormat="1" applyFont="1" applyFill="1" applyBorder="1" applyAlignment="1">
      <alignment horizontal="center" vertical="top"/>
    </xf>
    <xf numFmtId="4" fontId="15" fillId="0" borderId="5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49" fontId="15" fillId="0" borderId="1" xfId="0" applyNumberFormat="1" applyFont="1" applyFill="1" applyBorder="1" applyAlignment="1">
      <alignment horizontal="center" vertical="top"/>
    </xf>
    <xf numFmtId="3" fontId="15" fillId="0" borderId="5" xfId="0" applyNumberFormat="1" applyFont="1" applyFill="1" applyBorder="1" applyAlignment="1">
      <alignment horizontal="center" vertical="top" wrapText="1"/>
    </xf>
    <xf numFmtId="4" fontId="14" fillId="0" borderId="15" xfId="2" applyNumberFormat="1" applyFont="1" applyFill="1" applyBorder="1" applyAlignment="1">
      <alignment horizontal="center" vertical="top" wrapText="1"/>
    </xf>
    <xf numFmtId="3" fontId="14" fillId="0" borderId="15" xfId="2" applyNumberFormat="1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vertical="top"/>
    </xf>
    <xf numFmtId="4" fontId="15" fillId="0" borderId="3" xfId="4" applyNumberFormat="1" applyFont="1" applyFill="1" applyBorder="1" applyAlignment="1">
      <alignment horizontal="center" vertical="top" wrapText="1"/>
    </xf>
    <xf numFmtId="2" fontId="15" fillId="0" borderId="3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/>
    </xf>
    <xf numFmtId="4" fontId="15" fillId="0" borderId="1" xfId="4" applyNumberFormat="1" applyFont="1" applyFill="1" applyBorder="1" applyAlignment="1">
      <alignment horizontal="center" vertical="top" wrapText="1"/>
    </xf>
    <xf numFmtId="2" fontId="15" fillId="0" borderId="1" xfId="0" applyNumberFormat="1" applyFont="1" applyFill="1" applyBorder="1" applyAlignment="1">
      <alignment horizontal="center" vertical="top" wrapText="1"/>
    </xf>
    <xf numFmtId="4" fontId="14" fillId="0" borderId="3" xfId="2" applyNumberFormat="1" applyFont="1" applyFill="1" applyBorder="1" applyAlignment="1">
      <alignment horizontal="center" wrapText="1"/>
    </xf>
    <xf numFmtId="4" fontId="14" fillId="0" borderId="3" xfId="2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4" fontId="15" fillId="0" borderId="5" xfId="2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/>
    </xf>
    <xf numFmtId="4" fontId="15" fillId="0" borderId="1" xfId="2" applyNumberFormat="1" applyFont="1" applyFill="1" applyBorder="1" applyAlignment="1">
      <alignment horizontal="center" vertical="top" wrapText="1"/>
    </xf>
    <xf numFmtId="4" fontId="10" fillId="0" borderId="5" xfId="0" applyNumberFormat="1" applyFont="1" applyFill="1" applyBorder="1" applyAlignment="1">
      <alignment horizontal="center" vertical="center" wrapText="1"/>
    </xf>
    <xf numFmtId="4" fontId="15" fillId="0" borderId="3" xfId="2" applyNumberFormat="1" applyFont="1" applyFill="1" applyBorder="1" applyAlignment="1">
      <alignment horizontal="center" vertical="top" wrapText="1"/>
    </xf>
    <xf numFmtId="4" fontId="15" fillId="0" borderId="5" xfId="6" applyNumberFormat="1" applyFont="1" applyFill="1" applyBorder="1" applyAlignment="1">
      <alignment horizontal="center" vertical="top" wrapText="1"/>
    </xf>
    <xf numFmtId="4" fontId="15" fillId="0" borderId="1" xfId="6" applyNumberFormat="1" applyFont="1" applyFill="1" applyBorder="1" applyAlignment="1">
      <alignment horizontal="center" vertical="top" wrapText="1"/>
    </xf>
    <xf numFmtId="14" fontId="15" fillId="0" borderId="13" xfId="2" applyNumberFormat="1" applyFont="1" applyFill="1" applyBorder="1" applyAlignment="1">
      <alignment horizontal="center" vertical="center"/>
    </xf>
    <xf numFmtId="14" fontId="15" fillId="0" borderId="21" xfId="2" applyNumberFormat="1" applyFont="1" applyFill="1" applyBorder="1" applyAlignment="1">
      <alignment horizontal="center" vertical="center"/>
    </xf>
    <xf numFmtId="14" fontId="15" fillId="0" borderId="24" xfId="2" applyNumberFormat="1" applyFont="1" applyFill="1" applyBorder="1" applyAlignment="1">
      <alignment horizontal="center" vertical="center"/>
    </xf>
    <xf numFmtId="14" fontId="15" fillId="0" borderId="10" xfId="2" applyNumberFormat="1" applyFont="1" applyFill="1" applyBorder="1" applyAlignment="1">
      <alignment horizontal="center" vertical="center"/>
    </xf>
    <xf numFmtId="49" fontId="10" fillId="0" borderId="31" xfId="0" applyNumberFormat="1" applyFont="1" applyFill="1" applyBorder="1" applyAlignment="1">
      <alignment horizontal="center" vertical="center" wrapText="1" shrinkToFit="1"/>
    </xf>
    <xf numFmtId="4" fontId="15" fillId="0" borderId="3" xfId="6" applyNumberFormat="1" applyFont="1" applyFill="1" applyBorder="1" applyAlignment="1">
      <alignment horizontal="center" vertical="top" wrapText="1"/>
    </xf>
    <xf numFmtId="3" fontId="13" fillId="0" borderId="5" xfId="0" applyNumberFormat="1" applyFont="1" applyFill="1" applyBorder="1" applyAlignment="1">
      <alignment horizontal="center" vertical="center" wrapText="1" shrinkToFit="1"/>
    </xf>
    <xf numFmtId="4" fontId="15" fillId="0" borderId="3" xfId="10" applyNumberFormat="1" applyFont="1" applyFill="1" applyBorder="1" applyAlignment="1">
      <alignment horizontal="center" vertical="top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15" fillId="0" borderId="3" xfId="19" applyNumberFormat="1" applyFont="1" applyFill="1" applyBorder="1" applyAlignment="1">
      <alignment horizontal="center" vertical="top" wrapText="1"/>
    </xf>
    <xf numFmtId="4" fontId="14" fillId="0" borderId="3" xfId="19" applyNumberFormat="1" applyFont="1" applyFill="1" applyBorder="1" applyAlignment="1">
      <alignment horizontal="center" vertical="top" wrapText="1"/>
    </xf>
    <xf numFmtId="14" fontId="3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 wrapText="1" shrinkToFit="1"/>
    </xf>
    <xf numFmtId="3" fontId="6" fillId="0" borderId="1" xfId="0" applyNumberFormat="1" applyFont="1" applyFill="1" applyBorder="1" applyAlignment="1">
      <alignment horizontal="center" vertical="top" wrapText="1" shrinkToFit="1"/>
    </xf>
    <xf numFmtId="3" fontId="6" fillId="0" borderId="21" xfId="0" applyNumberFormat="1" applyFont="1" applyFill="1" applyBorder="1" applyAlignment="1">
      <alignment horizontal="center" vertical="top" wrapText="1" shrinkToFit="1"/>
    </xf>
    <xf numFmtId="0" fontId="6" fillId="0" borderId="15" xfId="0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 wrapText="1" shrinkToFit="1"/>
    </xf>
    <xf numFmtId="0" fontId="15" fillId="0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/>
    </xf>
    <xf numFmtId="3" fontId="15" fillId="0" borderId="6" xfId="0" applyNumberFormat="1" applyFont="1" applyFill="1" applyBorder="1" applyAlignment="1">
      <alignment horizontal="center" vertical="center" wrapText="1"/>
    </xf>
    <xf numFmtId="4" fontId="15" fillId="0" borderId="16" xfId="0" applyNumberFormat="1" applyFont="1" applyFill="1" applyBorder="1" applyAlignment="1">
      <alignment horizontal="center" vertical="center"/>
    </xf>
    <xf numFmtId="167" fontId="15" fillId="0" borderId="3" xfId="0" applyNumberFormat="1" applyFont="1" applyFill="1" applyBorder="1" applyAlignment="1">
      <alignment horizontal="center" vertical="center"/>
    </xf>
    <xf numFmtId="1" fontId="15" fillId="0" borderId="3" xfId="0" applyNumberFormat="1" applyFont="1" applyFill="1" applyBorder="1" applyAlignment="1">
      <alignment horizontal="center" vertical="center"/>
    </xf>
    <xf numFmtId="167" fontId="14" fillId="0" borderId="3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wrapText="1"/>
    </xf>
    <xf numFmtId="4" fontId="12" fillId="0" borderId="5" xfId="2" applyNumberFormat="1" applyFont="1" applyFill="1" applyBorder="1" applyAlignment="1">
      <alignment horizontal="center" vertical="top"/>
    </xf>
    <xf numFmtId="4" fontId="12" fillId="0" borderId="1" xfId="2" applyNumberFormat="1" applyFont="1" applyFill="1" applyBorder="1" applyAlignment="1">
      <alignment horizontal="center" vertical="top"/>
    </xf>
    <xf numFmtId="4" fontId="12" fillId="0" borderId="3" xfId="2" applyNumberFormat="1" applyFont="1" applyFill="1" applyBorder="1" applyAlignment="1">
      <alignment horizontal="center" vertical="top"/>
    </xf>
    <xf numFmtId="49" fontId="12" fillId="0" borderId="3" xfId="0" applyNumberFormat="1" applyFont="1" applyFill="1" applyBorder="1" applyAlignment="1">
      <alignment horizontal="center" vertical="center"/>
    </xf>
    <xf numFmtId="49" fontId="15" fillId="0" borderId="50" xfId="0" applyNumberFormat="1" applyFont="1" applyFill="1" applyBorder="1" applyAlignment="1">
      <alignment horizontal="center" vertical="top" wrapText="1"/>
    </xf>
    <xf numFmtId="0" fontId="6" fillId="0" borderId="26" xfId="0" applyNumberFormat="1" applyFont="1" applyFill="1" applyBorder="1" applyAlignment="1">
      <alignment horizontal="center" vertical="top" wrapText="1"/>
    </xf>
    <xf numFmtId="2" fontId="6" fillId="0" borderId="26" xfId="0" applyNumberFormat="1" applyFont="1" applyFill="1" applyBorder="1" applyAlignment="1">
      <alignment horizontal="center" vertical="top" wrapText="1"/>
    </xf>
    <xf numFmtId="4" fontId="14" fillId="0" borderId="15" xfId="2" applyNumberFormat="1" applyFont="1" applyFill="1" applyBorder="1" applyAlignment="1">
      <alignment horizontal="center" vertical="center" wrapText="1"/>
    </xf>
    <xf numFmtId="4" fontId="14" fillId="0" borderId="15" xfId="2" applyNumberFormat="1" applyFont="1" applyFill="1" applyBorder="1" applyAlignment="1">
      <alignment horizontal="center" wrapText="1"/>
    </xf>
    <xf numFmtId="49" fontId="15" fillId="0" borderId="7" xfId="0" applyNumberFormat="1" applyFont="1" applyFill="1" applyBorder="1" applyAlignment="1">
      <alignment horizontal="center" vertical="top"/>
    </xf>
    <xf numFmtId="4" fontId="15" fillId="0" borderId="7" xfId="4" applyNumberFormat="1" applyFont="1" applyFill="1" applyBorder="1" applyAlignment="1">
      <alignment horizontal="center" vertical="top" wrapText="1"/>
    </xf>
    <xf numFmtId="4" fontId="15" fillId="0" borderId="7" xfId="2" applyNumberFormat="1" applyFont="1" applyFill="1" applyBorder="1" applyAlignment="1">
      <alignment horizontal="center" vertical="top" wrapText="1"/>
    </xf>
    <xf numFmtId="0" fontId="10" fillId="0" borderId="3" xfId="0" applyNumberFormat="1" applyFont="1" applyFill="1" applyBorder="1" applyAlignment="1">
      <alignment horizontal="left" vertical="top" wrapText="1"/>
    </xf>
    <xf numFmtId="4" fontId="15" fillId="0" borderId="3" xfId="5" applyNumberFormat="1" applyFont="1" applyFill="1" applyBorder="1" applyAlignment="1">
      <alignment horizontal="center" vertical="top" wrapText="1"/>
    </xf>
    <xf numFmtId="4" fontId="15" fillId="0" borderId="5" xfId="12" applyNumberFormat="1" applyFont="1" applyFill="1" applyBorder="1" applyAlignment="1">
      <alignment horizontal="center" vertical="top" wrapText="1"/>
    </xf>
    <xf numFmtId="4" fontId="15" fillId="0" borderId="1" xfId="12" applyNumberFormat="1" applyFont="1" applyFill="1" applyBorder="1" applyAlignment="1">
      <alignment horizontal="center" vertical="top" wrapText="1"/>
    </xf>
    <xf numFmtId="4" fontId="10" fillId="0" borderId="3" xfId="0" applyNumberFormat="1" applyFont="1" applyFill="1" applyBorder="1" applyAlignment="1">
      <alignment horizontal="center" vertical="center" wrapText="1"/>
    </xf>
    <xf numFmtId="4" fontId="15" fillId="0" borderId="3" xfId="13" applyNumberFormat="1" applyFont="1" applyFill="1" applyBorder="1" applyAlignment="1">
      <alignment horizontal="center" vertical="top" wrapText="1"/>
    </xf>
    <xf numFmtId="4" fontId="15" fillId="0" borderId="3" xfId="14" applyNumberFormat="1" applyFont="1" applyFill="1" applyBorder="1" applyAlignment="1">
      <alignment horizontal="center" vertical="top" wrapText="1"/>
    </xf>
    <xf numFmtId="4" fontId="15" fillId="0" borderId="5" xfId="15" applyNumberFormat="1" applyFont="1" applyFill="1" applyBorder="1" applyAlignment="1">
      <alignment horizontal="center" vertical="top" wrapText="1"/>
    </xf>
    <xf numFmtId="4" fontId="15" fillId="0" borderId="1" xfId="16" applyNumberFormat="1" applyFont="1" applyFill="1" applyBorder="1" applyAlignment="1">
      <alignment horizontal="center" vertical="top" wrapText="1"/>
    </xf>
    <xf numFmtId="4" fontId="15" fillId="0" borderId="3" xfId="17" applyNumberFormat="1" applyFont="1" applyFill="1" applyBorder="1" applyAlignment="1">
      <alignment horizontal="center" vertical="top" wrapText="1"/>
    </xf>
    <xf numFmtId="4" fontId="15" fillId="0" borderId="3" xfId="7" applyNumberFormat="1" applyFont="1" applyFill="1" applyBorder="1" applyAlignment="1">
      <alignment horizontal="center" vertical="top" wrapText="1"/>
    </xf>
    <xf numFmtId="4" fontId="15" fillId="0" borderId="3" xfId="8" applyNumberFormat="1" applyFont="1" applyFill="1" applyBorder="1" applyAlignment="1">
      <alignment horizontal="center" vertical="top" wrapText="1"/>
    </xf>
    <xf numFmtId="49" fontId="15" fillId="0" borderId="48" xfId="0" applyNumberFormat="1" applyFont="1" applyFill="1" applyBorder="1" applyAlignment="1">
      <alignment horizontal="center" vertical="top"/>
    </xf>
    <xf numFmtId="3" fontId="15" fillId="0" borderId="3" xfId="0" applyNumberFormat="1" applyFont="1" applyFill="1" applyBorder="1" applyAlignment="1">
      <alignment horizontal="center" vertical="top"/>
    </xf>
    <xf numFmtId="4" fontId="15" fillId="0" borderId="3" xfId="0" applyNumberFormat="1" applyFont="1" applyFill="1" applyBorder="1" applyAlignment="1">
      <alignment horizontal="center"/>
    </xf>
    <xf numFmtId="4" fontId="15" fillId="0" borderId="3" xfId="20" applyNumberFormat="1" applyFont="1" applyFill="1" applyBorder="1" applyAlignment="1">
      <alignment horizontal="center" vertical="top" wrapText="1"/>
    </xf>
    <xf numFmtId="4" fontId="15" fillId="0" borderId="3" xfId="21" applyNumberFormat="1" applyFont="1" applyFill="1" applyBorder="1" applyAlignment="1">
      <alignment horizontal="center" vertical="top" wrapText="1"/>
    </xf>
    <xf numFmtId="4" fontId="15" fillId="0" borderId="3" xfId="22" applyNumberFormat="1" applyFont="1" applyFill="1" applyBorder="1" applyAlignment="1">
      <alignment horizontal="center" vertical="top"/>
    </xf>
    <xf numFmtId="4" fontId="14" fillId="0" borderId="11" xfId="22" applyNumberFormat="1" applyFont="1" applyFill="1" applyBorder="1" applyAlignment="1">
      <alignment horizontal="center" vertical="top"/>
    </xf>
    <xf numFmtId="4" fontId="14" fillId="0" borderId="11" xfId="2" applyNumberFormat="1" applyFont="1" applyFill="1" applyBorder="1" applyAlignment="1">
      <alignment horizontal="center" vertical="top" wrapText="1"/>
    </xf>
    <xf numFmtId="4" fontId="14" fillId="0" borderId="11" xfId="2" applyNumberFormat="1" applyFont="1" applyFill="1" applyBorder="1" applyAlignment="1">
      <alignment horizontal="center" wrapText="1"/>
    </xf>
    <xf numFmtId="0" fontId="10" fillId="0" borderId="5" xfId="0" applyFont="1" applyFill="1" applyBorder="1" applyAlignment="1">
      <alignment vertical="top"/>
    </xf>
    <xf numFmtId="14" fontId="12" fillId="0" borderId="0" xfId="0" applyNumberFormat="1" applyFont="1" applyFill="1" applyBorder="1" applyAlignment="1">
      <alignment vertical="top"/>
    </xf>
    <xf numFmtId="0" fontId="10" fillId="0" borderId="6" xfId="0" applyNumberFormat="1" applyFont="1" applyFill="1" applyBorder="1" applyAlignment="1">
      <alignment vertical="top" wrapText="1"/>
    </xf>
    <xf numFmtId="4" fontId="13" fillId="0" borderId="6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vertical="top" wrapText="1"/>
    </xf>
    <xf numFmtId="0" fontId="6" fillId="0" borderId="26" xfId="0" applyFont="1" applyFill="1" applyBorder="1" applyAlignment="1">
      <alignment vertical="top"/>
    </xf>
    <xf numFmtId="0" fontId="12" fillId="0" borderId="4" xfId="0" applyFont="1" applyFill="1" applyBorder="1" applyAlignment="1">
      <alignment horizontal="center" vertical="center"/>
    </xf>
    <xf numFmtId="14" fontId="12" fillId="0" borderId="3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 wrapText="1" shrinkToFit="1"/>
    </xf>
    <xf numFmtId="4" fontId="12" fillId="0" borderId="16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top"/>
    </xf>
    <xf numFmtId="2" fontId="26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49" fontId="27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2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/>
    </xf>
    <xf numFmtId="4" fontId="4" fillId="0" borderId="11" xfId="0" applyNumberFormat="1" applyFont="1" applyFill="1" applyBorder="1" applyAlignment="1">
      <alignment horizontal="center" vertical="top" wrapText="1"/>
    </xf>
    <xf numFmtId="0" fontId="15" fillId="0" borderId="48" xfId="0" applyNumberFormat="1" applyFont="1" applyFill="1" applyBorder="1" applyAlignment="1">
      <alignment horizontal="left" vertical="top" wrapText="1"/>
    </xf>
    <xf numFmtId="14" fontId="15" fillId="0" borderId="41" xfId="0" applyNumberFormat="1" applyFont="1" applyFill="1" applyBorder="1" applyAlignment="1">
      <alignment horizontal="center" vertical="center"/>
    </xf>
    <xf numFmtId="49" fontId="10" fillId="0" borderId="48" xfId="0" applyNumberFormat="1" applyFont="1" applyFill="1" applyBorder="1" applyAlignment="1">
      <alignment horizontal="center" vertical="top" wrapText="1"/>
    </xf>
    <xf numFmtId="14" fontId="15" fillId="0" borderId="10" xfId="0" applyNumberFormat="1" applyFont="1" applyFill="1" applyBorder="1" applyAlignment="1">
      <alignment horizontal="center" vertical="center" wrapText="1"/>
    </xf>
    <xf numFmtId="49" fontId="10" fillId="0" borderId="48" xfId="0" applyNumberFormat="1" applyFont="1" applyFill="1" applyBorder="1" applyAlignment="1">
      <alignment horizontal="center" vertical="top"/>
    </xf>
    <xf numFmtId="0" fontId="15" fillId="0" borderId="48" xfId="0" applyFont="1" applyFill="1" applyBorder="1" applyAlignment="1">
      <alignment horizontal="center" vertical="top"/>
    </xf>
    <xf numFmtId="4" fontId="15" fillId="0" borderId="3" xfId="9" applyNumberFormat="1" applyFont="1" applyFill="1" applyBorder="1" applyAlignment="1">
      <alignment horizontal="center" vertical="top" wrapText="1"/>
    </xf>
    <xf numFmtId="4" fontId="15" fillId="0" borderId="3" xfId="2" applyNumberFormat="1" applyFont="1" applyFill="1" applyBorder="1" applyAlignment="1">
      <alignment horizontal="center" vertical="top"/>
    </xf>
    <xf numFmtId="0" fontId="15" fillId="0" borderId="3" xfId="0" applyFont="1" applyFill="1" applyBorder="1" applyAlignment="1">
      <alignment vertical="top"/>
    </xf>
    <xf numFmtId="0" fontId="15" fillId="0" borderId="52" xfId="0" applyFont="1" applyFill="1" applyBorder="1" applyAlignment="1">
      <alignment horizontal="center" vertical="top"/>
    </xf>
    <xf numFmtId="4" fontId="12" fillId="0" borderId="3" xfId="0" applyNumberFormat="1" applyFont="1" applyFill="1" applyBorder="1" applyAlignment="1">
      <alignment vertical="top"/>
    </xf>
    <xf numFmtId="4" fontId="14" fillId="0" borderId="3" xfId="0" applyNumberFormat="1" applyFont="1" applyFill="1" applyBorder="1" applyAlignment="1">
      <alignment horizontal="center"/>
    </xf>
    <xf numFmtId="3" fontId="14" fillId="0" borderId="3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top"/>
    </xf>
    <xf numFmtId="4" fontId="6" fillId="0" borderId="11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top"/>
    </xf>
    <xf numFmtId="0" fontId="12" fillId="0" borderId="7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2" fontId="12" fillId="0" borderId="3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16" fontId="3" fillId="0" borderId="7" xfId="0" quotePrefix="1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49" fontId="27" fillId="0" borderId="7" xfId="0" applyNumberFormat="1" applyFont="1" applyFill="1" applyBorder="1" applyAlignment="1">
      <alignment horizontal="center" vertical="center" wrapText="1" shrinkToFit="1"/>
    </xf>
    <xf numFmtId="14" fontId="3" fillId="0" borderId="8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top" wrapText="1"/>
    </xf>
    <xf numFmtId="0" fontId="17" fillId="0" borderId="5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vertical="top"/>
    </xf>
    <xf numFmtId="0" fontId="12" fillId="0" borderId="3" xfId="0" applyFont="1" applyFill="1" applyBorder="1" applyAlignment="1">
      <alignment vertical="top"/>
    </xf>
    <xf numFmtId="0" fontId="17" fillId="0" borderId="3" xfId="0" applyFont="1" applyFill="1" applyBorder="1" applyAlignment="1">
      <alignment horizontal="center" vertical="top"/>
    </xf>
    <xf numFmtId="4" fontId="4" fillId="0" borderId="26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15" fillId="0" borderId="34" xfId="0" applyNumberFormat="1" applyFont="1" applyFill="1" applyBorder="1" applyAlignment="1">
      <alignment vertical="top" wrapText="1"/>
    </xf>
    <xf numFmtId="0" fontId="15" fillId="0" borderId="46" xfId="0" applyNumberFormat="1" applyFont="1" applyFill="1" applyBorder="1" applyAlignment="1">
      <alignment vertical="top" wrapText="1"/>
    </xf>
    <xf numFmtId="49" fontId="12" fillId="0" borderId="55" xfId="0" applyNumberFormat="1" applyFont="1" applyFill="1" applyBorder="1" applyAlignment="1">
      <alignment horizontal="left" vertical="top"/>
    </xf>
    <xf numFmtId="0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49" fontId="12" fillId="0" borderId="56" xfId="0" applyNumberFormat="1" applyFont="1" applyFill="1" applyBorder="1" applyAlignment="1">
      <alignment horizontal="left" vertical="top"/>
    </xf>
    <xf numFmtId="0" fontId="12" fillId="0" borderId="44" xfId="0" applyNumberFormat="1" applyFont="1" applyFill="1" applyBorder="1" applyAlignment="1">
      <alignment horizontal="left" vertical="top"/>
    </xf>
    <xf numFmtId="0" fontId="12" fillId="0" borderId="44" xfId="0" applyFont="1" applyFill="1" applyBorder="1" applyAlignment="1">
      <alignment horizontal="left" vertical="top"/>
    </xf>
    <xf numFmtId="49" fontId="15" fillId="0" borderId="48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4" fontId="15" fillId="0" borderId="3" xfId="6" applyNumberFormat="1" applyFont="1" applyFill="1" applyBorder="1" applyAlignment="1">
      <alignment horizontal="center" vertical="center" wrapText="1"/>
    </xf>
    <xf numFmtId="49" fontId="12" fillId="0" borderId="48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4" fontId="15" fillId="0" borderId="6" xfId="0" applyNumberFormat="1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center"/>
    </xf>
    <xf numFmtId="4" fontId="14" fillId="0" borderId="15" xfId="0" applyNumberFormat="1" applyFont="1" applyFill="1" applyBorder="1" applyAlignment="1">
      <alignment horizontal="center" vertical="top"/>
    </xf>
    <xf numFmtId="4" fontId="12" fillId="0" borderId="3" xfId="2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 wrapText="1"/>
    </xf>
    <xf numFmtId="49" fontId="10" fillId="0" borderId="48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/>
    </xf>
    <xf numFmtId="4" fontId="14" fillId="0" borderId="3" xfId="2" applyNumberFormat="1" applyFont="1" applyFill="1" applyBorder="1" applyAlignment="1">
      <alignment horizontal="center" vertical="center" wrapText="1"/>
    </xf>
    <xf numFmtId="4" fontId="15" fillId="0" borderId="3" xfId="8" applyNumberFormat="1" applyFont="1" applyFill="1" applyBorder="1" applyAlignment="1">
      <alignment horizontal="center" vertical="center" wrapText="1"/>
    </xf>
    <xf numFmtId="4" fontId="15" fillId="0" borderId="3" xfId="2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/>
    </xf>
    <xf numFmtId="49" fontId="10" fillId="0" borderId="48" xfId="0" applyNumberFormat="1" applyFont="1" applyFill="1" applyBorder="1" applyAlignment="1">
      <alignment horizontal="center" vertical="center"/>
    </xf>
    <xf numFmtId="3" fontId="15" fillId="0" borderId="3" xfId="0" applyNumberFormat="1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4" fontId="15" fillId="0" borderId="3" xfId="9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/>
    </xf>
    <xf numFmtId="4" fontId="15" fillId="0" borderId="3" xfId="2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/>
    </xf>
    <xf numFmtId="49" fontId="6" fillId="0" borderId="48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49" fontId="12" fillId="0" borderId="50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4" fontId="6" fillId="0" borderId="26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49" fontId="6" fillId="0" borderId="45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12" fillId="0" borderId="51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center" vertical="center" wrapText="1"/>
    </xf>
    <xf numFmtId="17" fontId="12" fillId="0" borderId="7" xfId="0" applyNumberFormat="1" applyFont="1" applyFill="1" applyBorder="1" applyAlignment="1">
      <alignment horizontal="center" vertical="center"/>
    </xf>
    <xf numFmtId="3" fontId="12" fillId="0" borderId="7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/>
    </xf>
    <xf numFmtId="4" fontId="12" fillId="0" borderId="6" xfId="0" applyNumberFormat="1" applyFont="1" applyFill="1" applyBorder="1" applyAlignment="1">
      <alignment horizontal="center" vertical="center"/>
    </xf>
    <xf numFmtId="3" fontId="12" fillId="0" borderId="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15" fillId="0" borderId="48" xfId="0" applyNumberFormat="1" applyFont="1" applyFill="1" applyBorder="1" applyAlignment="1">
      <alignment horizontal="left" vertical="center" wrapText="1"/>
    </xf>
    <xf numFmtId="0" fontId="15" fillId="0" borderId="3" xfId="0" applyNumberFormat="1" applyFont="1" applyFill="1" applyBorder="1" applyAlignment="1">
      <alignment horizontal="left" vertical="center" wrapText="1"/>
    </xf>
    <xf numFmtId="0" fontId="29" fillId="0" borderId="32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vertical="center"/>
    </xf>
    <xf numFmtId="4" fontId="15" fillId="0" borderId="6" xfId="4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49" fontId="12" fillId="0" borderId="49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49" fontId="12" fillId="0" borderId="49" xfId="0" applyNumberFormat="1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6" fillId="0" borderId="48" xfId="0" applyNumberFormat="1" applyFont="1" applyFill="1" applyBorder="1" applyAlignment="1">
      <alignment horizontal="center" vertical="center"/>
    </xf>
    <xf numFmtId="49" fontId="12" fillId="0" borderId="51" xfId="0" applyNumberFormat="1" applyFont="1" applyFill="1" applyBorder="1" applyAlignment="1">
      <alignment horizontal="center" vertical="top" wrapText="1"/>
    </xf>
    <xf numFmtId="49" fontId="12" fillId="0" borderId="48" xfId="0" applyNumberFormat="1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4" fontId="12" fillId="0" borderId="3" xfId="0" applyNumberFormat="1" applyFont="1" applyFill="1" applyBorder="1" applyAlignment="1">
      <alignment horizontal="center" vertical="center" textRotation="90" wrapText="1"/>
    </xf>
    <xf numFmtId="49" fontId="6" fillId="0" borderId="9" xfId="0" applyNumberFormat="1" applyFont="1" applyFill="1" applyBorder="1" applyAlignment="1">
      <alignment horizontal="center" vertical="top" wrapText="1"/>
    </xf>
    <xf numFmtId="4" fontId="12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vertical="center" wrapText="1"/>
    </xf>
    <xf numFmtId="49" fontId="14" fillId="0" borderId="48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/>
    </xf>
    <xf numFmtId="0" fontId="12" fillId="0" borderId="5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49" fontId="6" fillId="0" borderId="50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 vertical="center" wrapText="1"/>
    </xf>
    <xf numFmtId="49" fontId="12" fillId="0" borderId="47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3" fontId="12" fillId="0" borderId="5" xfId="0" applyNumberFormat="1" applyFont="1" applyFill="1" applyBorder="1" applyAlignment="1">
      <alignment vertical="center"/>
    </xf>
    <xf numFmtId="3" fontId="12" fillId="0" borderId="5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2" fontId="15" fillId="0" borderId="5" xfId="0" applyNumberFormat="1" applyFont="1" applyFill="1" applyBorder="1" applyAlignment="1">
      <alignment horizontal="center" vertical="center"/>
    </xf>
    <xf numFmtId="3" fontId="15" fillId="0" borderId="5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2" fontId="15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5" fillId="0" borderId="4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/>
    </xf>
    <xf numFmtId="0" fontId="15" fillId="0" borderId="5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/>
    </xf>
    <xf numFmtId="49" fontId="14" fillId="0" borderId="47" xfId="0" applyNumberFormat="1" applyFont="1" applyFill="1" applyBorder="1" applyAlignment="1">
      <alignment horizontal="center" vertical="center" wrapText="1"/>
    </xf>
    <xf numFmtId="3" fontId="14" fillId="0" borderId="15" xfId="2" applyNumberFormat="1" applyFont="1" applyFill="1" applyBorder="1" applyAlignment="1">
      <alignment horizontal="center" vertical="center" wrapText="1"/>
    </xf>
    <xf numFmtId="4" fontId="15" fillId="0" borderId="3" xfId="4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/>
    </xf>
    <xf numFmtId="4" fontId="15" fillId="0" borderId="1" xfId="4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4" fontId="15" fillId="0" borderId="5" xfId="3" applyNumberFormat="1" applyFont="1" applyFill="1" applyBorder="1" applyAlignment="1">
      <alignment horizontal="center" vertical="center" wrapText="1"/>
    </xf>
    <xf numFmtId="2" fontId="15" fillId="0" borderId="5" xfId="0" applyNumberFormat="1" applyFont="1" applyFill="1" applyBorder="1" applyAlignment="1">
      <alignment horizontal="center" vertical="center" wrapText="1"/>
    </xf>
    <xf numFmtId="4" fontId="15" fillId="0" borderId="3" xfId="3" applyNumberFormat="1" applyFont="1" applyFill="1" applyBorder="1" applyAlignment="1">
      <alignment horizontal="center" vertical="center" wrapText="1"/>
    </xf>
    <xf numFmtId="4" fontId="15" fillId="0" borderId="1" xfId="3" applyNumberFormat="1" applyFont="1" applyFill="1" applyBorder="1" applyAlignment="1">
      <alignment horizontal="center" vertical="center" wrapText="1"/>
    </xf>
    <xf numFmtId="4" fontId="15" fillId="0" borderId="4" xfId="4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left" vertical="center"/>
    </xf>
    <xf numFmtId="4" fontId="15" fillId="0" borderId="4" xfId="5" applyNumberFormat="1" applyFont="1" applyFill="1" applyBorder="1" applyAlignment="1">
      <alignment horizontal="center" vertical="center" wrapText="1"/>
    </xf>
    <xf numFmtId="49" fontId="15" fillId="0" borderId="49" xfId="0" applyNumberFormat="1" applyFont="1" applyFill="1" applyBorder="1" applyAlignment="1">
      <alignment horizontal="center" vertical="center" wrapText="1"/>
    </xf>
    <xf numFmtId="4" fontId="15" fillId="0" borderId="5" xfId="6" applyNumberFormat="1" applyFont="1" applyFill="1" applyBorder="1" applyAlignment="1">
      <alignment horizontal="center" vertical="center" wrapText="1"/>
    </xf>
    <xf numFmtId="4" fontId="15" fillId="0" borderId="1" xfId="6" applyNumberFormat="1" applyFont="1" applyFill="1" applyBorder="1" applyAlignment="1">
      <alignment horizontal="center" vertical="center" wrapText="1"/>
    </xf>
    <xf numFmtId="49" fontId="15" fillId="0" borderId="55" xfId="0" applyNumberFormat="1" applyFont="1" applyFill="1" applyBorder="1" applyAlignment="1">
      <alignment horizontal="center" vertical="center" wrapText="1"/>
    </xf>
    <xf numFmtId="4" fontId="15" fillId="0" borderId="4" xfId="13" applyNumberFormat="1" applyFont="1" applyFill="1" applyBorder="1" applyAlignment="1">
      <alignment horizontal="center" vertical="center" wrapText="1"/>
    </xf>
    <xf numFmtId="4" fontId="15" fillId="0" borderId="39" xfId="0" applyNumberFormat="1" applyFont="1" applyFill="1" applyBorder="1" applyAlignment="1">
      <alignment horizontal="center" vertical="center" wrapText="1"/>
    </xf>
    <xf numFmtId="4" fontId="15" fillId="0" borderId="46" xfId="0" applyNumberFormat="1" applyFont="1" applyFill="1" applyBorder="1" applyAlignment="1">
      <alignment horizontal="center" vertical="center" wrapText="1"/>
    </xf>
    <xf numFmtId="4" fontId="15" fillId="0" borderId="5" xfId="7" applyNumberFormat="1" applyFont="1" applyFill="1" applyBorder="1" applyAlignment="1">
      <alignment horizontal="center" vertical="center" wrapText="1"/>
    </xf>
    <xf numFmtId="4" fontId="15" fillId="0" borderId="1" xfId="7" applyNumberFormat="1" applyFont="1" applyFill="1" applyBorder="1" applyAlignment="1">
      <alignment horizontal="center" vertical="center" wrapText="1"/>
    </xf>
    <xf numFmtId="4" fontId="15" fillId="0" borderId="5" xfId="8" applyNumberFormat="1" applyFont="1" applyFill="1" applyBorder="1" applyAlignment="1">
      <alignment horizontal="center" vertical="center" wrapText="1"/>
    </xf>
    <xf numFmtId="4" fontId="15" fillId="0" borderId="1" xfId="8" applyNumberFormat="1" applyFont="1" applyFill="1" applyBorder="1" applyAlignment="1">
      <alignment horizontal="center" vertical="center" wrapText="1"/>
    </xf>
    <xf numFmtId="4" fontId="15" fillId="0" borderId="5" xfId="18" applyNumberFormat="1" applyFont="1" applyFill="1" applyBorder="1" applyAlignment="1">
      <alignment horizontal="center" vertical="center" wrapText="1"/>
    </xf>
    <xf numFmtId="4" fontId="15" fillId="0" borderId="3" xfId="18" applyNumberFormat="1" applyFont="1" applyFill="1" applyBorder="1" applyAlignment="1">
      <alignment horizontal="center" vertical="center" wrapText="1"/>
    </xf>
    <xf numFmtId="4" fontId="15" fillId="0" borderId="1" xfId="18" applyNumberFormat="1" applyFont="1" applyFill="1" applyBorder="1" applyAlignment="1">
      <alignment horizontal="center" vertical="center" wrapText="1"/>
    </xf>
    <xf numFmtId="4" fontId="15" fillId="0" borderId="4" xfId="8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 vertical="center" wrapText="1"/>
    </xf>
    <xf numFmtId="4" fontId="15" fillId="0" borderId="38" xfId="0" applyNumberFormat="1" applyFont="1" applyFill="1" applyBorder="1" applyAlignment="1">
      <alignment horizontal="center" vertical="center" wrapText="1"/>
    </xf>
    <xf numFmtId="4" fontId="15" fillId="0" borderId="5" xfId="10" applyNumberFormat="1" applyFont="1" applyFill="1" applyBorder="1" applyAlignment="1">
      <alignment horizontal="center" vertical="center" wrapText="1"/>
    </xf>
    <xf numFmtId="4" fontId="15" fillId="0" borderId="3" xfId="10" applyNumberFormat="1" applyFont="1" applyFill="1" applyBorder="1" applyAlignment="1">
      <alignment horizontal="center" vertical="center" wrapText="1"/>
    </xf>
    <xf numFmtId="4" fontId="15" fillId="0" borderId="1" xfId="10" applyNumberFormat="1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vertical="center"/>
    </xf>
    <xf numFmtId="4" fontId="15" fillId="0" borderId="4" xfId="6" applyNumberFormat="1" applyFont="1" applyFill="1" applyBorder="1" applyAlignment="1">
      <alignment horizontal="center" vertical="center" wrapText="1"/>
    </xf>
    <xf numFmtId="4" fontId="15" fillId="0" borderId="4" xfId="9" applyNumberFormat="1" applyFont="1" applyFill="1" applyBorder="1" applyAlignment="1">
      <alignment horizontal="center" vertical="center" wrapText="1"/>
    </xf>
    <xf numFmtId="4" fontId="15" fillId="0" borderId="5" xfId="19" applyNumberFormat="1" applyFont="1" applyFill="1" applyBorder="1" applyAlignment="1">
      <alignment horizontal="center" vertical="center" wrapText="1"/>
    </xf>
    <xf numFmtId="4" fontId="15" fillId="0" borderId="3" xfId="19" applyNumberFormat="1" applyFont="1" applyFill="1" applyBorder="1" applyAlignment="1">
      <alignment horizontal="center" vertical="center" wrapText="1"/>
    </xf>
    <xf numFmtId="4" fontId="15" fillId="0" borderId="1" xfId="19" applyNumberFormat="1" applyFont="1" applyFill="1" applyBorder="1" applyAlignment="1">
      <alignment horizontal="center" vertical="center" wrapText="1"/>
    </xf>
    <xf numFmtId="4" fontId="14" fillId="0" borderId="3" xfId="19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/>
    </xf>
    <xf numFmtId="0" fontId="10" fillId="0" borderId="42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49" fontId="14" fillId="0" borderId="50" xfId="0" applyNumberFormat="1" applyFont="1" applyFill="1" applyBorder="1" applyAlignment="1">
      <alignment horizontal="center" vertical="center" wrapText="1"/>
    </xf>
    <xf numFmtId="0" fontId="14" fillId="0" borderId="26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4" fontId="6" fillId="0" borderId="15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" fontId="12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vertical="center" wrapText="1"/>
    </xf>
    <xf numFmtId="49" fontId="6" fillId="0" borderId="50" xfId="0" applyNumberFormat="1" applyFont="1" applyFill="1" applyBorder="1" applyAlignment="1">
      <alignment horizontal="center" vertical="center"/>
    </xf>
    <xf numFmtId="49" fontId="14" fillId="0" borderId="53" xfId="0" applyNumberFormat="1" applyFont="1" applyFill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vertical="center" wrapText="1"/>
    </xf>
    <xf numFmtId="4" fontId="15" fillId="0" borderId="3" xfId="0" applyNumberFormat="1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left" vertical="center"/>
    </xf>
    <xf numFmtId="4" fontId="15" fillId="0" borderId="1" xfId="0" applyNumberFormat="1" applyFont="1" applyFill="1" applyBorder="1" applyAlignment="1">
      <alignment horizontal="center" vertical="center" wrapText="1" shrinkToFit="1"/>
    </xf>
    <xf numFmtId="4" fontId="14" fillId="0" borderId="3" xfId="0" applyNumberFormat="1" applyFont="1" applyFill="1" applyBorder="1" applyAlignment="1">
      <alignment horizontal="center" vertical="center" wrapText="1" shrinkToFit="1"/>
    </xf>
    <xf numFmtId="4" fontId="14" fillId="0" borderId="1" xfId="0" applyNumberFormat="1" applyFont="1" applyFill="1" applyBorder="1" applyAlignment="1">
      <alignment horizontal="center" vertical="center" wrapText="1" shrinkToFit="1"/>
    </xf>
    <xf numFmtId="49" fontId="6" fillId="0" borderId="15" xfId="0" applyNumberFormat="1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 wrapText="1"/>
    </xf>
    <xf numFmtId="49" fontId="12" fillId="0" borderId="47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2" fontId="12" fillId="0" borderId="6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12" fillId="0" borderId="4" xfId="0" applyNumberFormat="1" applyFont="1" applyFill="1" applyBorder="1" applyAlignment="1">
      <alignment horizontal="center" vertical="center"/>
    </xf>
    <xf numFmtId="49" fontId="12" fillId="0" borderId="5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14" fillId="0" borderId="3" xfId="0" applyNumberFormat="1" applyFont="1" applyFill="1" applyBorder="1" applyAlignment="1">
      <alignment horizontal="left" vertical="center" wrapText="1"/>
    </xf>
    <xf numFmtId="49" fontId="6" fillId="0" borderId="5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16" fontId="12" fillId="0" borderId="4" xfId="0" quotePrefix="1" applyNumberFormat="1" applyFont="1" applyFill="1" applyBorder="1" applyAlignment="1">
      <alignment horizontal="center" vertical="center"/>
    </xf>
    <xf numFmtId="4" fontId="18" fillId="0" borderId="4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4" fontId="14" fillId="0" borderId="15" xfId="2" applyNumberFormat="1" applyFont="1" applyFill="1" applyBorder="1" applyAlignment="1">
      <alignment horizontal="center" vertical="center"/>
    </xf>
    <xf numFmtId="4" fontId="15" fillId="0" borderId="5" xfId="2" applyNumberFormat="1" applyFont="1" applyFill="1" applyBorder="1" applyAlignment="1">
      <alignment horizontal="center" vertical="center" wrapText="1"/>
    </xf>
    <xf numFmtId="4" fontId="15" fillId="0" borderId="1" xfId="2" applyNumberFormat="1" applyFont="1" applyFill="1" applyBorder="1" applyAlignment="1">
      <alignment horizontal="center" vertical="center" wrapText="1"/>
    </xf>
    <xf numFmtId="4" fontId="15" fillId="0" borderId="36" xfId="0" applyNumberFormat="1" applyFont="1" applyFill="1" applyBorder="1" applyAlignment="1">
      <alignment horizontal="center" vertical="center" wrapText="1"/>
    </xf>
    <xf numFmtId="4" fontId="15" fillId="0" borderId="34" xfId="0" applyNumberFormat="1" applyFont="1" applyFill="1" applyBorder="1" applyAlignment="1">
      <alignment horizontal="center" vertical="center" wrapText="1"/>
    </xf>
    <xf numFmtId="4" fontId="15" fillId="0" borderId="4" xfId="2" applyNumberFormat="1" applyFont="1" applyFill="1" applyBorder="1" applyAlignment="1">
      <alignment horizontal="center" vertical="center" wrapText="1"/>
    </xf>
    <xf numFmtId="4" fontId="15" fillId="0" borderId="5" xfId="2" applyNumberFormat="1" applyFont="1" applyFill="1" applyBorder="1" applyAlignment="1">
      <alignment horizontal="center" vertical="center"/>
    </xf>
    <xf numFmtId="4" fontId="15" fillId="0" borderId="1" xfId="2" applyNumberFormat="1" applyFont="1" applyFill="1" applyBorder="1" applyAlignment="1">
      <alignment horizontal="center" vertical="center"/>
    </xf>
    <xf numFmtId="4" fontId="14" fillId="0" borderId="1" xfId="2" applyNumberFormat="1" applyFont="1" applyFill="1" applyBorder="1" applyAlignment="1">
      <alignment horizontal="center" vertical="center" wrapText="1"/>
    </xf>
    <xf numFmtId="4" fontId="34" fillId="0" borderId="3" xfId="0" applyNumberFormat="1" applyFont="1" applyFill="1" applyBorder="1" applyAlignment="1">
      <alignment horizontal="center" vertical="center"/>
    </xf>
    <xf numFmtId="49" fontId="15" fillId="0" borderId="52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 shrinkToFit="1"/>
    </xf>
    <xf numFmtId="0" fontId="10" fillId="0" borderId="57" xfId="0" applyFont="1" applyFill="1" applyBorder="1" applyAlignment="1">
      <alignment vertical="center"/>
    </xf>
    <xf numFmtId="0" fontId="10" fillId="0" borderId="58" xfId="0" applyFont="1" applyFill="1" applyBorder="1" applyAlignment="1">
      <alignment vertical="center"/>
    </xf>
    <xf numFmtId="49" fontId="6" fillId="0" borderId="47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12" fillId="0" borderId="50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/>
    </xf>
    <xf numFmtId="49" fontId="12" fillId="0" borderId="54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4" fillId="0" borderId="15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9" fontId="6" fillId="0" borderId="47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2" fontId="12" fillId="0" borderId="5" xfId="0" applyNumberFormat="1" applyFont="1" applyFill="1" applyBorder="1" applyAlignment="1">
      <alignment horizontal="center" vertical="center" wrapText="1"/>
    </xf>
    <xf numFmtId="4" fontId="12" fillId="0" borderId="31" xfId="0" applyNumberFormat="1" applyFont="1" applyFill="1" applyBorder="1" applyAlignment="1">
      <alignment horizontal="center" vertical="center" wrapText="1"/>
    </xf>
    <xf numFmtId="4" fontId="12" fillId="0" borderId="5" xfId="2" applyNumberFormat="1" applyFont="1" applyFill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center" vertical="center" wrapText="1"/>
    </xf>
    <xf numFmtId="4" fontId="12" fillId="0" borderId="36" xfId="0" applyNumberFormat="1" applyFont="1" applyFill="1" applyBorder="1" applyAlignment="1">
      <alignment horizontal="center" vertical="center" wrapText="1"/>
    </xf>
    <xf numFmtId="4" fontId="12" fillId="0" borderId="1" xfId="2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left" vertical="center"/>
    </xf>
    <xf numFmtId="3" fontId="14" fillId="0" borderId="26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 wrapText="1"/>
    </xf>
    <xf numFmtId="49" fontId="10" fillId="0" borderId="49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horizontal="center" vertical="center" wrapText="1"/>
    </xf>
    <xf numFmtId="49" fontId="12" fillId="0" borderId="48" xfId="0" applyNumberFormat="1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4" fontId="12" fillId="0" borderId="3" xfId="0" applyNumberFormat="1" applyFont="1" applyFill="1" applyBorder="1" applyAlignment="1">
      <alignment horizontal="center" vertical="center" wrapText="1"/>
    </xf>
    <xf numFmtId="16" fontId="12" fillId="0" borderId="5" xfId="0" quotePrefix="1" applyNumberFormat="1" applyFont="1" applyFill="1" applyBorder="1" applyAlignment="1">
      <alignment horizontal="center" vertical="center"/>
    </xf>
    <xf numFmtId="0" fontId="12" fillId="0" borderId="48" xfId="0" applyFont="1" applyFill="1" applyBorder="1"/>
    <xf numFmtId="16" fontId="12" fillId="0" borderId="3" xfId="0" quotePrefix="1" applyNumberFormat="1" applyFont="1" applyFill="1" applyBorder="1" applyAlignment="1">
      <alignment horizontal="center" vertical="center"/>
    </xf>
    <xf numFmtId="0" fontId="12" fillId="0" borderId="52" xfId="0" applyFont="1" applyFill="1" applyBorder="1"/>
    <xf numFmtId="0" fontId="6" fillId="0" borderId="15" xfId="0" applyNumberFormat="1" applyFont="1" applyFill="1" applyBorder="1" applyAlignment="1">
      <alignment horizontal="center" vertical="top" wrapText="1"/>
    </xf>
    <xf numFmtId="49" fontId="12" fillId="0" borderId="31" xfId="0" applyNumberFormat="1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/>
    </xf>
    <xf numFmtId="4" fontId="12" fillId="2" borderId="3" xfId="0" applyNumberFormat="1" applyFont="1" applyFill="1" applyBorder="1" applyAlignment="1">
      <alignment horizontal="center"/>
    </xf>
    <xf numFmtId="4" fontId="14" fillId="0" borderId="3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/>
    </xf>
    <xf numFmtId="4" fontId="15" fillId="0" borderId="3" xfId="0" applyNumberFormat="1" applyFont="1" applyBorder="1" applyAlignment="1">
      <alignment horizontal="center" vertical="center"/>
    </xf>
    <xf numFmtId="4" fontId="12" fillId="2" borderId="3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/>
    </xf>
    <xf numFmtId="1" fontId="12" fillId="0" borderId="5" xfId="0" applyNumberFormat="1" applyFont="1" applyFill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center" vertical="top" wrapText="1"/>
    </xf>
    <xf numFmtId="49" fontId="12" fillId="0" borderId="14" xfId="0" applyNumberFormat="1" applyFont="1" applyFill="1" applyBorder="1" applyAlignment="1">
      <alignment horizontal="center" vertical="top" wrapText="1"/>
    </xf>
    <xf numFmtId="1" fontId="6" fillId="0" borderId="15" xfId="0" applyNumberFormat="1" applyFont="1" applyFill="1" applyBorder="1" applyAlignment="1">
      <alignment horizontal="center" vertical="top" wrapText="1"/>
    </xf>
    <xf numFmtId="1" fontId="12" fillId="0" borderId="4" xfId="0" applyNumberFormat="1" applyFont="1" applyFill="1" applyBorder="1" applyAlignment="1">
      <alignment horizontal="center" vertical="top" wrapText="1"/>
    </xf>
    <xf numFmtId="1" fontId="12" fillId="0" borderId="3" xfId="0" applyNumberFormat="1" applyFont="1" applyFill="1" applyBorder="1" applyAlignment="1">
      <alignment horizontal="center" vertical="top" wrapText="1"/>
    </xf>
    <xf numFmtId="1" fontId="12" fillId="0" borderId="6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49" fontId="12" fillId="0" borderId="53" xfId="0" applyNumberFormat="1" applyFont="1" applyFill="1" applyBorder="1" applyAlignment="1">
      <alignment horizontal="center" vertical="center" wrapText="1"/>
    </xf>
    <xf numFmtId="1" fontId="12" fillId="0" borderId="5" xfId="0" applyNumberFormat="1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horizontal="center" vertical="center" wrapText="1"/>
    </xf>
    <xf numFmtId="49" fontId="12" fillId="0" borderId="55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vertical="center" wrapText="1"/>
    </xf>
    <xf numFmtId="4" fontId="12" fillId="0" borderId="26" xfId="0" applyNumberFormat="1" applyFont="1" applyFill="1" applyBorder="1" applyAlignment="1">
      <alignment horizontal="center" vertical="center" wrapText="1"/>
    </xf>
    <xf numFmtId="4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>
      <alignment horizontal="center"/>
    </xf>
    <xf numFmtId="3" fontId="13" fillId="0" borderId="6" xfId="0" applyNumberFormat="1" applyFont="1" applyFill="1" applyBorder="1" applyAlignment="1">
      <alignment horizontal="center" vertical="center" wrapText="1" shrinkToFit="1"/>
    </xf>
    <xf numFmtId="1" fontId="12" fillId="0" borderId="1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wrapText="1" shrinkToFit="1"/>
    </xf>
    <xf numFmtId="49" fontId="10" fillId="0" borderId="3" xfId="0" applyNumberFormat="1" applyFont="1" applyFill="1" applyBorder="1" applyAlignment="1">
      <alignment horizontal="center" wrapText="1" shrinkToFit="1"/>
    </xf>
    <xf numFmtId="49" fontId="10" fillId="0" borderId="3" xfId="0" applyNumberFormat="1" applyFont="1" applyFill="1" applyBorder="1" applyAlignment="1">
      <alignment horizontal="center" vertical="justify" wrapText="1" shrinkToFit="1"/>
    </xf>
    <xf numFmtId="0" fontId="17" fillId="0" borderId="48" xfId="0" applyFont="1" applyFill="1" applyBorder="1"/>
    <xf numFmtId="3" fontId="6" fillId="0" borderId="3" xfId="0" applyNumberFormat="1" applyFont="1" applyFill="1" applyBorder="1" applyAlignment="1">
      <alignment horizontal="center"/>
    </xf>
    <xf numFmtId="0" fontId="17" fillId="0" borderId="52" xfId="0" applyFont="1" applyFill="1" applyBorder="1"/>
    <xf numFmtId="3" fontId="6" fillId="0" borderId="11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center" wrapText="1" shrinkToFit="1"/>
    </xf>
    <xf numFmtId="14" fontId="12" fillId="0" borderId="12" xfId="0" applyNumberFormat="1" applyFont="1" applyFill="1" applyBorder="1" applyAlignment="1">
      <alignment horizontal="center" vertical="center"/>
    </xf>
    <xf numFmtId="49" fontId="14" fillId="0" borderId="48" xfId="0" applyNumberFormat="1" applyFont="1" applyFill="1" applyBorder="1" applyAlignment="1">
      <alignment horizontal="left" vertical="top" wrapText="1"/>
    </xf>
    <xf numFmtId="0" fontId="14" fillId="0" borderId="3" xfId="0" applyNumberFormat="1" applyFont="1" applyFill="1" applyBorder="1" applyAlignment="1">
      <alignment horizontal="left" vertical="top" wrapText="1"/>
    </xf>
    <xf numFmtId="0" fontId="36" fillId="0" borderId="32" xfId="0" applyFont="1" applyFill="1" applyBorder="1" applyAlignment="1">
      <alignment horizontal="left" vertical="top"/>
    </xf>
    <xf numFmtId="0" fontId="14" fillId="0" borderId="48" xfId="0" applyNumberFormat="1" applyFont="1" applyFill="1" applyBorder="1" applyAlignment="1">
      <alignment vertical="top" wrapText="1"/>
    </xf>
    <xf numFmtId="0" fontId="14" fillId="0" borderId="32" xfId="0" applyNumberFormat="1" applyFont="1" applyFill="1" applyBorder="1" applyAlignment="1">
      <alignment vertical="top" wrapText="1"/>
    </xf>
    <xf numFmtId="3" fontId="12" fillId="0" borderId="4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3" fontId="35" fillId="0" borderId="3" xfId="0" applyNumberFormat="1" applyFont="1" applyFill="1" applyBorder="1" applyAlignment="1">
      <alignment horizontal="center" vertical="center" wrapText="1" shrinkToFi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4" fillId="0" borderId="26" xfId="0" applyNumberFormat="1" applyFont="1" applyFill="1" applyBorder="1" applyAlignment="1">
      <alignment horizontal="center" vertical="top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37" fillId="0" borderId="48" xfId="0" applyFont="1" applyFill="1" applyBorder="1"/>
    <xf numFmtId="4" fontId="28" fillId="0" borderId="0" xfId="0" applyNumberFormat="1" applyFont="1" applyFill="1" applyAlignment="1">
      <alignment horizontal="left" vertical="top" wrapText="1"/>
    </xf>
    <xf numFmtId="4" fontId="28" fillId="0" borderId="0" xfId="0" applyNumberFormat="1" applyFont="1" applyFill="1" applyAlignment="1">
      <alignment horizontal="left" vertical="top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3" fontId="12" fillId="0" borderId="7" xfId="0" applyNumberFormat="1" applyFont="1" applyFill="1" applyBorder="1" applyAlignment="1">
      <alignment horizontal="center" vertical="center" textRotation="90" wrapText="1"/>
    </xf>
    <xf numFmtId="3" fontId="12" fillId="0" borderId="3" xfId="0" applyNumberFormat="1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/>
    </xf>
    <xf numFmtId="49" fontId="6" fillId="0" borderId="9" xfId="0" applyNumberFormat="1" applyFont="1" applyFill="1" applyBorder="1" applyAlignment="1">
      <alignment horizontal="center" vertical="top" wrapText="1"/>
    </xf>
    <xf numFmtId="49" fontId="6" fillId="0" borderId="4" xfId="0" applyNumberFormat="1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center" vertical="center" textRotation="90" wrapText="1"/>
    </xf>
    <xf numFmtId="4" fontId="12" fillId="0" borderId="5" xfId="0" applyNumberFormat="1" applyFont="1" applyFill="1" applyBorder="1" applyAlignment="1">
      <alignment horizontal="center" vertical="center" textRotation="90" wrapText="1"/>
    </xf>
    <xf numFmtId="3" fontId="12" fillId="0" borderId="6" xfId="0" applyNumberFormat="1" applyFont="1" applyFill="1" applyBorder="1" applyAlignment="1">
      <alignment horizontal="center" vertical="center" textRotation="90" wrapText="1" shrinkToFit="1"/>
    </xf>
    <xf numFmtId="3" fontId="12" fillId="0" borderId="4" xfId="0" applyNumberFormat="1" applyFont="1" applyFill="1" applyBorder="1" applyAlignment="1">
      <alignment horizontal="center" vertical="center" textRotation="90" wrapText="1" shrinkToFit="1"/>
    </xf>
    <xf numFmtId="3" fontId="12" fillId="0" borderId="5" xfId="0" applyNumberFormat="1" applyFont="1" applyFill="1" applyBorder="1" applyAlignment="1">
      <alignment horizontal="center" vertical="center" textRotation="90" wrapText="1" shrinkToFit="1"/>
    </xf>
    <xf numFmtId="4" fontId="12" fillId="0" borderId="6" xfId="0" applyNumberFormat="1" applyFont="1" applyFill="1" applyBorder="1" applyAlignment="1">
      <alignment horizontal="center" vertical="center" textRotation="90" wrapText="1"/>
    </xf>
    <xf numFmtId="4" fontId="12" fillId="0" borderId="4" xfId="0" applyNumberFormat="1" applyFont="1" applyFill="1" applyBorder="1" applyAlignment="1">
      <alignment horizontal="center" vertical="center" textRotation="90" wrapText="1"/>
    </xf>
    <xf numFmtId="4" fontId="12" fillId="0" borderId="3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4" fontId="12" fillId="0" borderId="7" xfId="0" applyNumberFormat="1" applyFont="1" applyFill="1" applyBorder="1" applyAlignment="1">
      <alignment horizontal="center" vertical="center" textRotation="90" wrapText="1"/>
    </xf>
    <xf numFmtId="4" fontId="12" fillId="0" borderId="3" xfId="0" applyNumberFormat="1" applyFont="1" applyFill="1" applyBorder="1" applyAlignment="1">
      <alignment horizontal="center" vertical="center" textRotation="90" wrapText="1"/>
    </xf>
    <xf numFmtId="0" fontId="12" fillId="0" borderId="6" xfId="0" applyFont="1" applyFill="1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horizontal="center" vertical="center" textRotation="90" wrapText="1"/>
    </xf>
    <xf numFmtId="4" fontId="12" fillId="0" borderId="27" xfId="0" applyNumberFormat="1" applyFont="1" applyFill="1" applyBorder="1" applyAlignment="1">
      <alignment horizontal="center" vertical="center" wrapText="1"/>
    </xf>
    <xf numFmtId="4" fontId="12" fillId="0" borderId="28" xfId="0" applyNumberFormat="1" applyFont="1" applyFill="1" applyBorder="1" applyAlignment="1">
      <alignment horizontal="center" vertical="center" wrapText="1"/>
    </xf>
    <xf numFmtId="4" fontId="12" fillId="0" borderId="23" xfId="0" applyNumberFormat="1" applyFont="1" applyFill="1" applyBorder="1" applyAlignment="1">
      <alignment horizontal="center" vertical="center" wrapText="1"/>
    </xf>
    <xf numFmtId="49" fontId="12" fillId="0" borderId="51" xfId="0" applyNumberFormat="1" applyFont="1" applyFill="1" applyBorder="1" applyAlignment="1">
      <alignment horizontal="center" vertical="top" wrapText="1"/>
    </xf>
    <xf numFmtId="49" fontId="12" fillId="0" borderId="48" xfId="0" applyNumberFormat="1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center" textRotation="90"/>
    </xf>
    <xf numFmtId="0" fontId="12" fillId="0" borderId="3" xfId="0" applyFont="1" applyFill="1" applyBorder="1" applyAlignment="1">
      <alignment horizontal="center" vertical="center" textRotation="90"/>
    </xf>
    <xf numFmtId="49" fontId="12" fillId="0" borderId="3" xfId="0" applyNumberFormat="1" applyFont="1" applyFill="1" applyBorder="1" applyAlignment="1">
      <alignment horizontal="left" vertical="top" wrapText="1"/>
    </xf>
    <xf numFmtId="0" fontId="12" fillId="0" borderId="3" xfId="0" applyNumberFormat="1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32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center" vertical="center" textRotation="90" wrapText="1"/>
    </xf>
    <xf numFmtId="0" fontId="12" fillId="0" borderId="3" xfId="0" applyFont="1" applyFill="1" applyBorder="1" applyAlignment="1">
      <alignment horizontal="center" vertical="center" textRotation="90" wrapText="1"/>
    </xf>
    <xf numFmtId="0" fontId="28" fillId="0" borderId="0" xfId="0" applyFont="1" applyFill="1" applyAlignment="1">
      <alignment horizontal="left" vertical="top" wrapText="1" indent="35"/>
    </xf>
    <xf numFmtId="0" fontId="2" fillId="0" borderId="0" xfId="0" applyFont="1" applyFill="1" applyAlignment="1">
      <alignment horizontal="left" vertical="top" indent="35"/>
    </xf>
    <xf numFmtId="0" fontId="11" fillId="0" borderId="3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</cellXfs>
  <cellStyles count="23">
    <cellStyle name="Обычный" xfId="0" builtinId="0"/>
    <cellStyle name="Обычный 11" xfId="7"/>
    <cellStyle name="Обычный 12" xfId="15"/>
    <cellStyle name="Обычный 13" xfId="16"/>
    <cellStyle name="Обычный 14" xfId="18"/>
    <cellStyle name="Обычный 16" xfId="3"/>
    <cellStyle name="Обычный 18" xfId="4"/>
    <cellStyle name="Обычный 2" xfId="1"/>
    <cellStyle name="Обычный 22" xfId="5"/>
    <cellStyle name="Обычный 23" xfId="10"/>
    <cellStyle name="Обычный 24" xfId="11"/>
    <cellStyle name="Обычный 25" xfId="12"/>
    <cellStyle name="Обычный 29" xfId="14"/>
    <cellStyle name="Обычный 3" xfId="13"/>
    <cellStyle name="Обычный 30" xfId="8"/>
    <cellStyle name="Обычный 31" xfId="9"/>
    <cellStyle name="Обычный 32" xfId="21"/>
    <cellStyle name="Обычный 33" xfId="22"/>
    <cellStyle name="Обычный 34" xfId="19"/>
    <cellStyle name="Обычный 35" xfId="20"/>
    <cellStyle name="Обычный 7" xfId="17"/>
    <cellStyle name="Обычный 9" xfId="6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155"/>
  <sheetViews>
    <sheetView tabSelected="1" topLeftCell="E1" zoomScale="83" zoomScaleNormal="83" zoomScaleSheetLayoutView="80" workbookViewId="0">
      <selection activeCell="S12" sqref="S12:U12"/>
    </sheetView>
  </sheetViews>
  <sheetFormatPr defaultRowHeight="12.75" x14ac:dyDescent="0.2"/>
  <cols>
    <col min="1" max="1" width="9" style="87" hidden="1" customWidth="1"/>
    <col min="2" max="2" width="10.5703125" style="88" hidden="1" customWidth="1"/>
    <col min="3" max="3" width="7.85546875" style="89" hidden="1" customWidth="1"/>
    <col min="4" max="4" width="62.28515625" style="89" hidden="1" customWidth="1"/>
    <col min="5" max="5" width="8.7109375" style="44" customWidth="1"/>
    <col min="6" max="6" width="54.7109375" style="29" customWidth="1"/>
    <col min="7" max="7" width="9" style="29" customWidth="1"/>
    <col min="8" max="9" width="6.5703125" style="29" customWidth="1"/>
    <col min="10" max="10" width="7.5703125" style="29" customWidth="1"/>
    <col min="11" max="11" width="4.140625" style="29" customWidth="1"/>
    <col min="12" max="12" width="14.7109375" style="45" customWidth="1"/>
    <col min="13" max="13" width="13.85546875" style="45" customWidth="1"/>
    <col min="14" max="14" width="11" style="45" customWidth="1"/>
    <col min="15" max="15" width="11.85546875" style="133" customWidth="1"/>
    <col min="16" max="16" width="39.42578125" style="334" customWidth="1"/>
    <col min="17" max="17" width="20.140625" style="46" customWidth="1"/>
    <col min="18" max="18" width="9.7109375" style="369" customWidth="1"/>
    <col min="19" max="19" width="17" style="47" customWidth="1"/>
    <col min="20" max="20" width="15.5703125" style="47" customWidth="1"/>
    <col min="21" max="21" width="17.28515625" style="47" customWidth="1"/>
    <col min="22" max="22" width="15" style="47" customWidth="1"/>
    <col min="23" max="23" width="13" style="130" customWidth="1"/>
    <col min="24" max="24" width="11.85546875" style="130" customWidth="1"/>
    <col min="25" max="25" width="11.7109375" style="131" customWidth="1"/>
    <col min="26" max="26" width="9.140625" style="29"/>
    <col min="27" max="27" width="14.42578125" style="45" bestFit="1" customWidth="1"/>
    <col min="28" max="28" width="9.28515625" style="45" bestFit="1" customWidth="1"/>
    <col min="29" max="29" width="14.42578125" style="45" bestFit="1" customWidth="1"/>
    <col min="30" max="30" width="11.85546875" style="45" bestFit="1" customWidth="1"/>
    <col min="31" max="31" width="14.42578125" style="45" bestFit="1" customWidth="1"/>
    <col min="32" max="234" width="9.140625" style="29"/>
    <col min="235" max="235" width="6.140625" style="29" bestFit="1" customWidth="1"/>
    <col min="236" max="236" width="36.140625" style="29" customWidth="1"/>
    <col min="237" max="238" width="6.5703125" style="29" customWidth="1"/>
    <col min="239" max="239" width="20.85546875" style="29" bestFit="1" customWidth="1"/>
    <col min="240" max="241" width="4" style="29" bestFit="1" customWidth="1"/>
    <col min="242" max="245" width="8.7109375" style="29" customWidth="1"/>
    <col min="246" max="246" width="13" style="29" customWidth="1"/>
    <col min="247" max="250" width="13.140625" style="29" customWidth="1"/>
    <col min="251" max="251" width="5" style="29" bestFit="1" customWidth="1"/>
    <col min="252" max="253" width="9.85546875" style="29" customWidth="1"/>
    <col min="254" max="254" width="11.28515625" style="29" customWidth="1"/>
    <col min="255" max="490" width="9.140625" style="29"/>
    <col min="491" max="491" width="6.140625" style="29" bestFit="1" customWidth="1"/>
    <col min="492" max="492" width="36.140625" style="29" customWidth="1"/>
    <col min="493" max="494" width="6.5703125" style="29" customWidth="1"/>
    <col min="495" max="495" width="20.85546875" style="29" bestFit="1" customWidth="1"/>
    <col min="496" max="497" width="4" style="29" bestFit="1" customWidth="1"/>
    <col min="498" max="501" width="8.7109375" style="29" customWidth="1"/>
    <col min="502" max="502" width="13" style="29" customWidth="1"/>
    <col min="503" max="506" width="13.140625" style="29" customWidth="1"/>
    <col min="507" max="507" width="5" style="29" bestFit="1" customWidth="1"/>
    <col min="508" max="509" width="9.85546875" style="29" customWidth="1"/>
    <col min="510" max="510" width="11.28515625" style="29" customWidth="1"/>
    <col min="511" max="746" width="9.140625" style="29"/>
    <col min="747" max="747" width="6.140625" style="29" bestFit="1" customWidth="1"/>
    <col min="748" max="748" width="36.140625" style="29" customWidth="1"/>
    <col min="749" max="750" width="6.5703125" style="29" customWidth="1"/>
    <col min="751" max="751" width="20.85546875" style="29" bestFit="1" customWidth="1"/>
    <col min="752" max="753" width="4" style="29" bestFit="1" customWidth="1"/>
    <col min="754" max="757" width="8.7109375" style="29" customWidth="1"/>
    <col min="758" max="758" width="13" style="29" customWidth="1"/>
    <col min="759" max="762" width="13.140625" style="29" customWidth="1"/>
    <col min="763" max="763" width="5" style="29" bestFit="1" customWidth="1"/>
    <col min="764" max="765" width="9.85546875" style="29" customWidth="1"/>
    <col min="766" max="766" width="11.28515625" style="29" customWidth="1"/>
    <col min="767" max="1002" width="9.140625" style="29"/>
    <col min="1003" max="1003" width="6.140625" style="29" bestFit="1" customWidth="1"/>
    <col min="1004" max="1004" width="36.140625" style="29" customWidth="1"/>
    <col min="1005" max="1006" width="6.5703125" style="29" customWidth="1"/>
    <col min="1007" max="1007" width="20.85546875" style="29" bestFit="1" customWidth="1"/>
    <col min="1008" max="1009" width="4" style="29" bestFit="1" customWidth="1"/>
    <col min="1010" max="1013" width="8.7109375" style="29" customWidth="1"/>
    <col min="1014" max="1014" width="13" style="29" customWidth="1"/>
    <col min="1015" max="1018" width="13.140625" style="29" customWidth="1"/>
    <col min="1019" max="1019" width="5" style="29" bestFit="1" customWidth="1"/>
    <col min="1020" max="1021" width="9.85546875" style="29" customWidth="1"/>
    <col min="1022" max="1022" width="11.28515625" style="29" customWidth="1"/>
    <col min="1023" max="1258" width="9.140625" style="29"/>
    <col min="1259" max="1259" width="6.140625" style="29" bestFit="1" customWidth="1"/>
    <col min="1260" max="1260" width="36.140625" style="29" customWidth="1"/>
    <col min="1261" max="1262" width="6.5703125" style="29" customWidth="1"/>
    <col min="1263" max="1263" width="20.85546875" style="29" bestFit="1" customWidth="1"/>
    <col min="1264" max="1265" width="4" style="29" bestFit="1" customWidth="1"/>
    <col min="1266" max="1269" width="8.7109375" style="29" customWidth="1"/>
    <col min="1270" max="1270" width="13" style="29" customWidth="1"/>
    <col min="1271" max="1274" width="13.140625" style="29" customWidth="1"/>
    <col min="1275" max="1275" width="5" style="29" bestFit="1" customWidth="1"/>
    <col min="1276" max="1277" width="9.85546875" style="29" customWidth="1"/>
    <col min="1278" max="1278" width="11.28515625" style="29" customWidth="1"/>
    <col min="1279" max="1514" width="9.140625" style="29"/>
    <col min="1515" max="1515" width="6.140625" style="29" bestFit="1" customWidth="1"/>
    <col min="1516" max="1516" width="36.140625" style="29" customWidth="1"/>
    <col min="1517" max="1518" width="6.5703125" style="29" customWidth="1"/>
    <col min="1519" max="1519" width="20.85546875" style="29" bestFit="1" customWidth="1"/>
    <col min="1520" max="1521" width="4" style="29" bestFit="1" customWidth="1"/>
    <col min="1522" max="1525" width="8.7109375" style="29" customWidth="1"/>
    <col min="1526" max="1526" width="13" style="29" customWidth="1"/>
    <col min="1527" max="1530" width="13.140625" style="29" customWidth="1"/>
    <col min="1531" max="1531" width="5" style="29" bestFit="1" customWidth="1"/>
    <col min="1532" max="1533" width="9.85546875" style="29" customWidth="1"/>
    <col min="1534" max="1534" width="11.28515625" style="29" customWidth="1"/>
    <col min="1535" max="1770" width="9.140625" style="29"/>
    <col min="1771" max="1771" width="6.140625" style="29" bestFit="1" customWidth="1"/>
    <col min="1772" max="1772" width="36.140625" style="29" customWidth="1"/>
    <col min="1773" max="1774" width="6.5703125" style="29" customWidth="1"/>
    <col min="1775" max="1775" width="20.85546875" style="29" bestFit="1" customWidth="1"/>
    <col min="1776" max="1777" width="4" style="29" bestFit="1" customWidth="1"/>
    <col min="1778" max="1781" width="8.7109375" style="29" customWidth="1"/>
    <col min="1782" max="1782" width="13" style="29" customWidth="1"/>
    <col min="1783" max="1786" width="13.140625" style="29" customWidth="1"/>
    <col min="1787" max="1787" width="5" style="29" bestFit="1" customWidth="1"/>
    <col min="1788" max="1789" width="9.85546875" style="29" customWidth="1"/>
    <col min="1790" max="1790" width="11.28515625" style="29" customWidth="1"/>
    <col min="1791" max="2026" width="9.140625" style="29"/>
    <col min="2027" max="2027" width="6.140625" style="29" bestFit="1" customWidth="1"/>
    <col min="2028" max="2028" width="36.140625" style="29" customWidth="1"/>
    <col min="2029" max="2030" width="6.5703125" style="29" customWidth="1"/>
    <col min="2031" max="2031" width="20.85546875" style="29" bestFit="1" customWidth="1"/>
    <col min="2032" max="2033" width="4" style="29" bestFit="1" customWidth="1"/>
    <col min="2034" max="2037" width="8.7109375" style="29" customWidth="1"/>
    <col min="2038" max="2038" width="13" style="29" customWidth="1"/>
    <col min="2039" max="2042" width="13.140625" style="29" customWidth="1"/>
    <col min="2043" max="2043" width="5" style="29" bestFit="1" customWidth="1"/>
    <col min="2044" max="2045" width="9.85546875" style="29" customWidth="1"/>
    <col min="2046" max="2046" width="11.28515625" style="29" customWidth="1"/>
    <col min="2047" max="2282" width="9.140625" style="29"/>
    <col min="2283" max="2283" width="6.140625" style="29" bestFit="1" customWidth="1"/>
    <col min="2284" max="2284" width="36.140625" style="29" customWidth="1"/>
    <col min="2285" max="2286" width="6.5703125" style="29" customWidth="1"/>
    <col min="2287" max="2287" width="20.85546875" style="29" bestFit="1" customWidth="1"/>
    <col min="2288" max="2289" width="4" style="29" bestFit="1" customWidth="1"/>
    <col min="2290" max="2293" width="8.7109375" style="29" customWidth="1"/>
    <col min="2294" max="2294" width="13" style="29" customWidth="1"/>
    <col min="2295" max="2298" width="13.140625" style="29" customWidth="1"/>
    <col min="2299" max="2299" width="5" style="29" bestFit="1" customWidth="1"/>
    <col min="2300" max="2301" width="9.85546875" style="29" customWidth="1"/>
    <col min="2302" max="2302" width="11.28515625" style="29" customWidth="1"/>
    <col min="2303" max="2538" width="9.140625" style="29"/>
    <col min="2539" max="2539" width="6.140625" style="29" bestFit="1" customWidth="1"/>
    <col min="2540" max="2540" width="36.140625" style="29" customWidth="1"/>
    <col min="2541" max="2542" width="6.5703125" style="29" customWidth="1"/>
    <col min="2543" max="2543" width="20.85546875" style="29" bestFit="1" customWidth="1"/>
    <col min="2544" max="2545" width="4" style="29" bestFit="1" customWidth="1"/>
    <col min="2546" max="2549" width="8.7109375" style="29" customWidth="1"/>
    <col min="2550" max="2550" width="13" style="29" customWidth="1"/>
    <col min="2551" max="2554" width="13.140625" style="29" customWidth="1"/>
    <col min="2555" max="2555" width="5" style="29" bestFit="1" customWidth="1"/>
    <col min="2556" max="2557" width="9.85546875" style="29" customWidth="1"/>
    <col min="2558" max="2558" width="11.28515625" style="29" customWidth="1"/>
    <col min="2559" max="2794" width="9.140625" style="29"/>
    <col min="2795" max="2795" width="6.140625" style="29" bestFit="1" customWidth="1"/>
    <col min="2796" max="2796" width="36.140625" style="29" customWidth="1"/>
    <col min="2797" max="2798" width="6.5703125" style="29" customWidth="1"/>
    <col min="2799" max="2799" width="20.85546875" style="29" bestFit="1" customWidth="1"/>
    <col min="2800" max="2801" width="4" style="29" bestFit="1" customWidth="1"/>
    <col min="2802" max="2805" width="8.7109375" style="29" customWidth="1"/>
    <col min="2806" max="2806" width="13" style="29" customWidth="1"/>
    <col min="2807" max="2810" width="13.140625" style="29" customWidth="1"/>
    <col min="2811" max="2811" width="5" style="29" bestFit="1" customWidth="1"/>
    <col min="2812" max="2813" width="9.85546875" style="29" customWidth="1"/>
    <col min="2814" max="2814" width="11.28515625" style="29" customWidth="1"/>
    <col min="2815" max="3050" width="9.140625" style="29"/>
    <col min="3051" max="3051" width="6.140625" style="29" bestFit="1" customWidth="1"/>
    <col min="3052" max="3052" width="36.140625" style="29" customWidth="1"/>
    <col min="3053" max="3054" width="6.5703125" style="29" customWidth="1"/>
    <col min="3055" max="3055" width="20.85546875" style="29" bestFit="1" customWidth="1"/>
    <col min="3056" max="3057" width="4" style="29" bestFit="1" customWidth="1"/>
    <col min="3058" max="3061" width="8.7109375" style="29" customWidth="1"/>
    <col min="3062" max="3062" width="13" style="29" customWidth="1"/>
    <col min="3063" max="3066" width="13.140625" style="29" customWidth="1"/>
    <col min="3067" max="3067" width="5" style="29" bestFit="1" customWidth="1"/>
    <col min="3068" max="3069" width="9.85546875" style="29" customWidth="1"/>
    <col min="3070" max="3070" width="11.28515625" style="29" customWidth="1"/>
    <col min="3071" max="3306" width="9.140625" style="29"/>
    <col min="3307" max="3307" width="6.140625" style="29" bestFit="1" customWidth="1"/>
    <col min="3308" max="3308" width="36.140625" style="29" customWidth="1"/>
    <col min="3309" max="3310" width="6.5703125" style="29" customWidth="1"/>
    <col min="3311" max="3311" width="20.85546875" style="29" bestFit="1" customWidth="1"/>
    <col min="3312" max="3313" width="4" style="29" bestFit="1" customWidth="1"/>
    <col min="3314" max="3317" width="8.7109375" style="29" customWidth="1"/>
    <col min="3318" max="3318" width="13" style="29" customWidth="1"/>
    <col min="3319" max="3322" width="13.140625" style="29" customWidth="1"/>
    <col min="3323" max="3323" width="5" style="29" bestFit="1" customWidth="1"/>
    <col min="3324" max="3325" width="9.85546875" style="29" customWidth="1"/>
    <col min="3326" max="3326" width="11.28515625" style="29" customWidth="1"/>
    <col min="3327" max="3562" width="9.140625" style="29"/>
    <col min="3563" max="3563" width="6.140625" style="29" bestFit="1" customWidth="1"/>
    <col min="3564" max="3564" width="36.140625" style="29" customWidth="1"/>
    <col min="3565" max="3566" width="6.5703125" style="29" customWidth="1"/>
    <col min="3567" max="3567" width="20.85546875" style="29" bestFit="1" customWidth="1"/>
    <col min="3568" max="3569" width="4" style="29" bestFit="1" customWidth="1"/>
    <col min="3570" max="3573" width="8.7109375" style="29" customWidth="1"/>
    <col min="3574" max="3574" width="13" style="29" customWidth="1"/>
    <col min="3575" max="3578" width="13.140625" style="29" customWidth="1"/>
    <col min="3579" max="3579" width="5" style="29" bestFit="1" customWidth="1"/>
    <col min="3580" max="3581" width="9.85546875" style="29" customWidth="1"/>
    <col min="3582" max="3582" width="11.28515625" style="29" customWidth="1"/>
    <col min="3583" max="3818" width="9.140625" style="29"/>
    <col min="3819" max="3819" width="6.140625" style="29" bestFit="1" customWidth="1"/>
    <col min="3820" max="3820" width="36.140625" style="29" customWidth="1"/>
    <col min="3821" max="3822" width="6.5703125" style="29" customWidth="1"/>
    <col min="3823" max="3823" width="20.85546875" style="29" bestFit="1" customWidth="1"/>
    <col min="3824" max="3825" width="4" style="29" bestFit="1" customWidth="1"/>
    <col min="3826" max="3829" width="8.7109375" style="29" customWidth="1"/>
    <col min="3830" max="3830" width="13" style="29" customWidth="1"/>
    <col min="3831" max="3834" width="13.140625" style="29" customWidth="1"/>
    <col min="3835" max="3835" width="5" style="29" bestFit="1" customWidth="1"/>
    <col min="3836" max="3837" width="9.85546875" style="29" customWidth="1"/>
    <col min="3838" max="3838" width="11.28515625" style="29" customWidth="1"/>
    <col min="3839" max="4074" width="9.140625" style="29"/>
    <col min="4075" max="4075" width="6.140625" style="29" bestFit="1" customWidth="1"/>
    <col min="4076" max="4076" width="36.140625" style="29" customWidth="1"/>
    <col min="4077" max="4078" width="6.5703125" style="29" customWidth="1"/>
    <col min="4079" max="4079" width="20.85546875" style="29" bestFit="1" customWidth="1"/>
    <col min="4080" max="4081" width="4" style="29" bestFit="1" customWidth="1"/>
    <col min="4082" max="4085" width="8.7109375" style="29" customWidth="1"/>
    <col min="4086" max="4086" width="13" style="29" customWidth="1"/>
    <col min="4087" max="4090" width="13.140625" style="29" customWidth="1"/>
    <col min="4091" max="4091" width="5" style="29" bestFit="1" customWidth="1"/>
    <col min="4092" max="4093" width="9.85546875" style="29" customWidth="1"/>
    <col min="4094" max="4094" width="11.28515625" style="29" customWidth="1"/>
    <col min="4095" max="4330" width="9.140625" style="29"/>
    <col min="4331" max="4331" width="6.140625" style="29" bestFit="1" customWidth="1"/>
    <col min="4332" max="4332" width="36.140625" style="29" customWidth="1"/>
    <col min="4333" max="4334" width="6.5703125" style="29" customWidth="1"/>
    <col min="4335" max="4335" width="20.85546875" style="29" bestFit="1" customWidth="1"/>
    <col min="4336" max="4337" width="4" style="29" bestFit="1" customWidth="1"/>
    <col min="4338" max="4341" width="8.7109375" style="29" customWidth="1"/>
    <col min="4342" max="4342" width="13" style="29" customWidth="1"/>
    <col min="4343" max="4346" width="13.140625" style="29" customWidth="1"/>
    <col min="4347" max="4347" width="5" style="29" bestFit="1" customWidth="1"/>
    <col min="4348" max="4349" width="9.85546875" style="29" customWidth="1"/>
    <col min="4350" max="4350" width="11.28515625" style="29" customWidth="1"/>
    <col min="4351" max="4586" width="9.140625" style="29"/>
    <col min="4587" max="4587" width="6.140625" style="29" bestFit="1" customWidth="1"/>
    <col min="4588" max="4588" width="36.140625" style="29" customWidth="1"/>
    <col min="4589" max="4590" width="6.5703125" style="29" customWidth="1"/>
    <col min="4591" max="4591" width="20.85546875" style="29" bestFit="1" customWidth="1"/>
    <col min="4592" max="4593" width="4" style="29" bestFit="1" customWidth="1"/>
    <col min="4594" max="4597" width="8.7109375" style="29" customWidth="1"/>
    <col min="4598" max="4598" width="13" style="29" customWidth="1"/>
    <col min="4599" max="4602" width="13.140625" style="29" customWidth="1"/>
    <col min="4603" max="4603" width="5" style="29" bestFit="1" customWidth="1"/>
    <col min="4604" max="4605" width="9.85546875" style="29" customWidth="1"/>
    <col min="4606" max="4606" width="11.28515625" style="29" customWidth="1"/>
    <col min="4607" max="4842" width="9.140625" style="29"/>
    <col min="4843" max="4843" width="6.140625" style="29" bestFit="1" customWidth="1"/>
    <col min="4844" max="4844" width="36.140625" style="29" customWidth="1"/>
    <col min="4845" max="4846" width="6.5703125" style="29" customWidth="1"/>
    <col min="4847" max="4847" width="20.85546875" style="29" bestFit="1" customWidth="1"/>
    <col min="4848" max="4849" width="4" style="29" bestFit="1" customWidth="1"/>
    <col min="4850" max="4853" width="8.7109375" style="29" customWidth="1"/>
    <col min="4854" max="4854" width="13" style="29" customWidth="1"/>
    <col min="4855" max="4858" width="13.140625" style="29" customWidth="1"/>
    <col min="4859" max="4859" width="5" style="29" bestFit="1" customWidth="1"/>
    <col min="4860" max="4861" width="9.85546875" style="29" customWidth="1"/>
    <col min="4862" max="4862" width="11.28515625" style="29" customWidth="1"/>
    <col min="4863" max="5098" width="9.140625" style="29"/>
    <col min="5099" max="5099" width="6.140625" style="29" bestFit="1" customWidth="1"/>
    <col min="5100" max="5100" width="36.140625" style="29" customWidth="1"/>
    <col min="5101" max="5102" width="6.5703125" style="29" customWidth="1"/>
    <col min="5103" max="5103" width="20.85546875" style="29" bestFit="1" customWidth="1"/>
    <col min="5104" max="5105" width="4" style="29" bestFit="1" customWidth="1"/>
    <col min="5106" max="5109" width="8.7109375" style="29" customWidth="1"/>
    <col min="5110" max="5110" width="13" style="29" customWidth="1"/>
    <col min="5111" max="5114" width="13.140625" style="29" customWidth="1"/>
    <col min="5115" max="5115" width="5" style="29" bestFit="1" customWidth="1"/>
    <col min="5116" max="5117" width="9.85546875" style="29" customWidth="1"/>
    <col min="5118" max="5118" width="11.28515625" style="29" customWidth="1"/>
    <col min="5119" max="5354" width="9.140625" style="29"/>
    <col min="5355" max="5355" width="6.140625" style="29" bestFit="1" customWidth="1"/>
    <col min="5356" max="5356" width="36.140625" style="29" customWidth="1"/>
    <col min="5357" max="5358" width="6.5703125" style="29" customWidth="1"/>
    <col min="5359" max="5359" width="20.85546875" style="29" bestFit="1" customWidth="1"/>
    <col min="5360" max="5361" width="4" style="29" bestFit="1" customWidth="1"/>
    <col min="5362" max="5365" width="8.7109375" style="29" customWidth="1"/>
    <col min="5366" max="5366" width="13" style="29" customWidth="1"/>
    <col min="5367" max="5370" width="13.140625" style="29" customWidth="1"/>
    <col min="5371" max="5371" width="5" style="29" bestFit="1" customWidth="1"/>
    <col min="5372" max="5373" width="9.85546875" style="29" customWidth="1"/>
    <col min="5374" max="5374" width="11.28515625" style="29" customWidth="1"/>
    <col min="5375" max="5610" width="9.140625" style="29"/>
    <col min="5611" max="5611" width="6.140625" style="29" bestFit="1" customWidth="1"/>
    <col min="5612" max="5612" width="36.140625" style="29" customWidth="1"/>
    <col min="5613" max="5614" width="6.5703125" style="29" customWidth="1"/>
    <col min="5615" max="5615" width="20.85546875" style="29" bestFit="1" customWidth="1"/>
    <col min="5616" max="5617" width="4" style="29" bestFit="1" customWidth="1"/>
    <col min="5618" max="5621" width="8.7109375" style="29" customWidth="1"/>
    <col min="5622" max="5622" width="13" style="29" customWidth="1"/>
    <col min="5623" max="5626" width="13.140625" style="29" customWidth="1"/>
    <col min="5627" max="5627" width="5" style="29" bestFit="1" customWidth="1"/>
    <col min="5628" max="5629" width="9.85546875" style="29" customWidth="1"/>
    <col min="5630" max="5630" width="11.28515625" style="29" customWidth="1"/>
    <col min="5631" max="5866" width="9.140625" style="29"/>
    <col min="5867" max="5867" width="6.140625" style="29" bestFit="1" customWidth="1"/>
    <col min="5868" max="5868" width="36.140625" style="29" customWidth="1"/>
    <col min="5869" max="5870" width="6.5703125" style="29" customWidth="1"/>
    <col min="5871" max="5871" width="20.85546875" style="29" bestFit="1" customWidth="1"/>
    <col min="5872" max="5873" width="4" style="29" bestFit="1" customWidth="1"/>
    <col min="5874" max="5877" width="8.7109375" style="29" customWidth="1"/>
    <col min="5878" max="5878" width="13" style="29" customWidth="1"/>
    <col min="5879" max="5882" width="13.140625" style="29" customWidth="1"/>
    <col min="5883" max="5883" width="5" style="29" bestFit="1" customWidth="1"/>
    <col min="5884" max="5885" width="9.85546875" style="29" customWidth="1"/>
    <col min="5886" max="5886" width="11.28515625" style="29" customWidth="1"/>
    <col min="5887" max="6122" width="9.140625" style="29"/>
    <col min="6123" max="6123" width="6.140625" style="29" bestFit="1" customWidth="1"/>
    <col min="6124" max="6124" width="36.140625" style="29" customWidth="1"/>
    <col min="6125" max="6126" width="6.5703125" style="29" customWidth="1"/>
    <col min="6127" max="6127" width="20.85546875" style="29" bestFit="1" customWidth="1"/>
    <col min="6128" max="6129" width="4" style="29" bestFit="1" customWidth="1"/>
    <col min="6130" max="6133" width="8.7109375" style="29" customWidth="1"/>
    <col min="6134" max="6134" width="13" style="29" customWidth="1"/>
    <col min="6135" max="6138" width="13.140625" style="29" customWidth="1"/>
    <col min="6139" max="6139" width="5" style="29" bestFit="1" customWidth="1"/>
    <col min="6140" max="6141" width="9.85546875" style="29" customWidth="1"/>
    <col min="6142" max="6142" width="11.28515625" style="29" customWidth="1"/>
    <col min="6143" max="6378" width="9.140625" style="29"/>
    <col min="6379" max="6379" width="6.140625" style="29" bestFit="1" customWidth="1"/>
    <col min="6380" max="6380" width="36.140625" style="29" customWidth="1"/>
    <col min="6381" max="6382" width="6.5703125" style="29" customWidth="1"/>
    <col min="6383" max="6383" width="20.85546875" style="29" bestFit="1" customWidth="1"/>
    <col min="6384" max="6385" width="4" style="29" bestFit="1" customWidth="1"/>
    <col min="6386" max="6389" width="8.7109375" style="29" customWidth="1"/>
    <col min="6390" max="6390" width="13" style="29" customWidth="1"/>
    <col min="6391" max="6394" width="13.140625" style="29" customWidth="1"/>
    <col min="6395" max="6395" width="5" style="29" bestFit="1" customWidth="1"/>
    <col min="6396" max="6397" width="9.85546875" style="29" customWidth="1"/>
    <col min="6398" max="6398" width="11.28515625" style="29" customWidth="1"/>
    <col min="6399" max="6634" width="9.140625" style="29"/>
    <col min="6635" max="6635" width="6.140625" style="29" bestFit="1" customWidth="1"/>
    <col min="6636" max="6636" width="36.140625" style="29" customWidth="1"/>
    <col min="6637" max="6638" width="6.5703125" style="29" customWidth="1"/>
    <col min="6639" max="6639" width="20.85546875" style="29" bestFit="1" customWidth="1"/>
    <col min="6640" max="6641" width="4" style="29" bestFit="1" customWidth="1"/>
    <col min="6642" max="6645" width="8.7109375" style="29" customWidth="1"/>
    <col min="6646" max="6646" width="13" style="29" customWidth="1"/>
    <col min="6647" max="6650" width="13.140625" style="29" customWidth="1"/>
    <col min="6651" max="6651" width="5" style="29" bestFit="1" customWidth="1"/>
    <col min="6652" max="6653" width="9.85546875" style="29" customWidth="1"/>
    <col min="6654" max="6654" width="11.28515625" style="29" customWidth="1"/>
    <col min="6655" max="6890" width="9.140625" style="29"/>
    <col min="6891" max="6891" width="6.140625" style="29" bestFit="1" customWidth="1"/>
    <col min="6892" max="6892" width="36.140625" style="29" customWidth="1"/>
    <col min="6893" max="6894" width="6.5703125" style="29" customWidth="1"/>
    <col min="6895" max="6895" width="20.85546875" style="29" bestFit="1" customWidth="1"/>
    <col min="6896" max="6897" width="4" style="29" bestFit="1" customWidth="1"/>
    <col min="6898" max="6901" width="8.7109375" style="29" customWidth="1"/>
    <col min="6902" max="6902" width="13" style="29" customWidth="1"/>
    <col min="6903" max="6906" width="13.140625" style="29" customWidth="1"/>
    <col min="6907" max="6907" width="5" style="29" bestFit="1" customWidth="1"/>
    <col min="6908" max="6909" width="9.85546875" style="29" customWidth="1"/>
    <col min="6910" max="6910" width="11.28515625" style="29" customWidth="1"/>
    <col min="6911" max="7146" width="9.140625" style="29"/>
    <col min="7147" max="7147" width="6.140625" style="29" bestFit="1" customWidth="1"/>
    <col min="7148" max="7148" width="36.140625" style="29" customWidth="1"/>
    <col min="7149" max="7150" width="6.5703125" style="29" customWidth="1"/>
    <col min="7151" max="7151" width="20.85546875" style="29" bestFit="1" customWidth="1"/>
    <col min="7152" max="7153" width="4" style="29" bestFit="1" customWidth="1"/>
    <col min="7154" max="7157" width="8.7109375" style="29" customWidth="1"/>
    <col min="7158" max="7158" width="13" style="29" customWidth="1"/>
    <col min="7159" max="7162" width="13.140625" style="29" customWidth="1"/>
    <col min="7163" max="7163" width="5" style="29" bestFit="1" customWidth="1"/>
    <col min="7164" max="7165" width="9.85546875" style="29" customWidth="1"/>
    <col min="7166" max="7166" width="11.28515625" style="29" customWidth="1"/>
    <col min="7167" max="7402" width="9.140625" style="29"/>
    <col min="7403" max="7403" width="6.140625" style="29" bestFit="1" customWidth="1"/>
    <col min="7404" max="7404" width="36.140625" style="29" customWidth="1"/>
    <col min="7405" max="7406" width="6.5703125" style="29" customWidth="1"/>
    <col min="7407" max="7407" width="20.85546875" style="29" bestFit="1" customWidth="1"/>
    <col min="7408" max="7409" width="4" style="29" bestFit="1" customWidth="1"/>
    <col min="7410" max="7413" width="8.7109375" style="29" customWidth="1"/>
    <col min="7414" max="7414" width="13" style="29" customWidth="1"/>
    <col min="7415" max="7418" width="13.140625" style="29" customWidth="1"/>
    <col min="7419" max="7419" width="5" style="29" bestFit="1" customWidth="1"/>
    <col min="7420" max="7421" width="9.85546875" style="29" customWidth="1"/>
    <col min="7422" max="7422" width="11.28515625" style="29" customWidth="1"/>
    <col min="7423" max="7658" width="9.140625" style="29"/>
    <col min="7659" max="7659" width="6.140625" style="29" bestFit="1" customWidth="1"/>
    <col min="7660" max="7660" width="36.140625" style="29" customWidth="1"/>
    <col min="7661" max="7662" width="6.5703125" style="29" customWidth="1"/>
    <col min="7663" max="7663" width="20.85546875" style="29" bestFit="1" customWidth="1"/>
    <col min="7664" max="7665" width="4" style="29" bestFit="1" customWidth="1"/>
    <col min="7666" max="7669" width="8.7109375" style="29" customWidth="1"/>
    <col min="7670" max="7670" width="13" style="29" customWidth="1"/>
    <col min="7671" max="7674" width="13.140625" style="29" customWidth="1"/>
    <col min="7675" max="7675" width="5" style="29" bestFit="1" customWidth="1"/>
    <col min="7676" max="7677" width="9.85546875" style="29" customWidth="1"/>
    <col min="7678" max="7678" width="11.28515625" style="29" customWidth="1"/>
    <col min="7679" max="7914" width="9.140625" style="29"/>
    <col min="7915" max="7915" width="6.140625" style="29" bestFit="1" customWidth="1"/>
    <col min="7916" max="7916" width="36.140625" style="29" customWidth="1"/>
    <col min="7917" max="7918" width="6.5703125" style="29" customWidth="1"/>
    <col min="7919" max="7919" width="20.85546875" style="29" bestFit="1" customWidth="1"/>
    <col min="7920" max="7921" width="4" style="29" bestFit="1" customWidth="1"/>
    <col min="7922" max="7925" width="8.7109375" style="29" customWidth="1"/>
    <col min="7926" max="7926" width="13" style="29" customWidth="1"/>
    <col min="7927" max="7930" width="13.140625" style="29" customWidth="1"/>
    <col min="7931" max="7931" width="5" style="29" bestFit="1" customWidth="1"/>
    <col min="7932" max="7933" width="9.85546875" style="29" customWidth="1"/>
    <col min="7934" max="7934" width="11.28515625" style="29" customWidth="1"/>
    <col min="7935" max="8170" width="9.140625" style="29"/>
    <col min="8171" max="8171" width="6.140625" style="29" bestFit="1" customWidth="1"/>
    <col min="8172" max="8172" width="36.140625" style="29" customWidth="1"/>
    <col min="8173" max="8174" width="6.5703125" style="29" customWidth="1"/>
    <col min="8175" max="8175" width="20.85546875" style="29" bestFit="1" customWidth="1"/>
    <col min="8176" max="8177" width="4" style="29" bestFit="1" customWidth="1"/>
    <col min="8178" max="8181" width="8.7109375" style="29" customWidth="1"/>
    <col min="8182" max="8182" width="13" style="29" customWidth="1"/>
    <col min="8183" max="8186" width="13.140625" style="29" customWidth="1"/>
    <col min="8187" max="8187" width="5" style="29" bestFit="1" customWidth="1"/>
    <col min="8188" max="8189" width="9.85546875" style="29" customWidth="1"/>
    <col min="8190" max="8190" width="11.28515625" style="29" customWidth="1"/>
    <col min="8191" max="8426" width="9.140625" style="29"/>
    <col min="8427" max="8427" width="6.140625" style="29" bestFit="1" customWidth="1"/>
    <col min="8428" max="8428" width="36.140625" style="29" customWidth="1"/>
    <col min="8429" max="8430" width="6.5703125" style="29" customWidth="1"/>
    <col min="8431" max="8431" width="20.85546875" style="29" bestFit="1" customWidth="1"/>
    <col min="8432" max="8433" width="4" style="29" bestFit="1" customWidth="1"/>
    <col min="8434" max="8437" width="8.7109375" style="29" customWidth="1"/>
    <col min="8438" max="8438" width="13" style="29" customWidth="1"/>
    <col min="8439" max="8442" width="13.140625" style="29" customWidth="1"/>
    <col min="8443" max="8443" width="5" style="29" bestFit="1" customWidth="1"/>
    <col min="8444" max="8445" width="9.85546875" style="29" customWidth="1"/>
    <col min="8446" max="8446" width="11.28515625" style="29" customWidth="1"/>
    <col min="8447" max="8682" width="9.140625" style="29"/>
    <col min="8683" max="8683" width="6.140625" style="29" bestFit="1" customWidth="1"/>
    <col min="8684" max="8684" width="36.140625" style="29" customWidth="1"/>
    <col min="8685" max="8686" width="6.5703125" style="29" customWidth="1"/>
    <col min="8687" max="8687" width="20.85546875" style="29" bestFit="1" customWidth="1"/>
    <col min="8688" max="8689" width="4" style="29" bestFit="1" customWidth="1"/>
    <col min="8690" max="8693" width="8.7109375" style="29" customWidth="1"/>
    <col min="8694" max="8694" width="13" style="29" customWidth="1"/>
    <col min="8695" max="8698" width="13.140625" style="29" customWidth="1"/>
    <col min="8699" max="8699" width="5" style="29" bestFit="1" customWidth="1"/>
    <col min="8700" max="8701" width="9.85546875" style="29" customWidth="1"/>
    <col min="8702" max="8702" width="11.28515625" style="29" customWidth="1"/>
    <col min="8703" max="8938" width="9.140625" style="29"/>
    <col min="8939" max="8939" width="6.140625" style="29" bestFit="1" customWidth="1"/>
    <col min="8940" max="8940" width="36.140625" style="29" customWidth="1"/>
    <col min="8941" max="8942" width="6.5703125" style="29" customWidth="1"/>
    <col min="8943" max="8943" width="20.85546875" style="29" bestFit="1" customWidth="1"/>
    <col min="8944" max="8945" width="4" style="29" bestFit="1" customWidth="1"/>
    <col min="8946" max="8949" width="8.7109375" style="29" customWidth="1"/>
    <col min="8950" max="8950" width="13" style="29" customWidth="1"/>
    <col min="8951" max="8954" width="13.140625" style="29" customWidth="1"/>
    <col min="8955" max="8955" width="5" style="29" bestFit="1" customWidth="1"/>
    <col min="8956" max="8957" width="9.85546875" style="29" customWidth="1"/>
    <col min="8958" max="8958" width="11.28515625" style="29" customWidth="1"/>
    <col min="8959" max="9194" width="9.140625" style="29"/>
    <col min="9195" max="9195" width="6.140625" style="29" bestFit="1" customWidth="1"/>
    <col min="9196" max="9196" width="36.140625" style="29" customWidth="1"/>
    <col min="9197" max="9198" width="6.5703125" style="29" customWidth="1"/>
    <col min="9199" max="9199" width="20.85546875" style="29" bestFit="1" customWidth="1"/>
    <col min="9200" max="9201" width="4" style="29" bestFit="1" customWidth="1"/>
    <col min="9202" max="9205" width="8.7109375" style="29" customWidth="1"/>
    <col min="9206" max="9206" width="13" style="29" customWidth="1"/>
    <col min="9207" max="9210" width="13.140625" style="29" customWidth="1"/>
    <col min="9211" max="9211" width="5" style="29" bestFit="1" customWidth="1"/>
    <col min="9212" max="9213" width="9.85546875" style="29" customWidth="1"/>
    <col min="9214" max="9214" width="11.28515625" style="29" customWidth="1"/>
    <col min="9215" max="9450" width="9.140625" style="29"/>
    <col min="9451" max="9451" width="6.140625" style="29" bestFit="1" customWidth="1"/>
    <col min="9452" max="9452" width="36.140625" style="29" customWidth="1"/>
    <col min="9453" max="9454" width="6.5703125" style="29" customWidth="1"/>
    <col min="9455" max="9455" width="20.85546875" style="29" bestFit="1" customWidth="1"/>
    <col min="9456" max="9457" width="4" style="29" bestFit="1" customWidth="1"/>
    <col min="9458" max="9461" width="8.7109375" style="29" customWidth="1"/>
    <col min="9462" max="9462" width="13" style="29" customWidth="1"/>
    <col min="9463" max="9466" width="13.140625" style="29" customWidth="1"/>
    <col min="9467" max="9467" width="5" style="29" bestFit="1" customWidth="1"/>
    <col min="9468" max="9469" width="9.85546875" style="29" customWidth="1"/>
    <col min="9470" max="9470" width="11.28515625" style="29" customWidth="1"/>
    <col min="9471" max="9706" width="9.140625" style="29"/>
    <col min="9707" max="9707" width="6.140625" style="29" bestFit="1" customWidth="1"/>
    <col min="9708" max="9708" width="36.140625" style="29" customWidth="1"/>
    <col min="9709" max="9710" width="6.5703125" style="29" customWidth="1"/>
    <col min="9711" max="9711" width="20.85546875" style="29" bestFit="1" customWidth="1"/>
    <col min="9712" max="9713" width="4" style="29" bestFit="1" customWidth="1"/>
    <col min="9714" max="9717" width="8.7109375" style="29" customWidth="1"/>
    <col min="9718" max="9718" width="13" style="29" customWidth="1"/>
    <col min="9719" max="9722" width="13.140625" style="29" customWidth="1"/>
    <col min="9723" max="9723" width="5" style="29" bestFit="1" customWidth="1"/>
    <col min="9724" max="9725" width="9.85546875" style="29" customWidth="1"/>
    <col min="9726" max="9726" width="11.28515625" style="29" customWidth="1"/>
    <col min="9727" max="9962" width="9.140625" style="29"/>
    <col min="9963" max="9963" width="6.140625" style="29" bestFit="1" customWidth="1"/>
    <col min="9964" max="9964" width="36.140625" style="29" customWidth="1"/>
    <col min="9965" max="9966" width="6.5703125" style="29" customWidth="1"/>
    <col min="9967" max="9967" width="20.85546875" style="29" bestFit="1" customWidth="1"/>
    <col min="9968" max="9969" width="4" style="29" bestFit="1" customWidth="1"/>
    <col min="9970" max="9973" width="8.7109375" style="29" customWidth="1"/>
    <col min="9974" max="9974" width="13" style="29" customWidth="1"/>
    <col min="9975" max="9978" width="13.140625" style="29" customWidth="1"/>
    <col min="9979" max="9979" width="5" style="29" bestFit="1" customWidth="1"/>
    <col min="9980" max="9981" width="9.85546875" style="29" customWidth="1"/>
    <col min="9982" max="9982" width="11.28515625" style="29" customWidth="1"/>
    <col min="9983" max="10218" width="9.140625" style="29"/>
    <col min="10219" max="10219" width="6.140625" style="29" bestFit="1" customWidth="1"/>
    <col min="10220" max="10220" width="36.140625" style="29" customWidth="1"/>
    <col min="10221" max="10222" width="6.5703125" style="29" customWidth="1"/>
    <col min="10223" max="10223" width="20.85546875" style="29" bestFit="1" customWidth="1"/>
    <col min="10224" max="10225" width="4" style="29" bestFit="1" customWidth="1"/>
    <col min="10226" max="10229" width="8.7109375" style="29" customWidth="1"/>
    <col min="10230" max="10230" width="13" style="29" customWidth="1"/>
    <col min="10231" max="10234" width="13.140625" style="29" customWidth="1"/>
    <col min="10235" max="10235" width="5" style="29" bestFit="1" customWidth="1"/>
    <col min="10236" max="10237" width="9.85546875" style="29" customWidth="1"/>
    <col min="10238" max="10238" width="11.28515625" style="29" customWidth="1"/>
    <col min="10239" max="10474" width="9.140625" style="29"/>
    <col min="10475" max="10475" width="6.140625" style="29" bestFit="1" customWidth="1"/>
    <col min="10476" max="10476" width="36.140625" style="29" customWidth="1"/>
    <col min="10477" max="10478" width="6.5703125" style="29" customWidth="1"/>
    <col min="10479" max="10479" width="20.85546875" style="29" bestFit="1" customWidth="1"/>
    <col min="10480" max="10481" width="4" style="29" bestFit="1" customWidth="1"/>
    <col min="10482" max="10485" width="8.7109375" style="29" customWidth="1"/>
    <col min="10486" max="10486" width="13" style="29" customWidth="1"/>
    <col min="10487" max="10490" width="13.140625" style="29" customWidth="1"/>
    <col min="10491" max="10491" width="5" style="29" bestFit="1" customWidth="1"/>
    <col min="10492" max="10493" width="9.85546875" style="29" customWidth="1"/>
    <col min="10494" max="10494" width="11.28515625" style="29" customWidth="1"/>
    <col min="10495" max="10730" width="9.140625" style="29"/>
    <col min="10731" max="10731" width="6.140625" style="29" bestFit="1" customWidth="1"/>
    <col min="10732" max="10732" width="36.140625" style="29" customWidth="1"/>
    <col min="10733" max="10734" width="6.5703125" style="29" customWidth="1"/>
    <col min="10735" max="10735" width="20.85546875" style="29" bestFit="1" customWidth="1"/>
    <col min="10736" max="10737" width="4" style="29" bestFit="1" customWidth="1"/>
    <col min="10738" max="10741" width="8.7109375" style="29" customWidth="1"/>
    <col min="10742" max="10742" width="13" style="29" customWidth="1"/>
    <col min="10743" max="10746" width="13.140625" style="29" customWidth="1"/>
    <col min="10747" max="10747" width="5" style="29" bestFit="1" customWidth="1"/>
    <col min="10748" max="10749" width="9.85546875" style="29" customWidth="1"/>
    <col min="10750" max="10750" width="11.28515625" style="29" customWidth="1"/>
    <col min="10751" max="10986" width="9.140625" style="29"/>
    <col min="10987" max="10987" width="6.140625" style="29" bestFit="1" customWidth="1"/>
    <col min="10988" max="10988" width="36.140625" style="29" customWidth="1"/>
    <col min="10989" max="10990" width="6.5703125" style="29" customWidth="1"/>
    <col min="10991" max="10991" width="20.85546875" style="29" bestFit="1" customWidth="1"/>
    <col min="10992" max="10993" width="4" style="29" bestFit="1" customWidth="1"/>
    <col min="10994" max="10997" width="8.7109375" style="29" customWidth="1"/>
    <col min="10998" max="10998" width="13" style="29" customWidth="1"/>
    <col min="10999" max="11002" width="13.140625" style="29" customWidth="1"/>
    <col min="11003" max="11003" width="5" style="29" bestFit="1" customWidth="1"/>
    <col min="11004" max="11005" width="9.85546875" style="29" customWidth="1"/>
    <col min="11006" max="11006" width="11.28515625" style="29" customWidth="1"/>
    <col min="11007" max="11242" width="9.140625" style="29"/>
    <col min="11243" max="11243" width="6.140625" style="29" bestFit="1" customWidth="1"/>
    <col min="11244" max="11244" width="36.140625" style="29" customWidth="1"/>
    <col min="11245" max="11246" width="6.5703125" style="29" customWidth="1"/>
    <col min="11247" max="11247" width="20.85546875" style="29" bestFit="1" customWidth="1"/>
    <col min="11248" max="11249" width="4" style="29" bestFit="1" customWidth="1"/>
    <col min="11250" max="11253" width="8.7109375" style="29" customWidth="1"/>
    <col min="11254" max="11254" width="13" style="29" customWidth="1"/>
    <col min="11255" max="11258" width="13.140625" style="29" customWidth="1"/>
    <col min="11259" max="11259" width="5" style="29" bestFit="1" customWidth="1"/>
    <col min="11260" max="11261" width="9.85546875" style="29" customWidth="1"/>
    <col min="11262" max="11262" width="11.28515625" style="29" customWidth="1"/>
    <col min="11263" max="11498" width="9.140625" style="29"/>
    <col min="11499" max="11499" width="6.140625" style="29" bestFit="1" customWidth="1"/>
    <col min="11500" max="11500" width="36.140625" style="29" customWidth="1"/>
    <col min="11501" max="11502" width="6.5703125" style="29" customWidth="1"/>
    <col min="11503" max="11503" width="20.85546875" style="29" bestFit="1" customWidth="1"/>
    <col min="11504" max="11505" width="4" style="29" bestFit="1" customWidth="1"/>
    <col min="11506" max="11509" width="8.7109375" style="29" customWidth="1"/>
    <col min="11510" max="11510" width="13" style="29" customWidth="1"/>
    <col min="11511" max="11514" width="13.140625" style="29" customWidth="1"/>
    <col min="11515" max="11515" width="5" style="29" bestFit="1" customWidth="1"/>
    <col min="11516" max="11517" width="9.85546875" style="29" customWidth="1"/>
    <col min="11518" max="11518" width="11.28515625" style="29" customWidth="1"/>
    <col min="11519" max="11754" width="9.140625" style="29"/>
    <col min="11755" max="11755" width="6.140625" style="29" bestFit="1" customWidth="1"/>
    <col min="11756" max="11756" width="36.140625" style="29" customWidth="1"/>
    <col min="11757" max="11758" width="6.5703125" style="29" customWidth="1"/>
    <col min="11759" max="11759" width="20.85546875" style="29" bestFit="1" customWidth="1"/>
    <col min="11760" max="11761" width="4" style="29" bestFit="1" customWidth="1"/>
    <col min="11762" max="11765" width="8.7109375" style="29" customWidth="1"/>
    <col min="11766" max="11766" width="13" style="29" customWidth="1"/>
    <col min="11767" max="11770" width="13.140625" style="29" customWidth="1"/>
    <col min="11771" max="11771" width="5" style="29" bestFit="1" customWidth="1"/>
    <col min="11772" max="11773" width="9.85546875" style="29" customWidth="1"/>
    <col min="11774" max="11774" width="11.28515625" style="29" customWidth="1"/>
    <col min="11775" max="12010" width="9.140625" style="29"/>
    <col min="12011" max="12011" width="6.140625" style="29" bestFit="1" customWidth="1"/>
    <col min="12012" max="12012" width="36.140625" style="29" customWidth="1"/>
    <col min="12013" max="12014" width="6.5703125" style="29" customWidth="1"/>
    <col min="12015" max="12015" width="20.85546875" style="29" bestFit="1" customWidth="1"/>
    <col min="12016" max="12017" width="4" style="29" bestFit="1" customWidth="1"/>
    <col min="12018" max="12021" width="8.7109375" style="29" customWidth="1"/>
    <col min="12022" max="12022" width="13" style="29" customWidth="1"/>
    <col min="12023" max="12026" width="13.140625" style="29" customWidth="1"/>
    <col min="12027" max="12027" width="5" style="29" bestFit="1" customWidth="1"/>
    <col min="12028" max="12029" width="9.85546875" style="29" customWidth="1"/>
    <col min="12030" max="12030" width="11.28515625" style="29" customWidth="1"/>
    <col min="12031" max="12266" width="9.140625" style="29"/>
    <col min="12267" max="12267" width="6.140625" style="29" bestFit="1" customWidth="1"/>
    <col min="12268" max="12268" width="36.140625" style="29" customWidth="1"/>
    <col min="12269" max="12270" width="6.5703125" style="29" customWidth="1"/>
    <col min="12271" max="12271" width="20.85546875" style="29" bestFit="1" customWidth="1"/>
    <col min="12272" max="12273" width="4" style="29" bestFit="1" customWidth="1"/>
    <col min="12274" max="12277" width="8.7109375" style="29" customWidth="1"/>
    <col min="12278" max="12278" width="13" style="29" customWidth="1"/>
    <col min="12279" max="12282" width="13.140625" style="29" customWidth="1"/>
    <col min="12283" max="12283" width="5" style="29" bestFit="1" customWidth="1"/>
    <col min="12284" max="12285" width="9.85546875" style="29" customWidth="1"/>
    <col min="12286" max="12286" width="11.28515625" style="29" customWidth="1"/>
    <col min="12287" max="12522" width="9.140625" style="29"/>
    <col min="12523" max="12523" width="6.140625" style="29" bestFit="1" customWidth="1"/>
    <col min="12524" max="12524" width="36.140625" style="29" customWidth="1"/>
    <col min="12525" max="12526" width="6.5703125" style="29" customWidth="1"/>
    <col min="12527" max="12527" width="20.85546875" style="29" bestFit="1" customWidth="1"/>
    <col min="12528" max="12529" width="4" style="29" bestFit="1" customWidth="1"/>
    <col min="12530" max="12533" width="8.7109375" style="29" customWidth="1"/>
    <col min="12534" max="12534" width="13" style="29" customWidth="1"/>
    <col min="12535" max="12538" width="13.140625" style="29" customWidth="1"/>
    <col min="12539" max="12539" width="5" style="29" bestFit="1" customWidth="1"/>
    <col min="12540" max="12541" width="9.85546875" style="29" customWidth="1"/>
    <col min="12542" max="12542" width="11.28515625" style="29" customWidth="1"/>
    <col min="12543" max="12778" width="9.140625" style="29"/>
    <col min="12779" max="12779" width="6.140625" style="29" bestFit="1" customWidth="1"/>
    <col min="12780" max="12780" width="36.140625" style="29" customWidth="1"/>
    <col min="12781" max="12782" width="6.5703125" style="29" customWidth="1"/>
    <col min="12783" max="12783" width="20.85546875" style="29" bestFit="1" customWidth="1"/>
    <col min="12784" max="12785" width="4" style="29" bestFit="1" customWidth="1"/>
    <col min="12786" max="12789" width="8.7109375" style="29" customWidth="1"/>
    <col min="12790" max="12790" width="13" style="29" customWidth="1"/>
    <col min="12791" max="12794" width="13.140625" style="29" customWidth="1"/>
    <col min="12795" max="12795" width="5" style="29" bestFit="1" customWidth="1"/>
    <col min="12796" max="12797" width="9.85546875" style="29" customWidth="1"/>
    <col min="12798" max="12798" width="11.28515625" style="29" customWidth="1"/>
    <col min="12799" max="13034" width="9.140625" style="29"/>
    <col min="13035" max="13035" width="6.140625" style="29" bestFit="1" customWidth="1"/>
    <col min="13036" max="13036" width="36.140625" style="29" customWidth="1"/>
    <col min="13037" max="13038" width="6.5703125" style="29" customWidth="1"/>
    <col min="13039" max="13039" width="20.85546875" style="29" bestFit="1" customWidth="1"/>
    <col min="13040" max="13041" width="4" style="29" bestFit="1" customWidth="1"/>
    <col min="13042" max="13045" width="8.7109375" style="29" customWidth="1"/>
    <col min="13046" max="13046" width="13" style="29" customWidth="1"/>
    <col min="13047" max="13050" width="13.140625" style="29" customWidth="1"/>
    <col min="13051" max="13051" width="5" style="29" bestFit="1" customWidth="1"/>
    <col min="13052" max="13053" width="9.85546875" style="29" customWidth="1"/>
    <col min="13054" max="13054" width="11.28515625" style="29" customWidth="1"/>
    <col min="13055" max="13290" width="9.140625" style="29"/>
    <col min="13291" max="13291" width="6.140625" style="29" bestFit="1" customWidth="1"/>
    <col min="13292" max="13292" width="36.140625" style="29" customWidth="1"/>
    <col min="13293" max="13294" width="6.5703125" style="29" customWidth="1"/>
    <col min="13295" max="13295" width="20.85546875" style="29" bestFit="1" customWidth="1"/>
    <col min="13296" max="13297" width="4" style="29" bestFit="1" customWidth="1"/>
    <col min="13298" max="13301" width="8.7109375" style="29" customWidth="1"/>
    <col min="13302" max="13302" width="13" style="29" customWidth="1"/>
    <col min="13303" max="13306" width="13.140625" style="29" customWidth="1"/>
    <col min="13307" max="13307" width="5" style="29" bestFit="1" customWidth="1"/>
    <col min="13308" max="13309" width="9.85546875" style="29" customWidth="1"/>
    <col min="13310" max="13310" width="11.28515625" style="29" customWidth="1"/>
    <col min="13311" max="13546" width="9.140625" style="29"/>
    <col min="13547" max="13547" width="6.140625" style="29" bestFit="1" customWidth="1"/>
    <col min="13548" max="13548" width="36.140625" style="29" customWidth="1"/>
    <col min="13549" max="13550" width="6.5703125" style="29" customWidth="1"/>
    <col min="13551" max="13551" width="20.85546875" style="29" bestFit="1" customWidth="1"/>
    <col min="13552" max="13553" width="4" style="29" bestFit="1" customWidth="1"/>
    <col min="13554" max="13557" width="8.7109375" style="29" customWidth="1"/>
    <col min="13558" max="13558" width="13" style="29" customWidth="1"/>
    <col min="13559" max="13562" width="13.140625" style="29" customWidth="1"/>
    <col min="13563" max="13563" width="5" style="29" bestFit="1" customWidth="1"/>
    <col min="13564" max="13565" width="9.85546875" style="29" customWidth="1"/>
    <col min="13566" max="13566" width="11.28515625" style="29" customWidth="1"/>
    <col min="13567" max="13802" width="9.140625" style="29"/>
    <col min="13803" max="13803" width="6.140625" style="29" bestFit="1" customWidth="1"/>
    <col min="13804" max="13804" width="36.140625" style="29" customWidth="1"/>
    <col min="13805" max="13806" width="6.5703125" style="29" customWidth="1"/>
    <col min="13807" max="13807" width="20.85546875" style="29" bestFit="1" customWidth="1"/>
    <col min="13808" max="13809" width="4" style="29" bestFit="1" customWidth="1"/>
    <col min="13810" max="13813" width="8.7109375" style="29" customWidth="1"/>
    <col min="13814" max="13814" width="13" style="29" customWidth="1"/>
    <col min="13815" max="13818" width="13.140625" style="29" customWidth="1"/>
    <col min="13819" max="13819" width="5" style="29" bestFit="1" customWidth="1"/>
    <col min="13820" max="13821" width="9.85546875" style="29" customWidth="1"/>
    <col min="13822" max="13822" width="11.28515625" style="29" customWidth="1"/>
    <col min="13823" max="14058" width="9.140625" style="29"/>
    <col min="14059" max="14059" width="6.140625" style="29" bestFit="1" customWidth="1"/>
    <col min="14060" max="14060" width="36.140625" style="29" customWidth="1"/>
    <col min="14061" max="14062" width="6.5703125" style="29" customWidth="1"/>
    <col min="14063" max="14063" width="20.85546875" style="29" bestFit="1" customWidth="1"/>
    <col min="14064" max="14065" width="4" style="29" bestFit="1" customWidth="1"/>
    <col min="14066" max="14069" width="8.7109375" style="29" customWidth="1"/>
    <col min="14070" max="14070" width="13" style="29" customWidth="1"/>
    <col min="14071" max="14074" width="13.140625" style="29" customWidth="1"/>
    <col min="14075" max="14075" width="5" style="29" bestFit="1" customWidth="1"/>
    <col min="14076" max="14077" width="9.85546875" style="29" customWidth="1"/>
    <col min="14078" max="14078" width="11.28515625" style="29" customWidth="1"/>
    <col min="14079" max="14314" width="9.140625" style="29"/>
    <col min="14315" max="14315" width="6.140625" style="29" bestFit="1" customWidth="1"/>
    <col min="14316" max="14316" width="36.140625" style="29" customWidth="1"/>
    <col min="14317" max="14318" width="6.5703125" style="29" customWidth="1"/>
    <col min="14319" max="14319" width="20.85546875" style="29" bestFit="1" customWidth="1"/>
    <col min="14320" max="14321" width="4" style="29" bestFit="1" customWidth="1"/>
    <col min="14322" max="14325" width="8.7109375" style="29" customWidth="1"/>
    <col min="14326" max="14326" width="13" style="29" customWidth="1"/>
    <col min="14327" max="14330" width="13.140625" style="29" customWidth="1"/>
    <col min="14331" max="14331" width="5" style="29" bestFit="1" customWidth="1"/>
    <col min="14332" max="14333" width="9.85546875" style="29" customWidth="1"/>
    <col min="14334" max="14334" width="11.28515625" style="29" customWidth="1"/>
    <col min="14335" max="14570" width="9.140625" style="29"/>
    <col min="14571" max="14571" width="6.140625" style="29" bestFit="1" customWidth="1"/>
    <col min="14572" max="14572" width="36.140625" style="29" customWidth="1"/>
    <col min="14573" max="14574" width="6.5703125" style="29" customWidth="1"/>
    <col min="14575" max="14575" width="20.85546875" style="29" bestFit="1" customWidth="1"/>
    <col min="14576" max="14577" width="4" style="29" bestFit="1" customWidth="1"/>
    <col min="14578" max="14581" width="8.7109375" style="29" customWidth="1"/>
    <col min="14582" max="14582" width="13" style="29" customWidth="1"/>
    <col min="14583" max="14586" width="13.140625" style="29" customWidth="1"/>
    <col min="14587" max="14587" width="5" style="29" bestFit="1" customWidth="1"/>
    <col min="14588" max="14589" width="9.85546875" style="29" customWidth="1"/>
    <col min="14590" max="14590" width="11.28515625" style="29" customWidth="1"/>
    <col min="14591" max="14826" width="9.140625" style="29"/>
    <col min="14827" max="14827" width="6.140625" style="29" bestFit="1" customWidth="1"/>
    <col min="14828" max="14828" width="36.140625" style="29" customWidth="1"/>
    <col min="14829" max="14830" width="6.5703125" style="29" customWidth="1"/>
    <col min="14831" max="14831" width="20.85546875" style="29" bestFit="1" customWidth="1"/>
    <col min="14832" max="14833" width="4" style="29" bestFit="1" customWidth="1"/>
    <col min="14834" max="14837" width="8.7109375" style="29" customWidth="1"/>
    <col min="14838" max="14838" width="13" style="29" customWidth="1"/>
    <col min="14839" max="14842" width="13.140625" style="29" customWidth="1"/>
    <col min="14843" max="14843" width="5" style="29" bestFit="1" customWidth="1"/>
    <col min="14844" max="14845" width="9.85546875" style="29" customWidth="1"/>
    <col min="14846" max="14846" width="11.28515625" style="29" customWidth="1"/>
    <col min="14847" max="15082" width="9.140625" style="29"/>
    <col min="15083" max="15083" width="6.140625" style="29" bestFit="1" customWidth="1"/>
    <col min="15084" max="15084" width="36.140625" style="29" customWidth="1"/>
    <col min="15085" max="15086" width="6.5703125" style="29" customWidth="1"/>
    <col min="15087" max="15087" width="20.85546875" style="29" bestFit="1" customWidth="1"/>
    <col min="15088" max="15089" width="4" style="29" bestFit="1" customWidth="1"/>
    <col min="15090" max="15093" width="8.7109375" style="29" customWidth="1"/>
    <col min="15094" max="15094" width="13" style="29" customWidth="1"/>
    <col min="15095" max="15098" width="13.140625" style="29" customWidth="1"/>
    <col min="15099" max="15099" width="5" style="29" bestFit="1" customWidth="1"/>
    <col min="15100" max="15101" width="9.85546875" style="29" customWidth="1"/>
    <col min="15102" max="15102" width="11.28515625" style="29" customWidth="1"/>
    <col min="15103" max="15338" width="9.140625" style="29"/>
    <col min="15339" max="15339" width="6.140625" style="29" bestFit="1" customWidth="1"/>
    <col min="15340" max="15340" width="36.140625" style="29" customWidth="1"/>
    <col min="15341" max="15342" width="6.5703125" style="29" customWidth="1"/>
    <col min="15343" max="15343" width="20.85546875" style="29" bestFit="1" customWidth="1"/>
    <col min="15344" max="15345" width="4" style="29" bestFit="1" customWidth="1"/>
    <col min="15346" max="15349" width="8.7109375" style="29" customWidth="1"/>
    <col min="15350" max="15350" width="13" style="29" customWidth="1"/>
    <col min="15351" max="15354" width="13.140625" style="29" customWidth="1"/>
    <col min="15355" max="15355" width="5" style="29" bestFit="1" customWidth="1"/>
    <col min="15356" max="15357" width="9.85546875" style="29" customWidth="1"/>
    <col min="15358" max="15358" width="11.28515625" style="29" customWidth="1"/>
    <col min="15359" max="15594" width="9.140625" style="29"/>
    <col min="15595" max="15595" width="6.140625" style="29" bestFit="1" customWidth="1"/>
    <col min="15596" max="15596" width="36.140625" style="29" customWidth="1"/>
    <col min="15597" max="15598" width="6.5703125" style="29" customWidth="1"/>
    <col min="15599" max="15599" width="20.85546875" style="29" bestFit="1" customWidth="1"/>
    <col min="15600" max="15601" width="4" style="29" bestFit="1" customWidth="1"/>
    <col min="15602" max="15605" width="8.7109375" style="29" customWidth="1"/>
    <col min="15606" max="15606" width="13" style="29" customWidth="1"/>
    <col min="15607" max="15610" width="13.140625" style="29" customWidth="1"/>
    <col min="15611" max="15611" width="5" style="29" bestFit="1" customWidth="1"/>
    <col min="15612" max="15613" width="9.85546875" style="29" customWidth="1"/>
    <col min="15614" max="15614" width="11.28515625" style="29" customWidth="1"/>
    <col min="15615" max="15850" width="9.140625" style="29"/>
    <col min="15851" max="15851" width="6.140625" style="29" bestFit="1" customWidth="1"/>
    <col min="15852" max="15852" width="36.140625" style="29" customWidth="1"/>
    <col min="15853" max="15854" width="6.5703125" style="29" customWidth="1"/>
    <col min="15855" max="15855" width="20.85546875" style="29" bestFit="1" customWidth="1"/>
    <col min="15856" max="15857" width="4" style="29" bestFit="1" customWidth="1"/>
    <col min="15858" max="15861" width="8.7109375" style="29" customWidth="1"/>
    <col min="15862" max="15862" width="13" style="29" customWidth="1"/>
    <col min="15863" max="15866" width="13.140625" style="29" customWidth="1"/>
    <col min="15867" max="15867" width="5" style="29" bestFit="1" customWidth="1"/>
    <col min="15868" max="15869" width="9.85546875" style="29" customWidth="1"/>
    <col min="15870" max="15870" width="11.28515625" style="29" customWidth="1"/>
    <col min="15871" max="16106" width="9.140625" style="29"/>
    <col min="16107" max="16107" width="6.140625" style="29" bestFit="1" customWidth="1"/>
    <col min="16108" max="16108" width="36.140625" style="29" customWidth="1"/>
    <col min="16109" max="16110" width="6.5703125" style="29" customWidth="1"/>
    <col min="16111" max="16111" width="20.85546875" style="29" bestFit="1" customWidth="1"/>
    <col min="16112" max="16113" width="4" style="29" bestFit="1" customWidth="1"/>
    <col min="16114" max="16117" width="8.7109375" style="29" customWidth="1"/>
    <col min="16118" max="16118" width="13" style="29" customWidth="1"/>
    <col min="16119" max="16122" width="13.140625" style="29" customWidth="1"/>
    <col min="16123" max="16123" width="5" style="29" bestFit="1" customWidth="1"/>
    <col min="16124" max="16125" width="9.85546875" style="29" customWidth="1"/>
    <col min="16126" max="16126" width="11.28515625" style="29" customWidth="1"/>
    <col min="16127" max="16384" width="9.140625" style="29"/>
  </cols>
  <sheetData>
    <row r="1" spans="1:33" ht="95.25" customHeight="1" x14ac:dyDescent="0.2">
      <c r="V1" s="1224" t="s">
        <v>2342</v>
      </c>
      <c r="W1" s="1224"/>
      <c r="X1" s="1224"/>
      <c r="Y1" s="1224"/>
    </row>
    <row r="2" spans="1:33" ht="95.25" customHeight="1" x14ac:dyDescent="0.2">
      <c r="V2" s="1224" t="s">
        <v>2281</v>
      </c>
      <c r="W2" s="1225"/>
      <c r="X2" s="1225"/>
      <c r="Y2" s="1225"/>
    </row>
    <row r="3" spans="1:33" ht="49.5" customHeight="1" thickBot="1" x14ac:dyDescent="0.3">
      <c r="E3" s="1237" t="s">
        <v>813</v>
      </c>
      <c r="F3" s="1237"/>
      <c r="G3" s="1237"/>
      <c r="H3" s="1237"/>
      <c r="I3" s="1237"/>
      <c r="J3" s="1237"/>
      <c r="K3" s="1237"/>
      <c r="L3" s="1237"/>
      <c r="M3" s="1237"/>
      <c r="N3" s="1237"/>
      <c r="O3" s="1237"/>
      <c r="P3" s="1237"/>
      <c r="Q3" s="1237"/>
      <c r="R3" s="1237"/>
      <c r="S3" s="1237"/>
      <c r="T3" s="1237"/>
      <c r="U3" s="1237"/>
      <c r="V3" s="1237"/>
      <c r="W3" s="1237"/>
      <c r="X3" s="1237"/>
      <c r="Y3" s="1237"/>
    </row>
    <row r="4" spans="1:33" x14ac:dyDescent="0.25">
      <c r="A4" s="1262" t="s">
        <v>981</v>
      </c>
      <c r="B4" s="1263" t="s">
        <v>982</v>
      </c>
      <c r="C4" s="1264" t="s">
        <v>983</v>
      </c>
      <c r="D4" s="1265" t="s">
        <v>984</v>
      </c>
      <c r="E4" s="1256" t="s">
        <v>0</v>
      </c>
      <c r="F4" s="1258" t="s">
        <v>1</v>
      </c>
      <c r="G4" s="1266" t="s">
        <v>25</v>
      </c>
      <c r="H4" s="1250" t="s">
        <v>27</v>
      </c>
      <c r="I4" s="1250" t="s">
        <v>30</v>
      </c>
      <c r="J4" s="1260" t="s">
        <v>24</v>
      </c>
      <c r="K4" s="1260" t="s">
        <v>2</v>
      </c>
      <c r="L4" s="1248" t="s">
        <v>22</v>
      </c>
      <c r="M4" s="1248" t="s">
        <v>2285</v>
      </c>
      <c r="N4" s="1243" t="s">
        <v>32</v>
      </c>
      <c r="O4" s="1230" t="s">
        <v>638</v>
      </c>
      <c r="P4" s="1240" t="s">
        <v>29</v>
      </c>
      <c r="Q4" s="1253" t="s">
        <v>28</v>
      </c>
      <c r="R4" s="1254"/>
      <c r="S4" s="1254"/>
      <c r="T4" s="1254"/>
      <c r="U4" s="1254"/>
      <c r="V4" s="1255"/>
      <c r="W4" s="1230" t="s">
        <v>5</v>
      </c>
      <c r="X4" s="1230" t="s">
        <v>6</v>
      </c>
      <c r="Y4" s="1246" t="s">
        <v>7</v>
      </c>
    </row>
    <row r="5" spans="1:33" x14ac:dyDescent="0.25">
      <c r="A5" s="1262"/>
      <c r="B5" s="1263"/>
      <c r="C5" s="1264"/>
      <c r="D5" s="1265"/>
      <c r="E5" s="1257"/>
      <c r="F5" s="1259"/>
      <c r="G5" s="1267"/>
      <c r="H5" s="1251"/>
      <c r="I5" s="1251"/>
      <c r="J5" s="1261"/>
      <c r="K5" s="1261"/>
      <c r="L5" s="1249"/>
      <c r="M5" s="1249"/>
      <c r="N5" s="1244"/>
      <c r="O5" s="1231"/>
      <c r="P5" s="1241"/>
      <c r="Q5" s="1238" t="s">
        <v>26</v>
      </c>
      <c r="R5" s="1245" t="s">
        <v>9</v>
      </c>
      <c r="S5" s="1245"/>
      <c r="T5" s="1245"/>
      <c r="U5" s="1245"/>
      <c r="V5" s="1245"/>
      <c r="W5" s="1231"/>
      <c r="X5" s="1231"/>
      <c r="Y5" s="1247"/>
    </row>
    <row r="6" spans="1:33" ht="154.5" customHeight="1" x14ac:dyDescent="0.25">
      <c r="A6" s="1262"/>
      <c r="B6" s="1263"/>
      <c r="C6" s="1264"/>
      <c r="D6" s="1265"/>
      <c r="E6" s="1257"/>
      <c r="F6" s="1259"/>
      <c r="G6" s="1267"/>
      <c r="H6" s="1251"/>
      <c r="I6" s="1251"/>
      <c r="J6" s="1261"/>
      <c r="K6" s="1261"/>
      <c r="L6" s="1249"/>
      <c r="M6" s="1249"/>
      <c r="N6" s="1239"/>
      <c r="O6" s="1231"/>
      <c r="P6" s="1242"/>
      <c r="Q6" s="1239"/>
      <c r="R6" s="370" t="s">
        <v>639</v>
      </c>
      <c r="S6" s="954" t="s">
        <v>10</v>
      </c>
      <c r="T6" s="954" t="s">
        <v>11</v>
      </c>
      <c r="U6" s="954" t="s">
        <v>12</v>
      </c>
      <c r="V6" s="954" t="s">
        <v>13</v>
      </c>
      <c r="W6" s="1231"/>
      <c r="X6" s="1231"/>
      <c r="Y6" s="1247"/>
      <c r="AA6" s="80"/>
      <c r="AB6" s="80"/>
      <c r="AC6" s="80"/>
      <c r="AD6" s="80"/>
      <c r="AE6" s="80"/>
      <c r="AF6" s="77"/>
      <c r="AG6" s="77"/>
    </row>
    <row r="7" spans="1:33" x14ac:dyDescent="0.2">
      <c r="A7" s="1262"/>
      <c r="B7" s="1263"/>
      <c r="C7" s="1264"/>
      <c r="D7" s="1265"/>
      <c r="E7" s="1257"/>
      <c r="F7" s="1259"/>
      <c r="G7" s="1267"/>
      <c r="H7" s="1252"/>
      <c r="I7" s="1252"/>
      <c r="J7" s="1261"/>
      <c r="K7" s="1261"/>
      <c r="L7" s="956" t="s">
        <v>14</v>
      </c>
      <c r="M7" s="956" t="s">
        <v>14</v>
      </c>
      <c r="N7" s="956" t="s">
        <v>14</v>
      </c>
      <c r="O7" s="98" t="s">
        <v>15</v>
      </c>
      <c r="P7" s="331"/>
      <c r="Q7" s="956" t="s">
        <v>16</v>
      </c>
      <c r="R7" s="371" t="s">
        <v>16</v>
      </c>
      <c r="S7" s="956" t="s">
        <v>16</v>
      </c>
      <c r="T7" s="956" t="s">
        <v>16</v>
      </c>
      <c r="U7" s="956" t="s">
        <v>16</v>
      </c>
      <c r="V7" s="956" t="s">
        <v>16</v>
      </c>
      <c r="W7" s="98" t="s">
        <v>17</v>
      </c>
      <c r="X7" s="98" t="s">
        <v>17</v>
      </c>
      <c r="Y7" s="1247"/>
      <c r="AA7" s="80"/>
      <c r="AB7" s="80"/>
      <c r="AC7" s="80"/>
      <c r="AD7" s="80"/>
      <c r="AE7" s="80"/>
      <c r="AF7" s="77"/>
      <c r="AG7" s="77"/>
    </row>
    <row r="8" spans="1:33" ht="13.5" thickBot="1" x14ac:dyDescent="0.25">
      <c r="A8" s="90"/>
      <c r="B8" s="91"/>
      <c r="C8" s="92"/>
      <c r="D8" s="565"/>
      <c r="E8" s="48">
        <v>1</v>
      </c>
      <c r="F8" s="30">
        <v>2</v>
      </c>
      <c r="G8" s="30">
        <v>3</v>
      </c>
      <c r="H8" s="30">
        <v>4</v>
      </c>
      <c r="I8" s="30">
        <v>5</v>
      </c>
      <c r="J8" s="30">
        <v>6</v>
      </c>
      <c r="K8" s="49">
        <v>7</v>
      </c>
      <c r="L8" s="49">
        <v>8</v>
      </c>
      <c r="M8" s="49">
        <v>9</v>
      </c>
      <c r="N8" s="49">
        <v>10</v>
      </c>
      <c r="O8" s="135">
        <v>11</v>
      </c>
      <c r="P8" s="99">
        <v>12</v>
      </c>
      <c r="Q8" s="141">
        <v>13</v>
      </c>
      <c r="R8" s="372">
        <v>14</v>
      </c>
      <c r="S8" s="49">
        <v>15</v>
      </c>
      <c r="T8" s="51">
        <v>16</v>
      </c>
      <c r="U8" s="49">
        <v>17</v>
      </c>
      <c r="V8" s="51">
        <v>18</v>
      </c>
      <c r="W8" s="99">
        <v>19</v>
      </c>
      <c r="X8" s="99">
        <v>20</v>
      </c>
      <c r="Y8" s="100">
        <v>21</v>
      </c>
      <c r="AA8" s="80"/>
      <c r="AB8" s="80"/>
      <c r="AC8" s="80"/>
      <c r="AD8" s="80"/>
      <c r="AE8" s="80"/>
      <c r="AF8" s="77"/>
      <c r="AG8" s="77"/>
    </row>
    <row r="9" spans="1:33" s="31" customFormat="1" ht="15" thickBot="1" x14ac:dyDescent="0.25">
      <c r="A9" s="93"/>
      <c r="B9" s="94"/>
      <c r="C9" s="95"/>
      <c r="D9" s="95"/>
      <c r="E9" s="1232" t="s">
        <v>125</v>
      </c>
      <c r="F9" s="1233"/>
      <c r="G9" s="27" t="s">
        <v>18</v>
      </c>
      <c r="H9" s="27" t="s">
        <v>18</v>
      </c>
      <c r="I9" s="27" t="s">
        <v>18</v>
      </c>
      <c r="J9" s="27" t="s">
        <v>18</v>
      </c>
      <c r="K9" s="27" t="s">
        <v>18</v>
      </c>
      <c r="L9" s="28">
        <f>L11+L1599+L2405</f>
        <v>1982053.44</v>
      </c>
      <c r="M9" s="28">
        <f>M11+M1599+M2405</f>
        <v>1754456.7600000002</v>
      </c>
      <c r="N9" s="28">
        <f>N11+N1599+N2405</f>
        <v>466010.48000000004</v>
      </c>
      <c r="O9" s="136">
        <f>O11+O1599+O2405</f>
        <v>89506</v>
      </c>
      <c r="P9" s="335" t="s">
        <v>18</v>
      </c>
      <c r="Q9" s="28">
        <f t="shared" ref="Q9:V9" si="0">Q11+Q1599+Q2405</f>
        <v>3526963604.0310001</v>
      </c>
      <c r="R9" s="373">
        <f t="shared" si="0"/>
        <v>0</v>
      </c>
      <c r="S9" s="28">
        <f t="shared" si="0"/>
        <v>1502553532.5538239</v>
      </c>
      <c r="T9" s="28">
        <f t="shared" si="0"/>
        <v>106271669.93442573</v>
      </c>
      <c r="U9" s="28">
        <f t="shared" si="0"/>
        <v>1903635014.8276582</v>
      </c>
      <c r="V9" s="28">
        <f t="shared" si="0"/>
        <v>14503386.713160064</v>
      </c>
      <c r="W9" s="101" t="s">
        <v>18</v>
      </c>
      <c r="X9" s="101" t="s">
        <v>18</v>
      </c>
      <c r="Y9" s="102" t="s">
        <v>18</v>
      </c>
      <c r="AA9" s="498"/>
      <c r="AB9" s="498"/>
      <c r="AC9" s="498"/>
      <c r="AD9" s="498"/>
      <c r="AE9" s="498"/>
      <c r="AF9" s="499"/>
      <c r="AG9" s="499"/>
    </row>
    <row r="10" spans="1:33" s="31" customFormat="1" ht="13.5" thickBot="1" x14ac:dyDescent="0.3">
      <c r="A10" s="93"/>
      <c r="B10" s="94"/>
      <c r="C10" s="95"/>
      <c r="D10" s="95"/>
      <c r="E10" s="1234" t="s">
        <v>34</v>
      </c>
      <c r="F10" s="1235"/>
      <c r="G10" s="1235"/>
      <c r="H10" s="1235"/>
      <c r="I10" s="1235"/>
      <c r="J10" s="1235"/>
      <c r="K10" s="1235"/>
      <c r="L10" s="1235"/>
      <c r="M10" s="1235"/>
      <c r="N10" s="1235"/>
      <c r="O10" s="1235"/>
      <c r="P10" s="1235"/>
      <c r="Q10" s="1235"/>
      <c r="R10" s="1235"/>
      <c r="S10" s="1235"/>
      <c r="T10" s="1235"/>
      <c r="U10" s="1235"/>
      <c r="V10" s="1235"/>
      <c r="W10" s="1235"/>
      <c r="X10" s="1235"/>
      <c r="Y10" s="1236"/>
      <c r="AA10" s="498"/>
      <c r="AB10" s="498"/>
      <c r="AC10" s="498"/>
      <c r="AD10" s="498"/>
      <c r="AE10" s="498"/>
      <c r="AF10" s="499"/>
      <c r="AG10" s="499"/>
    </row>
    <row r="11" spans="1:33" s="31" customFormat="1" ht="16.5" thickBot="1" x14ac:dyDescent="0.25">
      <c r="A11" s="481"/>
      <c r="B11" s="86"/>
      <c r="C11" s="53"/>
      <c r="D11" s="399"/>
      <c r="E11" s="54"/>
      <c r="F11" s="32" t="s">
        <v>126</v>
      </c>
      <c r="G11" s="27" t="s">
        <v>18</v>
      </c>
      <c r="H11" s="27" t="s">
        <v>18</v>
      </c>
      <c r="I11" s="27" t="s">
        <v>18</v>
      </c>
      <c r="J11" s="27" t="s">
        <v>18</v>
      </c>
      <c r="K11" s="27" t="s">
        <v>18</v>
      </c>
      <c r="L11" s="28">
        <f>L12+L36+L52+L99+L108+L329+L369+L404+L445+L465+L1418+L1464+L1493+L1531</f>
        <v>965306.54000000039</v>
      </c>
      <c r="M11" s="28">
        <f>M12+M36+M52+M99+M108+M329+M369+M404+M445+M465+M1418+M1464+M1493+M1531</f>
        <v>865484.33000000031</v>
      </c>
      <c r="N11" s="28">
        <f>N12+N36+N52+N99+N108+N329+N369+N404+N445+N465+N1418+N1464+N1493+N1531</f>
        <v>203179.02000000005</v>
      </c>
      <c r="O11" s="136">
        <f>O12+O36+O52+O99+O108+O329+O369+O404+O445+O465+O1418+O1464+O1493+O1531</f>
        <v>46172</v>
      </c>
      <c r="P11" s="335" t="s">
        <v>18</v>
      </c>
      <c r="Q11" s="28">
        <f t="shared" ref="Q11:V11" si="1">Q12+Q36+Q52+Q99+Q108+Q329+Q369+Q404+Q445+Q465+Q1418+Q1464+Q1493+Q1531</f>
        <v>1207005007.8240001</v>
      </c>
      <c r="R11" s="373">
        <f t="shared" si="1"/>
        <v>0</v>
      </c>
      <c r="S11" s="28">
        <f t="shared" si="1"/>
        <v>445850545.33971518</v>
      </c>
      <c r="T11" s="28">
        <f t="shared" si="1"/>
        <v>39657846.411534451</v>
      </c>
      <c r="U11" s="28">
        <f t="shared" si="1"/>
        <v>718176137.61765814</v>
      </c>
      <c r="V11" s="28">
        <f t="shared" si="1"/>
        <v>3320478.4531600652</v>
      </c>
      <c r="W11" s="103"/>
      <c r="X11" s="103"/>
      <c r="Y11" s="104"/>
      <c r="AA11" s="498"/>
      <c r="AB11" s="498"/>
      <c r="AC11" s="498"/>
      <c r="AD11" s="498"/>
      <c r="AE11" s="498"/>
      <c r="AF11" s="499"/>
      <c r="AG11" s="499"/>
    </row>
    <row r="12" spans="1:33" s="31" customFormat="1" ht="13.5" thickBot="1" x14ac:dyDescent="0.25">
      <c r="A12" s="482"/>
      <c r="B12" s="96"/>
      <c r="C12" s="96"/>
      <c r="D12" s="400"/>
      <c r="E12" s="55" t="s">
        <v>40</v>
      </c>
      <c r="F12" s="33" t="s">
        <v>127</v>
      </c>
      <c r="G12" s="27" t="s">
        <v>18</v>
      </c>
      <c r="H12" s="27" t="s">
        <v>18</v>
      </c>
      <c r="I12" s="27" t="s">
        <v>18</v>
      </c>
      <c r="J12" s="27" t="s">
        <v>18</v>
      </c>
      <c r="K12" s="27" t="s">
        <v>18</v>
      </c>
      <c r="L12" s="28">
        <f>L13</f>
        <v>4940.1000000000004</v>
      </c>
      <c r="M12" s="28">
        <f t="shared" ref="M12:O12" si="2">M13</f>
        <v>4484</v>
      </c>
      <c r="N12" s="28">
        <f t="shared" si="2"/>
        <v>0</v>
      </c>
      <c r="O12" s="136">
        <f t="shared" si="2"/>
        <v>189</v>
      </c>
      <c r="P12" s="335" t="s">
        <v>18</v>
      </c>
      <c r="Q12" s="28">
        <f>Q13</f>
        <v>6623156.1799999997</v>
      </c>
      <c r="R12" s="373">
        <f t="shared" ref="R12:U12" si="3">R13</f>
        <v>0</v>
      </c>
      <c r="S12" s="28">
        <f t="shared" si="3"/>
        <v>4361454.37</v>
      </c>
      <c r="T12" s="28">
        <f t="shared" si="3"/>
        <v>0</v>
      </c>
      <c r="U12" s="28">
        <f t="shared" si="3"/>
        <v>2261701.81</v>
      </c>
      <c r="V12" s="28">
        <v>0</v>
      </c>
      <c r="W12" s="101" t="s">
        <v>18</v>
      </c>
      <c r="X12" s="101" t="s">
        <v>18</v>
      </c>
      <c r="Y12" s="102" t="s">
        <v>18</v>
      </c>
      <c r="AA12" s="498"/>
      <c r="AB12" s="498"/>
      <c r="AC12" s="498"/>
      <c r="AD12" s="498"/>
      <c r="AE12" s="498"/>
      <c r="AF12" s="499"/>
      <c r="AG12" s="499"/>
    </row>
    <row r="13" spans="1:33" s="31" customFormat="1" ht="13.5" thickBot="1" x14ac:dyDescent="0.25">
      <c r="A13" s="483"/>
      <c r="B13" s="155"/>
      <c r="C13" s="155"/>
      <c r="D13" s="401"/>
      <c r="E13" s="55" t="s">
        <v>33</v>
      </c>
      <c r="F13" s="33" t="s">
        <v>163</v>
      </c>
      <c r="G13" s="27" t="s">
        <v>18</v>
      </c>
      <c r="H13" s="27" t="s">
        <v>18</v>
      </c>
      <c r="I13" s="27" t="s">
        <v>18</v>
      </c>
      <c r="J13" s="27" t="s">
        <v>18</v>
      </c>
      <c r="K13" s="27" t="s">
        <v>18</v>
      </c>
      <c r="L13" s="28">
        <f>L17+L20+L23+L25+L27+L31+L33+L35</f>
        <v>4940.1000000000004</v>
      </c>
      <c r="M13" s="28">
        <f t="shared" ref="M13:O13" si="4">M17+M20+M23+M25+M27+M31+M33+M35</f>
        <v>4484</v>
      </c>
      <c r="N13" s="28">
        <f t="shared" si="4"/>
        <v>0</v>
      </c>
      <c r="O13" s="136">
        <f t="shared" si="4"/>
        <v>189</v>
      </c>
      <c r="P13" s="335" t="s">
        <v>18</v>
      </c>
      <c r="Q13" s="28">
        <f>Q17+Q20+Q23+Q25+Q27+Q31+Q33+Q35</f>
        <v>6623156.1799999997</v>
      </c>
      <c r="R13" s="373">
        <f t="shared" ref="R13:V13" si="5">R17+R20+R23+R25+R27+R31+R33+R35</f>
        <v>0</v>
      </c>
      <c r="S13" s="28">
        <f t="shared" si="5"/>
        <v>4361454.37</v>
      </c>
      <c r="T13" s="28">
        <f t="shared" si="5"/>
        <v>0</v>
      </c>
      <c r="U13" s="28">
        <f t="shared" si="5"/>
        <v>2261701.81</v>
      </c>
      <c r="V13" s="28">
        <f t="shared" si="5"/>
        <v>0</v>
      </c>
      <c r="W13" s="101" t="s">
        <v>18</v>
      </c>
      <c r="X13" s="101" t="s">
        <v>18</v>
      </c>
      <c r="Y13" s="102" t="s">
        <v>18</v>
      </c>
      <c r="AA13" s="52"/>
      <c r="AB13" s="52"/>
      <c r="AC13" s="52"/>
      <c r="AD13" s="52"/>
      <c r="AE13" s="52"/>
    </row>
    <row r="14" spans="1:33" s="31" customFormat="1" ht="15" x14ac:dyDescent="0.25">
      <c r="A14" s="484" t="s">
        <v>1129</v>
      </c>
      <c r="B14" s="97" t="s">
        <v>1459</v>
      </c>
      <c r="C14" s="97">
        <v>5</v>
      </c>
      <c r="D14" s="211" t="s">
        <v>2271</v>
      </c>
      <c r="E14" s="696" t="s">
        <v>41</v>
      </c>
      <c r="F14" s="959" t="s">
        <v>985</v>
      </c>
      <c r="G14" s="284" t="s">
        <v>38</v>
      </c>
      <c r="H14" s="284">
        <v>1974</v>
      </c>
      <c r="I14" s="284"/>
      <c r="J14" s="284" t="s">
        <v>39</v>
      </c>
      <c r="K14" s="284">
        <v>2</v>
      </c>
      <c r="L14" s="956">
        <v>533.9</v>
      </c>
      <c r="M14" s="956">
        <v>492.4</v>
      </c>
      <c r="N14" s="956"/>
      <c r="O14" s="98">
        <v>20</v>
      </c>
      <c r="P14" s="300" t="s">
        <v>2120</v>
      </c>
      <c r="Q14" s="956">
        <v>282222.55</v>
      </c>
      <c r="R14" s="956">
        <v>0</v>
      </c>
      <c r="S14" s="956">
        <v>185848.07</v>
      </c>
      <c r="T14" s="956">
        <v>0</v>
      </c>
      <c r="U14" s="956">
        <v>96374.48</v>
      </c>
      <c r="V14" s="956">
        <v>0</v>
      </c>
      <c r="W14" s="956">
        <f>Q14/L14</f>
        <v>528.6056377598801</v>
      </c>
      <c r="X14" s="956">
        <v>517.08000000000004</v>
      </c>
      <c r="Y14" s="157">
        <v>44196</v>
      </c>
      <c r="AA14" s="52"/>
      <c r="AB14" s="52"/>
      <c r="AC14" s="52"/>
      <c r="AD14" s="52"/>
      <c r="AE14" s="52"/>
    </row>
    <row r="15" spans="1:33" s="31" customFormat="1" ht="15" x14ac:dyDescent="0.25">
      <c r="A15" s="484" t="s">
        <v>1129</v>
      </c>
      <c r="B15" s="97" t="s">
        <v>1460</v>
      </c>
      <c r="C15" s="97">
        <v>1</v>
      </c>
      <c r="D15" s="211" t="s">
        <v>2272</v>
      </c>
      <c r="E15" s="696" t="s">
        <v>41</v>
      </c>
      <c r="F15" s="959" t="s">
        <v>985</v>
      </c>
      <c r="G15" s="284" t="s">
        <v>38</v>
      </c>
      <c r="H15" s="284">
        <v>1974</v>
      </c>
      <c r="I15" s="284"/>
      <c r="J15" s="284" t="s">
        <v>39</v>
      </c>
      <c r="K15" s="284">
        <v>2</v>
      </c>
      <c r="L15" s="956">
        <v>533.9</v>
      </c>
      <c r="M15" s="956">
        <v>492.4</v>
      </c>
      <c r="N15" s="956"/>
      <c r="O15" s="98">
        <v>20</v>
      </c>
      <c r="P15" s="336" t="s">
        <v>2111</v>
      </c>
      <c r="Q15" s="956">
        <v>568710.06000000006</v>
      </c>
      <c r="R15" s="956">
        <v>0</v>
      </c>
      <c r="S15" s="956">
        <v>374504.68</v>
      </c>
      <c r="T15" s="956">
        <v>0</v>
      </c>
      <c r="U15" s="956">
        <v>194205.38</v>
      </c>
      <c r="V15" s="956">
        <v>0</v>
      </c>
      <c r="W15" s="956">
        <f t="shared" ref="W15:W16" si="6">Q15/L15</f>
        <v>1065.1995879378162</v>
      </c>
      <c r="X15" s="956">
        <v>686.47</v>
      </c>
      <c r="Y15" s="157">
        <v>44196</v>
      </c>
      <c r="AA15" s="52"/>
      <c r="AB15" s="52"/>
      <c r="AC15" s="52"/>
      <c r="AD15" s="52"/>
      <c r="AE15" s="52"/>
    </row>
    <row r="16" spans="1:33" s="31" customFormat="1" ht="15" x14ac:dyDescent="0.25">
      <c r="A16" s="484" t="s">
        <v>1129</v>
      </c>
      <c r="B16" s="97" t="s">
        <v>1461</v>
      </c>
      <c r="C16" s="97">
        <v>4</v>
      </c>
      <c r="D16" s="211" t="s">
        <v>2273</v>
      </c>
      <c r="E16" s="960" t="s">
        <v>41</v>
      </c>
      <c r="F16" s="961" t="s">
        <v>985</v>
      </c>
      <c r="G16" s="715" t="s">
        <v>38</v>
      </c>
      <c r="H16" s="715">
        <v>1974</v>
      </c>
      <c r="I16" s="715"/>
      <c r="J16" s="715" t="s">
        <v>39</v>
      </c>
      <c r="K16" s="715">
        <v>2</v>
      </c>
      <c r="L16" s="107">
        <v>533.9</v>
      </c>
      <c r="M16" s="107">
        <v>492.4</v>
      </c>
      <c r="N16" s="107"/>
      <c r="O16" s="907">
        <v>20</v>
      </c>
      <c r="P16" s="300" t="s">
        <v>2115</v>
      </c>
      <c r="Q16" s="107">
        <v>199689</v>
      </c>
      <c r="R16" s="107">
        <v>0</v>
      </c>
      <c r="S16" s="107">
        <v>131498.4</v>
      </c>
      <c r="T16" s="107">
        <v>0</v>
      </c>
      <c r="U16" s="107">
        <v>68190.600000000006</v>
      </c>
      <c r="V16" s="107">
        <v>0</v>
      </c>
      <c r="W16" s="107">
        <f t="shared" si="6"/>
        <v>374.0194793032403</v>
      </c>
      <c r="X16" s="107">
        <v>374.02</v>
      </c>
      <c r="Y16" s="108">
        <v>44196</v>
      </c>
      <c r="AA16" s="52"/>
      <c r="AB16" s="52"/>
      <c r="AC16" s="52"/>
      <c r="AD16" s="52"/>
      <c r="AE16" s="52"/>
    </row>
    <row r="17" spans="1:31" s="31" customFormat="1" x14ac:dyDescent="0.25">
      <c r="A17" s="437"/>
      <c r="B17" s="34"/>
      <c r="C17" s="34"/>
      <c r="D17" s="132"/>
      <c r="E17" s="962"/>
      <c r="F17" s="963" t="s">
        <v>31</v>
      </c>
      <c r="G17" s="501" t="s">
        <v>18</v>
      </c>
      <c r="H17" s="964" t="s">
        <v>18</v>
      </c>
      <c r="I17" s="964" t="s">
        <v>18</v>
      </c>
      <c r="J17" s="501" t="s">
        <v>18</v>
      </c>
      <c r="K17" s="501" t="s">
        <v>18</v>
      </c>
      <c r="L17" s="109">
        <v>533.9</v>
      </c>
      <c r="M17" s="109">
        <v>492.4</v>
      </c>
      <c r="N17" s="109">
        <v>0</v>
      </c>
      <c r="O17" s="910">
        <v>20</v>
      </c>
      <c r="P17" s="350" t="s">
        <v>18</v>
      </c>
      <c r="Q17" s="109">
        <f>Q14+Q15+Q16</f>
        <v>1050621.6100000001</v>
      </c>
      <c r="R17" s="109">
        <f t="shared" ref="R17:V17" si="7">R14+R15+R16</f>
        <v>0</v>
      </c>
      <c r="S17" s="109">
        <f t="shared" si="7"/>
        <v>691851.15</v>
      </c>
      <c r="T17" s="109">
        <f t="shared" si="7"/>
        <v>0</v>
      </c>
      <c r="U17" s="109">
        <f t="shared" si="7"/>
        <v>358770.45999999996</v>
      </c>
      <c r="V17" s="109">
        <f t="shared" si="7"/>
        <v>0</v>
      </c>
      <c r="W17" s="109" t="s">
        <v>18</v>
      </c>
      <c r="X17" s="109" t="s">
        <v>18</v>
      </c>
      <c r="Y17" s="110" t="s">
        <v>18</v>
      </c>
      <c r="AA17" s="52"/>
      <c r="AB17" s="52"/>
      <c r="AC17" s="52"/>
      <c r="AD17" s="52"/>
      <c r="AE17" s="52"/>
    </row>
    <row r="18" spans="1:31" s="31" customFormat="1" ht="15" x14ac:dyDescent="0.25">
      <c r="A18" s="484" t="s">
        <v>1130</v>
      </c>
      <c r="B18" s="97" t="s">
        <v>1462</v>
      </c>
      <c r="C18" s="97">
        <v>1</v>
      </c>
      <c r="D18" s="211" t="s">
        <v>2272</v>
      </c>
      <c r="E18" s="939" t="s">
        <v>42</v>
      </c>
      <c r="F18" s="965" t="s">
        <v>986</v>
      </c>
      <c r="G18" s="714" t="s">
        <v>38</v>
      </c>
      <c r="H18" s="940">
        <v>1973</v>
      </c>
      <c r="I18" s="940"/>
      <c r="J18" s="714" t="s">
        <v>39</v>
      </c>
      <c r="K18" s="714">
        <v>2</v>
      </c>
      <c r="L18" s="163">
        <v>547.1</v>
      </c>
      <c r="M18" s="966">
        <v>505.5</v>
      </c>
      <c r="N18" s="966"/>
      <c r="O18" s="942">
        <v>18</v>
      </c>
      <c r="P18" s="339" t="s">
        <v>2111</v>
      </c>
      <c r="Q18" s="163">
        <v>571619.56999999995</v>
      </c>
      <c r="R18" s="163">
        <v>0</v>
      </c>
      <c r="S18" s="163">
        <v>376420.64</v>
      </c>
      <c r="T18" s="163">
        <v>0</v>
      </c>
      <c r="U18" s="163">
        <v>195198.93</v>
      </c>
      <c r="V18" s="163">
        <v>0</v>
      </c>
      <c r="W18" s="163">
        <f t="shared" ref="W18:W19" si="8">Q18/L18</f>
        <v>1044.8173460062144</v>
      </c>
      <c r="X18" s="163">
        <v>686.47</v>
      </c>
      <c r="Y18" s="164">
        <v>44196</v>
      </c>
      <c r="AA18" s="52"/>
      <c r="AB18" s="52"/>
      <c r="AC18" s="52"/>
      <c r="AD18" s="52"/>
      <c r="AE18" s="52"/>
    </row>
    <row r="19" spans="1:31" s="31" customFormat="1" ht="15" x14ac:dyDescent="0.25">
      <c r="A19" s="484" t="s">
        <v>1130</v>
      </c>
      <c r="B19" s="97" t="s">
        <v>1463</v>
      </c>
      <c r="C19" s="97">
        <v>3</v>
      </c>
      <c r="D19" s="211" t="s">
        <v>2274</v>
      </c>
      <c r="E19" s="903" t="s">
        <v>42</v>
      </c>
      <c r="F19" s="704" t="s">
        <v>986</v>
      </c>
      <c r="G19" s="715" t="s">
        <v>38</v>
      </c>
      <c r="H19" s="905">
        <v>1973</v>
      </c>
      <c r="I19" s="905"/>
      <c r="J19" s="715" t="s">
        <v>39</v>
      </c>
      <c r="K19" s="715">
        <v>2</v>
      </c>
      <c r="L19" s="107">
        <v>547.1</v>
      </c>
      <c r="M19" s="967">
        <v>505.5</v>
      </c>
      <c r="N19" s="967"/>
      <c r="O19" s="907">
        <v>18</v>
      </c>
      <c r="P19" s="300" t="s">
        <v>2138</v>
      </c>
      <c r="Q19" s="107">
        <v>1807881</v>
      </c>
      <c r="R19" s="107">
        <v>0</v>
      </c>
      <c r="S19" s="107">
        <v>1190518.58</v>
      </c>
      <c r="T19" s="107">
        <v>0</v>
      </c>
      <c r="U19" s="107">
        <v>617362.42000000004</v>
      </c>
      <c r="V19" s="107">
        <v>0</v>
      </c>
      <c r="W19" s="107">
        <f t="shared" si="8"/>
        <v>3304.4799853774448</v>
      </c>
      <c r="X19" s="107">
        <v>3304.48</v>
      </c>
      <c r="Y19" s="108">
        <v>44196</v>
      </c>
      <c r="AA19" s="52"/>
      <c r="AB19" s="52"/>
      <c r="AC19" s="52"/>
      <c r="AD19" s="52"/>
      <c r="AE19" s="52"/>
    </row>
    <row r="20" spans="1:31" s="31" customFormat="1" x14ac:dyDescent="0.25">
      <c r="A20" s="437"/>
      <c r="B20" s="34"/>
      <c r="C20" s="34"/>
      <c r="D20" s="132"/>
      <c r="E20" s="883"/>
      <c r="F20" s="530" t="s">
        <v>31</v>
      </c>
      <c r="G20" s="501" t="s">
        <v>18</v>
      </c>
      <c r="H20" s="964" t="s">
        <v>18</v>
      </c>
      <c r="I20" s="964" t="s">
        <v>18</v>
      </c>
      <c r="J20" s="501" t="s">
        <v>18</v>
      </c>
      <c r="K20" s="501" t="s">
        <v>18</v>
      </c>
      <c r="L20" s="109">
        <f>L18</f>
        <v>547.1</v>
      </c>
      <c r="M20" s="968">
        <f>M18</f>
        <v>505.5</v>
      </c>
      <c r="N20" s="969">
        <f>N18</f>
        <v>0</v>
      </c>
      <c r="O20" s="910">
        <f>O18</f>
        <v>18</v>
      </c>
      <c r="P20" s="503" t="s">
        <v>18</v>
      </c>
      <c r="Q20" s="109">
        <f>Q18+Q19</f>
        <v>2379500.5699999998</v>
      </c>
      <c r="R20" s="109">
        <f t="shared" ref="R20:V20" si="9">R18+R19</f>
        <v>0</v>
      </c>
      <c r="S20" s="109">
        <f t="shared" si="9"/>
        <v>1566939.2200000002</v>
      </c>
      <c r="T20" s="109">
        <f t="shared" si="9"/>
        <v>0</v>
      </c>
      <c r="U20" s="109">
        <f t="shared" si="9"/>
        <v>812561.35000000009</v>
      </c>
      <c r="V20" s="109">
        <f t="shared" si="9"/>
        <v>0</v>
      </c>
      <c r="W20" s="109" t="s">
        <v>18</v>
      </c>
      <c r="X20" s="109" t="s">
        <v>18</v>
      </c>
      <c r="Y20" s="566" t="s">
        <v>18</v>
      </c>
      <c r="AA20" s="52"/>
      <c r="AB20" s="52"/>
      <c r="AC20" s="52"/>
      <c r="AD20" s="52"/>
      <c r="AE20" s="52"/>
    </row>
    <row r="21" spans="1:31" s="31" customFormat="1" ht="15" x14ac:dyDescent="0.25">
      <c r="A21" s="484" t="s">
        <v>1131</v>
      </c>
      <c r="B21" s="97" t="s">
        <v>1464</v>
      </c>
      <c r="C21" s="97">
        <v>1</v>
      </c>
      <c r="D21" s="211" t="s">
        <v>2272</v>
      </c>
      <c r="E21" s="939" t="s">
        <v>43</v>
      </c>
      <c r="F21" s="965" t="s">
        <v>989</v>
      </c>
      <c r="G21" s="714" t="s">
        <v>38</v>
      </c>
      <c r="H21" s="940">
        <v>1972</v>
      </c>
      <c r="I21" s="940"/>
      <c r="J21" s="714" t="s">
        <v>39</v>
      </c>
      <c r="K21" s="714">
        <v>2</v>
      </c>
      <c r="L21" s="163">
        <v>542.79999999999995</v>
      </c>
      <c r="M21" s="966">
        <v>501.3</v>
      </c>
      <c r="N21" s="966"/>
      <c r="O21" s="942">
        <v>23</v>
      </c>
      <c r="P21" s="339" t="s">
        <v>2111</v>
      </c>
      <c r="Q21" s="163">
        <v>571618.53</v>
      </c>
      <c r="R21" s="163">
        <v>0</v>
      </c>
      <c r="S21" s="163">
        <v>376419.95</v>
      </c>
      <c r="T21" s="163">
        <v>0</v>
      </c>
      <c r="U21" s="163">
        <v>195198.58</v>
      </c>
      <c r="V21" s="163">
        <v>0</v>
      </c>
      <c r="W21" s="163">
        <f t="shared" ref="W21:W22" si="10">Q21/L21</f>
        <v>1053.0923544583641</v>
      </c>
      <c r="X21" s="163">
        <v>686.47</v>
      </c>
      <c r="Y21" s="164">
        <v>44196</v>
      </c>
      <c r="AA21" s="52"/>
      <c r="AB21" s="52"/>
      <c r="AC21" s="52"/>
      <c r="AD21" s="52"/>
      <c r="AE21" s="52"/>
    </row>
    <row r="22" spans="1:31" s="31" customFormat="1" ht="15" x14ac:dyDescent="0.25">
      <c r="A22" s="484" t="s">
        <v>1131</v>
      </c>
      <c r="B22" s="97" t="s">
        <v>1465</v>
      </c>
      <c r="C22" s="97">
        <v>5</v>
      </c>
      <c r="D22" s="211" t="s">
        <v>2271</v>
      </c>
      <c r="E22" s="903" t="s">
        <v>43</v>
      </c>
      <c r="F22" s="704" t="s">
        <v>989</v>
      </c>
      <c r="G22" s="715" t="s">
        <v>38</v>
      </c>
      <c r="H22" s="905">
        <v>1972</v>
      </c>
      <c r="I22" s="905"/>
      <c r="J22" s="715" t="s">
        <v>39</v>
      </c>
      <c r="K22" s="715">
        <v>2</v>
      </c>
      <c r="L22" s="107">
        <v>542.79999999999995</v>
      </c>
      <c r="M22" s="967">
        <v>501.3</v>
      </c>
      <c r="N22" s="967"/>
      <c r="O22" s="907">
        <v>23</v>
      </c>
      <c r="P22" s="300" t="s">
        <v>2120</v>
      </c>
      <c r="Q22" s="107">
        <v>252847.13</v>
      </c>
      <c r="R22" s="107">
        <v>0</v>
      </c>
      <c r="S22" s="107">
        <v>166503.88</v>
      </c>
      <c r="T22" s="107">
        <v>0</v>
      </c>
      <c r="U22" s="107">
        <v>86343.25</v>
      </c>
      <c r="V22" s="107">
        <v>0</v>
      </c>
      <c r="W22" s="107">
        <f t="shared" si="10"/>
        <v>465.82006263817249</v>
      </c>
      <c r="X22" s="107">
        <v>517.08000000000004</v>
      </c>
      <c r="Y22" s="108">
        <v>44196</v>
      </c>
      <c r="AA22" s="52"/>
      <c r="AB22" s="52"/>
      <c r="AC22" s="52"/>
      <c r="AD22" s="52"/>
      <c r="AE22" s="52"/>
    </row>
    <row r="23" spans="1:31" s="31" customFormat="1" x14ac:dyDescent="0.25">
      <c r="A23" s="437"/>
      <c r="B23" s="34"/>
      <c r="C23" s="34"/>
      <c r="D23" s="132"/>
      <c r="E23" s="883"/>
      <c r="F23" s="530" t="s">
        <v>31</v>
      </c>
      <c r="G23" s="501" t="s">
        <v>18</v>
      </c>
      <c r="H23" s="501" t="s">
        <v>18</v>
      </c>
      <c r="I23" s="501" t="s">
        <v>18</v>
      </c>
      <c r="J23" s="501" t="s">
        <v>18</v>
      </c>
      <c r="K23" s="501" t="s">
        <v>18</v>
      </c>
      <c r="L23" s="109">
        <f>L21</f>
        <v>542.79999999999995</v>
      </c>
      <c r="M23" s="109">
        <f>M21</f>
        <v>501.3</v>
      </c>
      <c r="N23" s="109">
        <f>-N21</f>
        <v>0</v>
      </c>
      <c r="O23" s="910">
        <f>O21</f>
        <v>23</v>
      </c>
      <c r="P23" s="350" t="s">
        <v>18</v>
      </c>
      <c r="Q23" s="109">
        <f>Q21+Q22</f>
        <v>824465.66</v>
      </c>
      <c r="R23" s="109">
        <f t="shared" ref="R23:V23" si="11">R21+R22</f>
        <v>0</v>
      </c>
      <c r="S23" s="109">
        <f t="shared" si="11"/>
        <v>542923.83000000007</v>
      </c>
      <c r="T23" s="109">
        <f t="shared" si="11"/>
        <v>0</v>
      </c>
      <c r="U23" s="109">
        <f t="shared" si="11"/>
        <v>281541.82999999996</v>
      </c>
      <c r="V23" s="109">
        <f t="shared" si="11"/>
        <v>0</v>
      </c>
      <c r="W23" s="109" t="s">
        <v>18</v>
      </c>
      <c r="X23" s="109" t="s">
        <v>18</v>
      </c>
      <c r="Y23" s="110" t="s">
        <v>18</v>
      </c>
      <c r="AA23" s="52"/>
      <c r="AB23" s="52"/>
      <c r="AC23" s="52"/>
      <c r="AD23" s="52"/>
      <c r="AE23" s="52"/>
    </row>
    <row r="24" spans="1:31" s="31" customFormat="1" ht="15" x14ac:dyDescent="0.25">
      <c r="A24" s="484" t="s">
        <v>1132</v>
      </c>
      <c r="B24" s="97" t="s">
        <v>1466</v>
      </c>
      <c r="C24" s="97">
        <v>5</v>
      </c>
      <c r="D24" s="211" t="s">
        <v>2271</v>
      </c>
      <c r="E24" s="931" t="s">
        <v>976</v>
      </c>
      <c r="F24" s="704" t="s">
        <v>990</v>
      </c>
      <c r="G24" s="824" t="s">
        <v>38</v>
      </c>
      <c r="H24" s="824">
        <v>1975</v>
      </c>
      <c r="I24" s="824"/>
      <c r="J24" s="824" t="s">
        <v>39</v>
      </c>
      <c r="K24" s="824">
        <v>2</v>
      </c>
      <c r="L24" s="105">
        <v>538.29999999999995</v>
      </c>
      <c r="M24" s="105">
        <v>497.3</v>
      </c>
      <c r="N24" s="105"/>
      <c r="O24" s="970">
        <v>25</v>
      </c>
      <c r="P24" s="340" t="s">
        <v>2120</v>
      </c>
      <c r="Q24" s="105">
        <v>265012.17</v>
      </c>
      <c r="R24" s="105">
        <v>0</v>
      </c>
      <c r="S24" s="105">
        <v>174514.76</v>
      </c>
      <c r="T24" s="105">
        <v>0</v>
      </c>
      <c r="U24" s="105">
        <v>90497.41</v>
      </c>
      <c r="V24" s="105">
        <v>0</v>
      </c>
      <c r="W24" s="105">
        <f>Q24/L24</f>
        <v>492.31315251718371</v>
      </c>
      <c r="X24" s="105">
        <v>517.08000000000004</v>
      </c>
      <c r="Y24" s="106">
        <v>44196</v>
      </c>
      <c r="AA24" s="52"/>
      <c r="AB24" s="52"/>
      <c r="AC24" s="52"/>
      <c r="AD24" s="52"/>
      <c r="AE24" s="52"/>
    </row>
    <row r="25" spans="1:31" s="31" customFormat="1" x14ac:dyDescent="0.25">
      <c r="A25" s="437"/>
      <c r="B25" s="34"/>
      <c r="C25" s="34"/>
      <c r="D25" s="132"/>
      <c r="E25" s="883"/>
      <c r="F25" s="530" t="s">
        <v>31</v>
      </c>
      <c r="G25" s="501" t="s">
        <v>18</v>
      </c>
      <c r="H25" s="501" t="s">
        <v>18</v>
      </c>
      <c r="I25" s="501" t="s">
        <v>18</v>
      </c>
      <c r="J25" s="501" t="s">
        <v>18</v>
      </c>
      <c r="K25" s="501" t="s">
        <v>18</v>
      </c>
      <c r="L25" s="109">
        <f>L24</f>
        <v>538.29999999999995</v>
      </c>
      <c r="M25" s="109">
        <f>M24</f>
        <v>497.3</v>
      </c>
      <c r="N25" s="109">
        <f>N23</f>
        <v>0</v>
      </c>
      <c r="O25" s="910">
        <f>O24</f>
        <v>25</v>
      </c>
      <c r="P25" s="350" t="s">
        <v>18</v>
      </c>
      <c r="Q25" s="109">
        <f>Q24</f>
        <v>265012.17</v>
      </c>
      <c r="R25" s="109">
        <f t="shared" ref="R25:V25" si="12">R24</f>
        <v>0</v>
      </c>
      <c r="S25" s="109">
        <f t="shared" si="12"/>
        <v>174514.76</v>
      </c>
      <c r="T25" s="109">
        <f t="shared" si="12"/>
        <v>0</v>
      </c>
      <c r="U25" s="109">
        <f t="shared" si="12"/>
        <v>90497.41</v>
      </c>
      <c r="V25" s="109">
        <f t="shared" si="12"/>
        <v>0</v>
      </c>
      <c r="W25" s="109" t="s">
        <v>18</v>
      </c>
      <c r="X25" s="109" t="s">
        <v>18</v>
      </c>
      <c r="Y25" s="110" t="s">
        <v>18</v>
      </c>
      <c r="AA25" s="52"/>
      <c r="AB25" s="52"/>
      <c r="AC25" s="52"/>
      <c r="AD25" s="52"/>
      <c r="AE25" s="52"/>
    </row>
    <row r="26" spans="1:31" s="31" customFormat="1" ht="15" x14ac:dyDescent="0.25">
      <c r="A26" s="484" t="s">
        <v>1133</v>
      </c>
      <c r="B26" s="97" t="s">
        <v>1467</v>
      </c>
      <c r="C26" s="97">
        <v>1</v>
      </c>
      <c r="D26" s="211" t="s">
        <v>2272</v>
      </c>
      <c r="E26" s="931" t="s">
        <v>977</v>
      </c>
      <c r="F26" s="704" t="s">
        <v>991</v>
      </c>
      <c r="G26" s="824" t="s">
        <v>38</v>
      </c>
      <c r="H26" s="824">
        <v>1974</v>
      </c>
      <c r="I26" s="824"/>
      <c r="J26" s="824" t="s">
        <v>39</v>
      </c>
      <c r="K26" s="824">
        <v>2</v>
      </c>
      <c r="L26" s="105">
        <v>541.70000000000005</v>
      </c>
      <c r="M26" s="105">
        <v>500.3</v>
      </c>
      <c r="N26" s="105"/>
      <c r="O26" s="970">
        <v>24</v>
      </c>
      <c r="P26" s="340" t="s">
        <v>2111</v>
      </c>
      <c r="Q26" s="105">
        <v>563639.06000000006</v>
      </c>
      <c r="R26" s="105">
        <v>0</v>
      </c>
      <c r="S26" s="105">
        <v>371165.34</v>
      </c>
      <c r="T26" s="105">
        <v>0</v>
      </c>
      <c r="U26" s="105">
        <v>192473.72</v>
      </c>
      <c r="V26" s="105">
        <v>0</v>
      </c>
      <c r="W26" s="105">
        <f>Q26/L26</f>
        <v>1040.5003876684511</v>
      </c>
      <c r="X26" s="105">
        <v>686.47</v>
      </c>
      <c r="Y26" s="106">
        <v>44196</v>
      </c>
      <c r="AA26" s="52"/>
      <c r="AB26" s="52"/>
      <c r="AC26" s="52"/>
      <c r="AD26" s="52"/>
      <c r="AE26" s="52"/>
    </row>
    <row r="27" spans="1:31" s="31" customFormat="1" x14ac:dyDescent="0.25">
      <c r="A27" s="437"/>
      <c r="B27" s="34"/>
      <c r="C27" s="34"/>
      <c r="D27" s="132"/>
      <c r="E27" s="883"/>
      <c r="F27" s="530" t="s">
        <v>31</v>
      </c>
      <c r="G27" s="501" t="s">
        <v>18</v>
      </c>
      <c r="H27" s="501" t="s">
        <v>18</v>
      </c>
      <c r="I27" s="501" t="s">
        <v>18</v>
      </c>
      <c r="J27" s="501" t="s">
        <v>18</v>
      </c>
      <c r="K27" s="501" t="s">
        <v>18</v>
      </c>
      <c r="L27" s="109">
        <f>L26</f>
        <v>541.70000000000005</v>
      </c>
      <c r="M27" s="109">
        <f>M26</f>
        <v>500.3</v>
      </c>
      <c r="N27" s="109">
        <f>N26</f>
        <v>0</v>
      </c>
      <c r="O27" s="910">
        <f>O26</f>
        <v>24</v>
      </c>
      <c r="P27" s="350" t="s">
        <v>18</v>
      </c>
      <c r="Q27" s="109">
        <f>Q26</f>
        <v>563639.06000000006</v>
      </c>
      <c r="R27" s="109">
        <f t="shared" ref="R27:V27" si="13">R26</f>
        <v>0</v>
      </c>
      <c r="S27" s="109">
        <f t="shared" si="13"/>
        <v>371165.34</v>
      </c>
      <c r="T27" s="109">
        <f t="shared" si="13"/>
        <v>0</v>
      </c>
      <c r="U27" s="109">
        <f t="shared" si="13"/>
        <v>192473.72</v>
      </c>
      <c r="V27" s="109">
        <f t="shared" si="13"/>
        <v>0</v>
      </c>
      <c r="W27" s="109" t="s">
        <v>18</v>
      </c>
      <c r="X27" s="109" t="s">
        <v>18</v>
      </c>
      <c r="Y27" s="110" t="s">
        <v>18</v>
      </c>
      <c r="AA27" s="52"/>
      <c r="AB27" s="52"/>
      <c r="AC27" s="52"/>
      <c r="AD27" s="52"/>
      <c r="AE27" s="52"/>
    </row>
    <row r="28" spans="1:31" s="31" customFormat="1" ht="15" x14ac:dyDescent="0.25">
      <c r="A28" s="484" t="s">
        <v>1132</v>
      </c>
      <c r="B28" s="97" t="s">
        <v>1468</v>
      </c>
      <c r="C28" s="97">
        <v>1</v>
      </c>
      <c r="D28" s="211" t="s">
        <v>2272</v>
      </c>
      <c r="E28" s="939" t="s">
        <v>978</v>
      </c>
      <c r="F28" s="965" t="s">
        <v>2282</v>
      </c>
      <c r="G28" s="714" t="s">
        <v>38</v>
      </c>
      <c r="H28" s="714">
        <v>1974</v>
      </c>
      <c r="I28" s="714"/>
      <c r="J28" s="714" t="s">
        <v>39</v>
      </c>
      <c r="K28" s="714">
        <v>2</v>
      </c>
      <c r="L28" s="163">
        <v>542.6</v>
      </c>
      <c r="M28" s="163">
        <v>500.7</v>
      </c>
      <c r="N28" s="163"/>
      <c r="O28" s="942">
        <v>24</v>
      </c>
      <c r="P28" s="339" t="s">
        <v>2111</v>
      </c>
      <c r="Q28" s="163">
        <v>560411.35</v>
      </c>
      <c r="R28" s="163">
        <v>0</v>
      </c>
      <c r="S28" s="163">
        <v>369039.85</v>
      </c>
      <c r="T28" s="163">
        <v>0</v>
      </c>
      <c r="U28" s="163">
        <v>191371.5</v>
      </c>
      <c r="V28" s="163">
        <v>0</v>
      </c>
      <c r="W28" s="163">
        <f t="shared" ref="W28:W30" si="14">Q28/L28</f>
        <v>1032.8259307040175</v>
      </c>
      <c r="X28" s="163">
        <v>686.47</v>
      </c>
      <c r="Y28" s="164">
        <v>44196</v>
      </c>
      <c r="AA28" s="52"/>
      <c r="AB28" s="52"/>
      <c r="AC28" s="52"/>
      <c r="AD28" s="52"/>
      <c r="AE28" s="52"/>
    </row>
    <row r="29" spans="1:31" s="31" customFormat="1" ht="15" x14ac:dyDescent="0.25">
      <c r="A29" s="484" t="s">
        <v>1132</v>
      </c>
      <c r="B29" s="97" t="s">
        <v>1466</v>
      </c>
      <c r="C29" s="97">
        <v>20</v>
      </c>
      <c r="D29" s="211" t="s">
        <v>2263</v>
      </c>
      <c r="E29" s="883" t="s">
        <v>978</v>
      </c>
      <c r="F29" s="965" t="s">
        <v>2282</v>
      </c>
      <c r="G29" s="284" t="s">
        <v>38</v>
      </c>
      <c r="H29" s="284">
        <v>1974</v>
      </c>
      <c r="I29" s="284"/>
      <c r="J29" s="284" t="s">
        <v>39</v>
      </c>
      <c r="K29" s="284">
        <v>2</v>
      </c>
      <c r="L29" s="956">
        <v>542.6</v>
      </c>
      <c r="M29" s="956">
        <v>500.7</v>
      </c>
      <c r="N29" s="956"/>
      <c r="O29" s="98">
        <v>24</v>
      </c>
      <c r="P29" s="337" t="s">
        <v>35</v>
      </c>
      <c r="Q29" s="956">
        <v>34130</v>
      </c>
      <c r="R29" s="956">
        <v>0</v>
      </c>
      <c r="S29" s="956">
        <v>22475.15</v>
      </c>
      <c r="T29" s="956">
        <v>0</v>
      </c>
      <c r="U29" s="956">
        <v>11654.85</v>
      </c>
      <c r="V29" s="956">
        <v>0</v>
      </c>
      <c r="W29" s="956">
        <f t="shared" si="14"/>
        <v>62.900847769996311</v>
      </c>
      <c r="X29" s="956">
        <v>62.9</v>
      </c>
      <c r="Y29" s="157">
        <v>44196</v>
      </c>
      <c r="AA29" s="52"/>
      <c r="AB29" s="52"/>
      <c r="AC29" s="52"/>
      <c r="AD29" s="52"/>
      <c r="AE29" s="52"/>
    </row>
    <row r="30" spans="1:31" s="31" customFormat="1" ht="15" x14ac:dyDescent="0.25">
      <c r="A30" s="484" t="s">
        <v>1132</v>
      </c>
      <c r="B30" s="97" t="s">
        <v>1466</v>
      </c>
      <c r="C30" s="97">
        <v>5</v>
      </c>
      <c r="D30" s="211" t="s">
        <v>2271</v>
      </c>
      <c r="E30" s="903" t="s">
        <v>978</v>
      </c>
      <c r="F30" s="965" t="s">
        <v>2282</v>
      </c>
      <c r="G30" s="715" t="s">
        <v>38</v>
      </c>
      <c r="H30" s="715">
        <v>1974</v>
      </c>
      <c r="I30" s="715"/>
      <c r="J30" s="715" t="s">
        <v>39</v>
      </c>
      <c r="K30" s="715">
        <v>2</v>
      </c>
      <c r="L30" s="107">
        <v>542.6</v>
      </c>
      <c r="M30" s="107">
        <v>500.7</v>
      </c>
      <c r="N30" s="107"/>
      <c r="O30" s="907">
        <v>24</v>
      </c>
      <c r="P30" s="300" t="s">
        <v>2120</v>
      </c>
      <c r="Q30" s="107">
        <v>286569</v>
      </c>
      <c r="R30" s="107">
        <v>0</v>
      </c>
      <c r="S30" s="107">
        <v>188710.27</v>
      </c>
      <c r="T30" s="107">
        <v>0</v>
      </c>
      <c r="U30" s="107">
        <v>97858.73</v>
      </c>
      <c r="V30" s="107">
        <v>0</v>
      </c>
      <c r="W30" s="107">
        <f t="shared" si="14"/>
        <v>528.14043494286761</v>
      </c>
      <c r="X30" s="107">
        <v>528.14</v>
      </c>
      <c r="Y30" s="108">
        <v>44196</v>
      </c>
      <c r="AA30" s="52"/>
      <c r="AB30" s="52"/>
      <c r="AC30" s="52"/>
      <c r="AD30" s="52"/>
      <c r="AE30" s="52"/>
    </row>
    <row r="31" spans="1:31" s="31" customFormat="1" x14ac:dyDescent="0.25">
      <c r="A31" s="437"/>
      <c r="B31" s="34"/>
      <c r="C31" s="34"/>
      <c r="D31" s="132"/>
      <c r="E31" s="909"/>
      <c r="F31" s="530" t="s">
        <v>31</v>
      </c>
      <c r="G31" s="501" t="s">
        <v>18</v>
      </c>
      <c r="H31" s="501" t="s">
        <v>18</v>
      </c>
      <c r="I31" s="501" t="s">
        <v>18</v>
      </c>
      <c r="J31" s="501" t="s">
        <v>18</v>
      </c>
      <c r="K31" s="501" t="s">
        <v>18</v>
      </c>
      <c r="L31" s="109">
        <f>L28</f>
        <v>542.6</v>
      </c>
      <c r="M31" s="109">
        <f>M28</f>
        <v>500.7</v>
      </c>
      <c r="N31" s="109">
        <f>N28</f>
        <v>0</v>
      </c>
      <c r="O31" s="910">
        <f>O28</f>
        <v>24</v>
      </c>
      <c r="P31" s="350" t="s">
        <v>18</v>
      </c>
      <c r="Q31" s="109">
        <f>Q28+Q29+Q30</f>
        <v>881110.35</v>
      </c>
      <c r="R31" s="109">
        <f t="shared" ref="R31:V31" si="15">R28+R29+R30</f>
        <v>0</v>
      </c>
      <c r="S31" s="109">
        <f t="shared" si="15"/>
        <v>580225.27</v>
      </c>
      <c r="T31" s="109">
        <f t="shared" si="15"/>
        <v>0</v>
      </c>
      <c r="U31" s="109">
        <f t="shared" si="15"/>
        <v>300885.08</v>
      </c>
      <c r="V31" s="109">
        <f t="shared" si="15"/>
        <v>0</v>
      </c>
      <c r="W31" s="109" t="s">
        <v>18</v>
      </c>
      <c r="X31" s="109" t="s">
        <v>18</v>
      </c>
      <c r="Y31" s="110" t="s">
        <v>18</v>
      </c>
      <c r="AA31" s="52"/>
      <c r="AB31" s="52"/>
      <c r="AC31" s="52"/>
      <c r="AD31" s="52"/>
      <c r="AE31" s="52"/>
    </row>
    <row r="32" spans="1:31" s="31" customFormat="1" ht="15" x14ac:dyDescent="0.25">
      <c r="A32" s="484" t="s">
        <v>1134</v>
      </c>
      <c r="B32" s="97" t="s">
        <v>1469</v>
      </c>
      <c r="C32" s="97">
        <v>4</v>
      </c>
      <c r="D32" s="211" t="s">
        <v>2273</v>
      </c>
      <c r="E32" s="931" t="s">
        <v>979</v>
      </c>
      <c r="F32" s="704" t="s">
        <v>992</v>
      </c>
      <c r="G32" s="824" t="s">
        <v>38</v>
      </c>
      <c r="H32" s="824">
        <v>1986</v>
      </c>
      <c r="I32" s="824"/>
      <c r="J32" s="824" t="s">
        <v>39</v>
      </c>
      <c r="K32" s="824">
        <v>2</v>
      </c>
      <c r="L32" s="105">
        <v>825.5</v>
      </c>
      <c r="M32" s="105">
        <v>723.5</v>
      </c>
      <c r="N32" s="105"/>
      <c r="O32" s="970">
        <v>33</v>
      </c>
      <c r="P32" s="340" t="s">
        <v>2115</v>
      </c>
      <c r="Q32" s="105">
        <v>389366.04</v>
      </c>
      <c r="R32" s="105">
        <v>0</v>
      </c>
      <c r="S32" s="105">
        <v>256403.77</v>
      </c>
      <c r="T32" s="105">
        <v>0</v>
      </c>
      <c r="U32" s="105">
        <v>132962.26999999999</v>
      </c>
      <c r="V32" s="105">
        <v>0</v>
      </c>
      <c r="W32" s="105">
        <f>Q32/L32</f>
        <v>471.67297395517863</v>
      </c>
      <c r="X32" s="105">
        <v>366.18</v>
      </c>
      <c r="Y32" s="106">
        <v>44196</v>
      </c>
      <c r="AA32" s="52"/>
      <c r="AB32" s="52"/>
      <c r="AC32" s="52"/>
      <c r="AD32" s="52"/>
      <c r="AE32" s="52"/>
    </row>
    <row r="33" spans="1:31" s="31" customFormat="1" x14ac:dyDescent="0.25">
      <c r="A33" s="437"/>
      <c r="B33" s="34"/>
      <c r="C33" s="34"/>
      <c r="D33" s="132"/>
      <c r="E33" s="883"/>
      <c r="F33" s="530" t="s">
        <v>31</v>
      </c>
      <c r="G33" s="501" t="s">
        <v>18</v>
      </c>
      <c r="H33" s="501" t="s">
        <v>18</v>
      </c>
      <c r="I33" s="501" t="s">
        <v>18</v>
      </c>
      <c r="J33" s="501" t="s">
        <v>18</v>
      </c>
      <c r="K33" s="501" t="s">
        <v>18</v>
      </c>
      <c r="L33" s="109">
        <f>L32</f>
        <v>825.5</v>
      </c>
      <c r="M33" s="109">
        <f t="shared" ref="M33:O33" si="16">M32</f>
        <v>723.5</v>
      </c>
      <c r="N33" s="109">
        <f t="shared" si="16"/>
        <v>0</v>
      </c>
      <c r="O33" s="910">
        <f t="shared" si="16"/>
        <v>33</v>
      </c>
      <c r="P33" s="350" t="s">
        <v>18</v>
      </c>
      <c r="Q33" s="109">
        <f>Q32</f>
        <v>389366.04</v>
      </c>
      <c r="R33" s="109">
        <f t="shared" ref="R33:V33" si="17">R32</f>
        <v>0</v>
      </c>
      <c r="S33" s="109">
        <f t="shared" si="17"/>
        <v>256403.77</v>
      </c>
      <c r="T33" s="109">
        <f t="shared" si="17"/>
        <v>0</v>
      </c>
      <c r="U33" s="109">
        <f t="shared" si="17"/>
        <v>132962.26999999999</v>
      </c>
      <c r="V33" s="109">
        <f t="shared" si="17"/>
        <v>0</v>
      </c>
      <c r="W33" s="109" t="s">
        <v>18</v>
      </c>
      <c r="X33" s="109" t="s">
        <v>18</v>
      </c>
      <c r="Y33" s="566" t="s">
        <v>18</v>
      </c>
      <c r="AA33" s="52"/>
      <c r="AB33" s="52"/>
      <c r="AC33" s="52"/>
      <c r="AD33" s="52"/>
      <c r="AE33" s="52"/>
    </row>
    <row r="34" spans="1:31" s="31" customFormat="1" ht="15" x14ac:dyDescent="0.25">
      <c r="A34" s="484" t="s">
        <v>1135</v>
      </c>
      <c r="B34" s="97" t="s">
        <v>1470</v>
      </c>
      <c r="C34" s="97">
        <v>5</v>
      </c>
      <c r="D34" s="211" t="s">
        <v>2271</v>
      </c>
      <c r="E34" s="931" t="s">
        <v>980</v>
      </c>
      <c r="F34" s="704" t="s">
        <v>993</v>
      </c>
      <c r="G34" s="824" t="s">
        <v>38</v>
      </c>
      <c r="H34" s="824">
        <v>1978</v>
      </c>
      <c r="I34" s="824"/>
      <c r="J34" s="824" t="s">
        <v>39</v>
      </c>
      <c r="K34" s="824">
        <v>2</v>
      </c>
      <c r="L34" s="105">
        <v>868.2</v>
      </c>
      <c r="M34" s="105">
        <v>763</v>
      </c>
      <c r="N34" s="105"/>
      <c r="O34" s="970">
        <v>22</v>
      </c>
      <c r="P34" s="340" t="s">
        <v>2120</v>
      </c>
      <c r="Q34" s="105">
        <v>269440.71999999997</v>
      </c>
      <c r="R34" s="105">
        <v>0</v>
      </c>
      <c r="S34" s="105">
        <v>177431.03</v>
      </c>
      <c r="T34" s="105">
        <v>0</v>
      </c>
      <c r="U34" s="105">
        <v>92009.69</v>
      </c>
      <c r="V34" s="105">
        <v>0</v>
      </c>
      <c r="W34" s="105">
        <f>Q34/L34</f>
        <v>310.34406818705361</v>
      </c>
      <c r="X34" s="105">
        <v>517.08000000000004</v>
      </c>
      <c r="Y34" s="106">
        <v>44196</v>
      </c>
      <c r="AA34" s="52"/>
      <c r="AB34" s="52"/>
      <c r="AC34" s="52"/>
      <c r="AD34" s="52"/>
      <c r="AE34" s="52"/>
    </row>
    <row r="35" spans="1:31" s="31" customFormat="1" ht="13.5" thickBot="1" x14ac:dyDescent="0.3">
      <c r="A35" s="437"/>
      <c r="B35" s="34"/>
      <c r="C35" s="34"/>
      <c r="D35" s="132"/>
      <c r="E35" s="903"/>
      <c r="F35" s="944" t="s">
        <v>31</v>
      </c>
      <c r="G35" s="523" t="s">
        <v>18</v>
      </c>
      <c r="H35" s="523" t="s">
        <v>18</v>
      </c>
      <c r="I35" s="523" t="s">
        <v>18</v>
      </c>
      <c r="J35" s="523" t="s">
        <v>18</v>
      </c>
      <c r="K35" s="523" t="s">
        <v>18</v>
      </c>
      <c r="L35" s="511">
        <f>L34</f>
        <v>868.2</v>
      </c>
      <c r="M35" s="511">
        <f>M34</f>
        <v>763</v>
      </c>
      <c r="N35" s="511">
        <f>N34</f>
        <v>0</v>
      </c>
      <c r="O35" s="945">
        <f>O34</f>
        <v>22</v>
      </c>
      <c r="P35" s="509" t="s">
        <v>18</v>
      </c>
      <c r="Q35" s="511">
        <f>Q34</f>
        <v>269440.71999999997</v>
      </c>
      <c r="R35" s="511">
        <f t="shared" ref="R35:V35" si="18">R34</f>
        <v>0</v>
      </c>
      <c r="S35" s="511">
        <f t="shared" si="18"/>
        <v>177431.03</v>
      </c>
      <c r="T35" s="511">
        <f t="shared" si="18"/>
        <v>0</v>
      </c>
      <c r="U35" s="511">
        <f t="shared" si="18"/>
        <v>92009.69</v>
      </c>
      <c r="V35" s="511">
        <f t="shared" si="18"/>
        <v>0</v>
      </c>
      <c r="W35" s="511" t="s">
        <v>18</v>
      </c>
      <c r="X35" s="511" t="s">
        <v>18</v>
      </c>
      <c r="Y35" s="567" t="s">
        <v>18</v>
      </c>
      <c r="AA35" s="52"/>
      <c r="AB35" s="52"/>
      <c r="AC35" s="52"/>
      <c r="AD35" s="52"/>
      <c r="AE35" s="52"/>
    </row>
    <row r="36" spans="1:31" s="31" customFormat="1" ht="13.5" thickBot="1" x14ac:dyDescent="0.3">
      <c r="A36" s="437"/>
      <c r="B36" s="34"/>
      <c r="C36" s="34"/>
      <c r="D36" s="132"/>
      <c r="E36" s="928" t="s">
        <v>575</v>
      </c>
      <c r="F36" s="916" t="s">
        <v>160</v>
      </c>
      <c r="G36" s="338" t="s">
        <v>18</v>
      </c>
      <c r="H36" s="338" t="s">
        <v>18</v>
      </c>
      <c r="I36" s="338" t="s">
        <v>18</v>
      </c>
      <c r="J36" s="338" t="s">
        <v>18</v>
      </c>
      <c r="K36" s="338" t="s">
        <v>18</v>
      </c>
      <c r="L36" s="101">
        <f>L37+L42</f>
        <v>3192.7</v>
      </c>
      <c r="M36" s="101">
        <f t="shared" ref="M36:O36" si="19">M37+M42</f>
        <v>2919.5</v>
      </c>
      <c r="N36" s="101">
        <f t="shared" si="19"/>
        <v>851.36</v>
      </c>
      <c r="O36" s="695">
        <f t="shared" si="19"/>
        <v>134</v>
      </c>
      <c r="P36" s="338" t="s">
        <v>18</v>
      </c>
      <c r="Q36" s="101">
        <f>Q37+Q42</f>
        <v>5278340</v>
      </c>
      <c r="R36" s="101">
        <f t="shared" ref="R36:U36" si="20">R37+R42</f>
        <v>0</v>
      </c>
      <c r="S36" s="101">
        <f t="shared" si="20"/>
        <v>3939433.5600000005</v>
      </c>
      <c r="T36" s="101">
        <f t="shared" si="20"/>
        <v>114751.55999999959</v>
      </c>
      <c r="U36" s="101">
        <f t="shared" si="20"/>
        <v>1224154.8800000001</v>
      </c>
      <c r="V36" s="101">
        <v>0</v>
      </c>
      <c r="W36" s="101" t="s">
        <v>18</v>
      </c>
      <c r="X36" s="101" t="s">
        <v>18</v>
      </c>
      <c r="Y36" s="102" t="s">
        <v>18</v>
      </c>
      <c r="AA36" s="52"/>
      <c r="AB36" s="52"/>
      <c r="AC36" s="52"/>
      <c r="AD36" s="52"/>
      <c r="AE36" s="52"/>
    </row>
    <row r="37" spans="1:31" s="31" customFormat="1" ht="13.5" thickBot="1" x14ac:dyDescent="0.3">
      <c r="A37" s="437"/>
      <c r="B37" s="34"/>
      <c r="C37" s="34"/>
      <c r="D37" s="132"/>
      <c r="E37" s="971" t="s">
        <v>164</v>
      </c>
      <c r="F37" s="912" t="s">
        <v>161</v>
      </c>
      <c r="G37" s="349" t="s">
        <v>18</v>
      </c>
      <c r="H37" s="349" t="s">
        <v>18</v>
      </c>
      <c r="I37" s="349" t="s">
        <v>18</v>
      </c>
      <c r="J37" s="349" t="s">
        <v>18</v>
      </c>
      <c r="K37" s="349" t="s">
        <v>18</v>
      </c>
      <c r="L37" s="128">
        <f>L39+L41</f>
        <v>1330.6999999999998</v>
      </c>
      <c r="M37" s="128">
        <f t="shared" ref="M37:O37" si="21">M39+M41</f>
        <v>1195.6999999999998</v>
      </c>
      <c r="N37" s="128">
        <f t="shared" si="21"/>
        <v>851.36</v>
      </c>
      <c r="O37" s="972">
        <f t="shared" si="21"/>
        <v>65</v>
      </c>
      <c r="P37" s="349" t="s">
        <v>18</v>
      </c>
      <c r="Q37" s="128">
        <f>Q39+Q41</f>
        <v>126869</v>
      </c>
      <c r="R37" s="128">
        <f t="shared" ref="R37:U37" si="22">R39+R41</f>
        <v>0</v>
      </c>
      <c r="S37" s="128">
        <f t="shared" si="22"/>
        <v>79240.41</v>
      </c>
      <c r="T37" s="128">
        <f t="shared" si="22"/>
        <v>0</v>
      </c>
      <c r="U37" s="128">
        <f t="shared" si="22"/>
        <v>47628.59</v>
      </c>
      <c r="V37" s="128">
        <v>0</v>
      </c>
      <c r="W37" s="128" t="s">
        <v>18</v>
      </c>
      <c r="X37" s="128" t="s">
        <v>18</v>
      </c>
      <c r="Y37" s="129" t="s">
        <v>18</v>
      </c>
      <c r="AA37" s="52"/>
      <c r="AB37" s="52"/>
      <c r="AC37" s="52"/>
      <c r="AD37" s="52"/>
      <c r="AE37" s="52"/>
    </row>
    <row r="38" spans="1:31" s="31" customFormat="1" ht="16.5" customHeight="1" x14ac:dyDescent="0.25">
      <c r="A38" s="484" t="s">
        <v>1136</v>
      </c>
      <c r="B38" s="97" t="s">
        <v>1471</v>
      </c>
      <c r="C38" s="97">
        <v>4</v>
      </c>
      <c r="D38" s="211" t="s">
        <v>2273</v>
      </c>
      <c r="E38" s="973" t="s">
        <v>576</v>
      </c>
      <c r="F38" s="702" t="s">
        <v>577</v>
      </c>
      <c r="G38" s="715" t="s">
        <v>38</v>
      </c>
      <c r="H38" s="905">
        <v>1977</v>
      </c>
      <c r="I38" s="905">
        <v>2010</v>
      </c>
      <c r="J38" s="715" t="s">
        <v>578</v>
      </c>
      <c r="K38" s="715">
        <v>2</v>
      </c>
      <c r="L38" s="107">
        <v>806.3</v>
      </c>
      <c r="M38" s="967">
        <v>725.3</v>
      </c>
      <c r="N38" s="107">
        <v>500</v>
      </c>
      <c r="O38" s="907">
        <v>40</v>
      </c>
      <c r="P38" s="300" t="s">
        <v>2119</v>
      </c>
      <c r="Q38" s="107">
        <v>76873</v>
      </c>
      <c r="R38" s="756">
        <v>0</v>
      </c>
      <c r="S38" s="107">
        <v>48013.7</v>
      </c>
      <c r="T38" s="107">
        <v>0</v>
      </c>
      <c r="U38" s="107">
        <v>28859.3</v>
      </c>
      <c r="V38" s="107">
        <v>0</v>
      </c>
      <c r="W38" s="107">
        <f>Q38/L38</f>
        <v>95.340444003472655</v>
      </c>
      <c r="X38" s="107">
        <v>95.34</v>
      </c>
      <c r="Y38" s="108">
        <v>44196</v>
      </c>
      <c r="AA38" s="52"/>
      <c r="AB38" s="52"/>
      <c r="AC38" s="52"/>
      <c r="AD38" s="52"/>
      <c r="AE38" s="52"/>
    </row>
    <row r="39" spans="1:31" s="31" customFormat="1" x14ac:dyDescent="0.25">
      <c r="A39" s="437"/>
      <c r="B39" s="34"/>
      <c r="C39" s="34"/>
      <c r="D39" s="132"/>
      <c r="E39" s="949"/>
      <c r="F39" s="530" t="s">
        <v>31</v>
      </c>
      <c r="G39" s="352" t="s">
        <v>18</v>
      </c>
      <c r="H39" s="352" t="s">
        <v>18</v>
      </c>
      <c r="I39" s="352" t="s">
        <v>18</v>
      </c>
      <c r="J39" s="352" t="s">
        <v>18</v>
      </c>
      <c r="K39" s="352" t="s">
        <v>18</v>
      </c>
      <c r="L39" s="109">
        <f>L38</f>
        <v>806.3</v>
      </c>
      <c r="M39" s="109">
        <f t="shared" ref="M39:O39" si="23">M38</f>
        <v>725.3</v>
      </c>
      <c r="N39" s="109">
        <f t="shared" si="23"/>
        <v>500</v>
      </c>
      <c r="O39" s="910">
        <f t="shared" si="23"/>
        <v>40</v>
      </c>
      <c r="P39" s="350" t="s">
        <v>18</v>
      </c>
      <c r="Q39" s="109">
        <f>Q38</f>
        <v>76873</v>
      </c>
      <c r="R39" s="109">
        <f t="shared" ref="R39:V39" si="24">R38</f>
        <v>0</v>
      </c>
      <c r="S39" s="109">
        <f t="shared" si="24"/>
        <v>48013.7</v>
      </c>
      <c r="T39" s="109">
        <f t="shared" si="24"/>
        <v>0</v>
      </c>
      <c r="U39" s="109">
        <f t="shared" si="24"/>
        <v>28859.3</v>
      </c>
      <c r="V39" s="109">
        <f t="shared" si="24"/>
        <v>0</v>
      </c>
      <c r="W39" s="109" t="s">
        <v>18</v>
      </c>
      <c r="X39" s="109" t="s">
        <v>18</v>
      </c>
      <c r="Y39" s="110" t="s">
        <v>18</v>
      </c>
      <c r="AA39" s="52"/>
      <c r="AB39" s="52"/>
      <c r="AC39" s="52"/>
      <c r="AD39" s="52"/>
      <c r="AE39" s="52"/>
    </row>
    <row r="40" spans="1:31" s="31" customFormat="1" ht="15" x14ac:dyDescent="0.25">
      <c r="A40" s="437"/>
      <c r="B40" s="34"/>
      <c r="C40" s="34"/>
      <c r="D40" s="132"/>
      <c r="E40" s="974" t="s">
        <v>2110</v>
      </c>
      <c r="F40" s="704" t="s">
        <v>579</v>
      </c>
      <c r="G40" s="824" t="s">
        <v>38</v>
      </c>
      <c r="H40" s="1006">
        <v>1981</v>
      </c>
      <c r="I40" s="1006">
        <v>2010</v>
      </c>
      <c r="J40" s="824" t="s">
        <v>578</v>
      </c>
      <c r="K40" s="824">
        <v>2</v>
      </c>
      <c r="L40" s="105">
        <v>524.4</v>
      </c>
      <c r="M40" s="105">
        <v>470.4</v>
      </c>
      <c r="N40" s="105">
        <v>351.36</v>
      </c>
      <c r="O40" s="970">
        <v>25</v>
      </c>
      <c r="P40" s="340" t="s">
        <v>2119</v>
      </c>
      <c r="Q40" s="213">
        <v>49996</v>
      </c>
      <c r="R40" s="213">
        <v>0</v>
      </c>
      <c r="S40" s="213">
        <f>Q40-U40</f>
        <v>31226.71</v>
      </c>
      <c r="T40" s="213">
        <v>0</v>
      </c>
      <c r="U40" s="213">
        <v>18769.29</v>
      </c>
      <c r="V40" s="213">
        <v>0</v>
      </c>
      <c r="W40" s="105">
        <f>Q40/L40</f>
        <v>95.3394355453852</v>
      </c>
      <c r="X40" s="213">
        <v>95.34</v>
      </c>
      <c r="Y40" s="218">
        <v>44196</v>
      </c>
      <c r="AA40" s="52"/>
      <c r="AB40" s="52"/>
      <c r="AC40" s="52"/>
      <c r="AD40" s="52"/>
      <c r="AE40" s="52"/>
    </row>
    <row r="41" spans="1:31" s="31" customFormat="1" ht="15" thickBot="1" x14ac:dyDescent="0.3">
      <c r="A41" s="485"/>
      <c r="B41" s="264"/>
      <c r="C41" s="264"/>
      <c r="D41" s="265"/>
      <c r="E41" s="975"/>
      <c r="F41" s="944" t="s">
        <v>31</v>
      </c>
      <c r="G41" s="523" t="s">
        <v>18</v>
      </c>
      <c r="H41" s="523" t="s">
        <v>18</v>
      </c>
      <c r="I41" s="523" t="s">
        <v>18</v>
      </c>
      <c r="J41" s="523" t="s">
        <v>18</v>
      </c>
      <c r="K41" s="523" t="s">
        <v>18</v>
      </c>
      <c r="L41" s="511">
        <f>L40</f>
        <v>524.4</v>
      </c>
      <c r="M41" s="511">
        <f>M40</f>
        <v>470.4</v>
      </c>
      <c r="N41" s="511">
        <v>351.36</v>
      </c>
      <c r="O41" s="945">
        <f>O40</f>
        <v>25</v>
      </c>
      <c r="P41" s="357" t="s">
        <v>18</v>
      </c>
      <c r="Q41" s="706">
        <f>Q40</f>
        <v>49996</v>
      </c>
      <c r="R41" s="706">
        <f t="shared" ref="R41:V41" si="25">R40</f>
        <v>0</v>
      </c>
      <c r="S41" s="706">
        <f t="shared" si="25"/>
        <v>31226.71</v>
      </c>
      <c r="T41" s="706">
        <f t="shared" si="25"/>
        <v>0</v>
      </c>
      <c r="U41" s="706">
        <f t="shared" si="25"/>
        <v>18769.29</v>
      </c>
      <c r="V41" s="706">
        <f t="shared" si="25"/>
        <v>0</v>
      </c>
      <c r="W41" s="706" t="s">
        <v>18</v>
      </c>
      <c r="X41" s="706" t="s">
        <v>18</v>
      </c>
      <c r="Y41" s="708" t="s">
        <v>18</v>
      </c>
      <c r="AA41" s="52"/>
      <c r="AB41" s="52"/>
      <c r="AC41" s="52"/>
      <c r="AD41" s="52"/>
      <c r="AE41" s="52"/>
    </row>
    <row r="42" spans="1:31" s="31" customFormat="1" ht="13.5" thickBot="1" x14ac:dyDescent="0.3">
      <c r="A42" s="448"/>
      <c r="B42" s="449"/>
      <c r="C42" s="449"/>
      <c r="D42" s="450"/>
      <c r="E42" s="928" t="s">
        <v>165</v>
      </c>
      <c r="F42" s="916" t="s">
        <v>162</v>
      </c>
      <c r="G42" s="338" t="s">
        <v>18</v>
      </c>
      <c r="H42" s="338" t="s">
        <v>18</v>
      </c>
      <c r="I42" s="338" t="s">
        <v>18</v>
      </c>
      <c r="J42" s="338" t="s">
        <v>18</v>
      </c>
      <c r="K42" s="338" t="s">
        <v>18</v>
      </c>
      <c r="L42" s="101">
        <f>L45+L48+L51</f>
        <v>1862</v>
      </c>
      <c r="M42" s="101">
        <f t="shared" ref="M42:O42" si="26">M45+M48+M51</f>
        <v>1723.8</v>
      </c>
      <c r="N42" s="101"/>
      <c r="O42" s="695">
        <f t="shared" si="26"/>
        <v>69</v>
      </c>
      <c r="P42" s="338" t="s">
        <v>18</v>
      </c>
      <c r="Q42" s="101">
        <f>Q45+Q48+Q51</f>
        <v>5151471</v>
      </c>
      <c r="R42" s="101">
        <f t="shared" ref="R42:U42" si="27">R45+R48+R51</f>
        <v>0</v>
      </c>
      <c r="S42" s="101">
        <f t="shared" si="27"/>
        <v>3860193.1500000004</v>
      </c>
      <c r="T42" s="101">
        <f t="shared" si="27"/>
        <v>114751.55999999959</v>
      </c>
      <c r="U42" s="101">
        <f t="shared" si="27"/>
        <v>1176526.29</v>
      </c>
      <c r="V42" s="101">
        <v>0</v>
      </c>
      <c r="W42" s="119" t="s">
        <v>18</v>
      </c>
      <c r="X42" s="709" t="s">
        <v>18</v>
      </c>
      <c r="Y42" s="102" t="s">
        <v>18</v>
      </c>
      <c r="AA42" s="52"/>
      <c r="AB42" s="52"/>
      <c r="AC42" s="52"/>
      <c r="AD42" s="52"/>
      <c r="AE42" s="52"/>
    </row>
    <row r="43" spans="1:31" s="31" customFormat="1" ht="15" x14ac:dyDescent="0.25">
      <c r="A43" s="488" t="s">
        <v>1137</v>
      </c>
      <c r="B43" s="474" t="s">
        <v>1472</v>
      </c>
      <c r="C43" s="474">
        <v>1</v>
      </c>
      <c r="D43" s="475" t="s">
        <v>2272</v>
      </c>
      <c r="E43" s="939" t="s">
        <v>588</v>
      </c>
      <c r="F43" s="704" t="s">
        <v>994</v>
      </c>
      <c r="G43" s="714" t="s">
        <v>38</v>
      </c>
      <c r="H43" s="940">
        <v>1977</v>
      </c>
      <c r="I43" s="940"/>
      <c r="J43" s="714" t="s">
        <v>578</v>
      </c>
      <c r="K43" s="714">
        <v>2</v>
      </c>
      <c r="L43" s="163">
        <v>522.79999999999995</v>
      </c>
      <c r="M43" s="163">
        <v>500</v>
      </c>
      <c r="N43" s="163"/>
      <c r="O43" s="942">
        <v>18</v>
      </c>
      <c r="P43" s="339" t="s">
        <v>2111</v>
      </c>
      <c r="Q43" s="163">
        <v>401280</v>
      </c>
      <c r="R43" s="711">
        <v>0</v>
      </c>
      <c r="S43" s="711">
        <v>307545.08</v>
      </c>
      <c r="T43" s="711">
        <v>0</v>
      </c>
      <c r="U43" s="711">
        <v>93734.92</v>
      </c>
      <c r="V43" s="711">
        <v>0</v>
      </c>
      <c r="W43" s="163">
        <f t="shared" ref="W43:W44" si="28">Q43/L43</f>
        <v>767.55929609793429</v>
      </c>
      <c r="X43" s="711">
        <v>802.56</v>
      </c>
      <c r="Y43" s="175" t="s">
        <v>85</v>
      </c>
      <c r="AA43" s="52"/>
      <c r="AB43" s="52"/>
      <c r="AC43" s="52"/>
      <c r="AD43" s="52"/>
      <c r="AE43" s="52"/>
    </row>
    <row r="44" spans="1:31" s="31" customFormat="1" ht="16.5" customHeight="1" x14ac:dyDescent="0.25">
      <c r="A44" s="484" t="s">
        <v>1137</v>
      </c>
      <c r="B44" s="97" t="s">
        <v>1472</v>
      </c>
      <c r="C44" s="97">
        <v>20</v>
      </c>
      <c r="D44" s="211" t="s">
        <v>2264</v>
      </c>
      <c r="E44" s="903" t="s">
        <v>588</v>
      </c>
      <c r="F44" s="702" t="s">
        <v>994</v>
      </c>
      <c r="G44" s="715" t="s">
        <v>38</v>
      </c>
      <c r="H44" s="905">
        <v>1977</v>
      </c>
      <c r="I44" s="905"/>
      <c r="J44" s="715" t="s">
        <v>578</v>
      </c>
      <c r="K44" s="715">
        <v>2</v>
      </c>
      <c r="L44" s="107">
        <v>522.79999999999995</v>
      </c>
      <c r="M44" s="107">
        <v>500</v>
      </c>
      <c r="N44" s="107"/>
      <c r="O44" s="907">
        <v>18</v>
      </c>
      <c r="P44" s="300" t="s">
        <v>2119</v>
      </c>
      <c r="Q44" s="107">
        <v>49844</v>
      </c>
      <c r="R44" s="713">
        <v>0</v>
      </c>
      <c r="S44" s="713">
        <v>38200.949999999997</v>
      </c>
      <c r="T44" s="713">
        <v>0</v>
      </c>
      <c r="U44" s="713">
        <v>11643.05</v>
      </c>
      <c r="V44" s="713">
        <v>0</v>
      </c>
      <c r="W44" s="107">
        <f t="shared" si="28"/>
        <v>95.340474368783475</v>
      </c>
      <c r="X44" s="713">
        <v>95.34</v>
      </c>
      <c r="Y44" s="172" t="s">
        <v>85</v>
      </c>
      <c r="AA44" s="52"/>
      <c r="AB44" s="52"/>
      <c r="AC44" s="52"/>
      <c r="AD44" s="52"/>
      <c r="AE44" s="52"/>
    </row>
    <row r="45" spans="1:31" s="31" customFormat="1" x14ac:dyDescent="0.25">
      <c r="A45" s="437"/>
      <c r="B45" s="34"/>
      <c r="C45" s="34"/>
      <c r="D45" s="132"/>
      <c r="E45" s="883"/>
      <c r="F45" s="976" t="s">
        <v>31</v>
      </c>
      <c r="G45" s="501" t="s">
        <v>18</v>
      </c>
      <c r="H45" s="964" t="s">
        <v>18</v>
      </c>
      <c r="I45" s="964" t="s">
        <v>18</v>
      </c>
      <c r="J45" s="501" t="s">
        <v>18</v>
      </c>
      <c r="K45" s="501" t="s">
        <v>18</v>
      </c>
      <c r="L45" s="109">
        <v>522.79999999999995</v>
      </c>
      <c r="M45" s="109">
        <v>500</v>
      </c>
      <c r="N45" s="956"/>
      <c r="O45" s="910">
        <v>18</v>
      </c>
      <c r="P45" s="352" t="s">
        <v>18</v>
      </c>
      <c r="Q45" s="109">
        <f>Q43+Q44</f>
        <v>451124</v>
      </c>
      <c r="R45" s="109">
        <f t="shared" ref="R45:V45" si="29">R43+R44</f>
        <v>0</v>
      </c>
      <c r="S45" s="109">
        <f t="shared" si="29"/>
        <v>345746.03</v>
      </c>
      <c r="T45" s="109">
        <f t="shared" si="29"/>
        <v>0</v>
      </c>
      <c r="U45" s="109">
        <f t="shared" si="29"/>
        <v>105377.97</v>
      </c>
      <c r="V45" s="109">
        <f t="shared" si="29"/>
        <v>0</v>
      </c>
      <c r="W45" s="513" t="s">
        <v>18</v>
      </c>
      <c r="X45" s="513" t="s">
        <v>18</v>
      </c>
      <c r="Y45" s="110" t="s">
        <v>18</v>
      </c>
      <c r="AA45" s="52"/>
      <c r="AB45" s="52"/>
      <c r="AC45" s="52"/>
      <c r="AD45" s="52"/>
      <c r="AE45" s="52"/>
    </row>
    <row r="46" spans="1:31" s="31" customFormat="1" ht="15" x14ac:dyDescent="0.25">
      <c r="A46" s="484" t="s">
        <v>1138</v>
      </c>
      <c r="B46" s="97" t="s">
        <v>1473</v>
      </c>
      <c r="C46" s="97">
        <v>10</v>
      </c>
      <c r="D46" s="211" t="s">
        <v>2129</v>
      </c>
      <c r="E46" s="939" t="s">
        <v>589</v>
      </c>
      <c r="F46" s="697" t="s">
        <v>995</v>
      </c>
      <c r="G46" s="714" t="s">
        <v>38</v>
      </c>
      <c r="H46" s="940">
        <v>1982</v>
      </c>
      <c r="I46" s="940"/>
      <c r="J46" s="714" t="s">
        <v>578</v>
      </c>
      <c r="K46" s="714">
        <v>2</v>
      </c>
      <c r="L46" s="163">
        <v>805.3</v>
      </c>
      <c r="M46" s="163">
        <v>731.3</v>
      </c>
      <c r="N46" s="163"/>
      <c r="O46" s="942">
        <v>25</v>
      </c>
      <c r="P46" s="339" t="s">
        <v>2129</v>
      </c>
      <c r="Q46" s="163">
        <v>4139026</v>
      </c>
      <c r="R46" s="711">
        <v>0</v>
      </c>
      <c r="S46" s="163">
        <v>3084244.98</v>
      </c>
      <c r="T46" s="163">
        <v>114751.55999999959</v>
      </c>
      <c r="U46" s="163">
        <v>940029.46</v>
      </c>
      <c r="V46" s="711">
        <v>0</v>
      </c>
      <c r="W46" s="163">
        <f t="shared" ref="W46:W47" si="30">Q46/L46</f>
        <v>5139.7317769775245</v>
      </c>
      <c r="X46" s="711">
        <v>5659.82</v>
      </c>
      <c r="Y46" s="175" t="s">
        <v>85</v>
      </c>
      <c r="AA46" s="52"/>
      <c r="AB46" s="52"/>
      <c r="AC46" s="52"/>
      <c r="AD46" s="52"/>
      <c r="AE46" s="52"/>
    </row>
    <row r="47" spans="1:31" s="31" customFormat="1" ht="15" x14ac:dyDescent="0.25">
      <c r="A47" s="484" t="s">
        <v>1138</v>
      </c>
      <c r="B47" s="97" t="s">
        <v>1473</v>
      </c>
      <c r="C47" s="97">
        <v>20</v>
      </c>
      <c r="D47" s="211" t="s">
        <v>2265</v>
      </c>
      <c r="E47" s="903" t="s">
        <v>589</v>
      </c>
      <c r="F47" s="904" t="s">
        <v>995</v>
      </c>
      <c r="G47" s="715" t="s">
        <v>38</v>
      </c>
      <c r="H47" s="905">
        <v>1982</v>
      </c>
      <c r="I47" s="905"/>
      <c r="J47" s="715" t="s">
        <v>578</v>
      </c>
      <c r="K47" s="715">
        <v>2</v>
      </c>
      <c r="L47" s="107">
        <v>805.3</v>
      </c>
      <c r="M47" s="107">
        <v>731.3</v>
      </c>
      <c r="N47" s="107"/>
      <c r="O47" s="907">
        <v>25</v>
      </c>
      <c r="P47" s="300" t="s">
        <v>2135</v>
      </c>
      <c r="Q47" s="107">
        <v>115158</v>
      </c>
      <c r="R47" s="713">
        <v>0</v>
      </c>
      <c r="S47" s="107">
        <v>88258.27</v>
      </c>
      <c r="T47" s="107">
        <v>0</v>
      </c>
      <c r="U47" s="107">
        <v>26899.73</v>
      </c>
      <c r="V47" s="713">
        <v>0</v>
      </c>
      <c r="W47" s="107">
        <f t="shared" si="30"/>
        <v>143.00012417732523</v>
      </c>
      <c r="X47" s="713">
        <v>143</v>
      </c>
      <c r="Y47" s="172" t="s">
        <v>85</v>
      </c>
      <c r="AA47" s="52"/>
      <c r="AB47" s="52"/>
      <c r="AC47" s="52"/>
      <c r="AD47" s="52"/>
      <c r="AE47" s="52"/>
    </row>
    <row r="48" spans="1:31" s="31" customFormat="1" x14ac:dyDescent="0.25">
      <c r="A48" s="437"/>
      <c r="B48" s="34"/>
      <c r="C48" s="34"/>
      <c r="D48" s="132"/>
      <c r="E48" s="883"/>
      <c r="F48" s="976" t="s">
        <v>31</v>
      </c>
      <c r="G48" s="501" t="s">
        <v>18</v>
      </c>
      <c r="H48" s="964" t="s">
        <v>18</v>
      </c>
      <c r="I48" s="964" t="s">
        <v>18</v>
      </c>
      <c r="J48" s="501" t="s">
        <v>18</v>
      </c>
      <c r="K48" s="501" t="s">
        <v>18</v>
      </c>
      <c r="L48" s="109">
        <v>805.3</v>
      </c>
      <c r="M48" s="109">
        <v>731.3</v>
      </c>
      <c r="N48" s="109"/>
      <c r="O48" s="910">
        <v>25</v>
      </c>
      <c r="P48" s="352" t="s">
        <v>18</v>
      </c>
      <c r="Q48" s="109">
        <f>Q46+Q47</f>
        <v>4254184</v>
      </c>
      <c r="R48" s="109">
        <f t="shared" ref="R48:V48" si="31">R46+R47</f>
        <v>0</v>
      </c>
      <c r="S48" s="109">
        <f t="shared" si="31"/>
        <v>3172503.25</v>
      </c>
      <c r="T48" s="109">
        <f t="shared" si="31"/>
        <v>114751.55999999959</v>
      </c>
      <c r="U48" s="109">
        <f t="shared" si="31"/>
        <v>966929.19</v>
      </c>
      <c r="V48" s="109">
        <f t="shared" si="31"/>
        <v>0</v>
      </c>
      <c r="W48" s="513" t="s">
        <v>18</v>
      </c>
      <c r="X48" s="513" t="s">
        <v>18</v>
      </c>
      <c r="Y48" s="110" t="s">
        <v>18</v>
      </c>
      <c r="AA48" s="52"/>
      <c r="AB48" s="52"/>
      <c r="AC48" s="52"/>
      <c r="AD48" s="52"/>
      <c r="AE48" s="52"/>
    </row>
    <row r="49" spans="1:31" s="31" customFormat="1" ht="15" x14ac:dyDescent="0.25">
      <c r="A49" s="484" t="s">
        <v>1139</v>
      </c>
      <c r="B49" s="97" t="s">
        <v>1474</v>
      </c>
      <c r="C49" s="97">
        <v>1</v>
      </c>
      <c r="D49" s="211" t="s">
        <v>2272</v>
      </c>
      <c r="E49" s="946" t="s">
        <v>590</v>
      </c>
      <c r="F49" s="977" t="s">
        <v>996</v>
      </c>
      <c r="G49" s="714" t="s">
        <v>38</v>
      </c>
      <c r="H49" s="978">
        <v>1975</v>
      </c>
      <c r="I49" s="978"/>
      <c r="J49" s="714" t="s">
        <v>578</v>
      </c>
      <c r="K49" s="978">
        <v>2</v>
      </c>
      <c r="L49" s="711">
        <v>533.9</v>
      </c>
      <c r="M49" s="711">
        <v>492.5</v>
      </c>
      <c r="N49" s="979"/>
      <c r="O49" s="980">
        <v>26</v>
      </c>
      <c r="P49" s="339" t="s">
        <v>2111</v>
      </c>
      <c r="Q49" s="163">
        <v>395261</v>
      </c>
      <c r="R49" s="711">
        <v>0</v>
      </c>
      <c r="S49" s="105">
        <v>302932.06</v>
      </c>
      <c r="T49" s="105">
        <v>0</v>
      </c>
      <c r="U49" s="105">
        <v>92328.94</v>
      </c>
      <c r="V49" s="711">
        <v>0</v>
      </c>
      <c r="W49" s="163">
        <f t="shared" ref="W49:W50" si="32">Q49/L49</f>
        <v>740.32777673721671</v>
      </c>
      <c r="X49" s="711">
        <v>802.56</v>
      </c>
      <c r="Y49" s="175" t="s">
        <v>85</v>
      </c>
      <c r="AA49" s="52"/>
      <c r="AB49" s="52"/>
      <c r="AC49" s="52"/>
      <c r="AD49" s="52"/>
      <c r="AE49" s="52"/>
    </row>
    <row r="50" spans="1:31" s="31" customFormat="1" ht="14.25" customHeight="1" x14ac:dyDescent="0.25">
      <c r="A50" s="484" t="s">
        <v>1139</v>
      </c>
      <c r="B50" s="97" t="s">
        <v>1474</v>
      </c>
      <c r="C50" s="97">
        <v>20</v>
      </c>
      <c r="D50" s="211" t="s">
        <v>2264</v>
      </c>
      <c r="E50" s="948" t="s">
        <v>590</v>
      </c>
      <c r="F50" s="981" t="s">
        <v>996</v>
      </c>
      <c r="G50" s="715" t="s">
        <v>38</v>
      </c>
      <c r="H50" s="982">
        <v>1975</v>
      </c>
      <c r="I50" s="982"/>
      <c r="J50" s="715" t="s">
        <v>578</v>
      </c>
      <c r="K50" s="982">
        <v>2</v>
      </c>
      <c r="L50" s="713">
        <v>533.9</v>
      </c>
      <c r="M50" s="713">
        <v>492.5</v>
      </c>
      <c r="N50" s="983"/>
      <c r="O50" s="99">
        <v>26</v>
      </c>
      <c r="P50" s="300" t="s">
        <v>2119</v>
      </c>
      <c r="Q50" s="107">
        <v>50902</v>
      </c>
      <c r="R50" s="713">
        <v>0</v>
      </c>
      <c r="S50" s="107">
        <v>39011.81</v>
      </c>
      <c r="T50" s="107">
        <v>0</v>
      </c>
      <c r="U50" s="107">
        <v>11890.19</v>
      </c>
      <c r="V50" s="713">
        <v>0</v>
      </c>
      <c r="W50" s="107">
        <f t="shared" si="32"/>
        <v>95.339951301741905</v>
      </c>
      <c r="X50" s="713">
        <v>95.34</v>
      </c>
      <c r="Y50" s="172" t="s">
        <v>85</v>
      </c>
      <c r="AA50" s="52"/>
      <c r="AB50" s="52"/>
      <c r="AC50" s="52"/>
      <c r="AD50" s="52"/>
      <c r="AE50" s="52"/>
    </row>
    <row r="51" spans="1:31" s="31" customFormat="1" ht="13.5" thickBot="1" x14ac:dyDescent="0.3">
      <c r="A51" s="485"/>
      <c r="B51" s="264"/>
      <c r="C51" s="264"/>
      <c r="D51" s="265"/>
      <c r="E51" s="948"/>
      <c r="F51" s="984" t="s">
        <v>31</v>
      </c>
      <c r="G51" s="523" t="s">
        <v>18</v>
      </c>
      <c r="H51" s="985" t="s">
        <v>18</v>
      </c>
      <c r="I51" s="985" t="s">
        <v>18</v>
      </c>
      <c r="J51" s="523" t="s">
        <v>18</v>
      </c>
      <c r="K51" s="523" t="s">
        <v>18</v>
      </c>
      <c r="L51" s="519">
        <v>533.9</v>
      </c>
      <c r="M51" s="519">
        <v>492.5</v>
      </c>
      <c r="N51" s="986"/>
      <c r="O51" s="986">
        <v>26</v>
      </c>
      <c r="P51" s="518" t="s">
        <v>18</v>
      </c>
      <c r="Q51" s="511">
        <f>Q49+Q50</f>
        <v>446163</v>
      </c>
      <c r="R51" s="511">
        <f t="shared" ref="R51:V51" si="33">R49+R50</f>
        <v>0</v>
      </c>
      <c r="S51" s="511">
        <f t="shared" si="33"/>
        <v>341943.87</v>
      </c>
      <c r="T51" s="511">
        <f t="shared" si="33"/>
        <v>0</v>
      </c>
      <c r="U51" s="511">
        <f t="shared" si="33"/>
        <v>104219.13</v>
      </c>
      <c r="V51" s="511">
        <f t="shared" si="33"/>
        <v>0</v>
      </c>
      <c r="W51" s="519" t="s">
        <v>18</v>
      </c>
      <c r="X51" s="519" t="s">
        <v>18</v>
      </c>
      <c r="Y51" s="567" t="s">
        <v>18</v>
      </c>
      <c r="AA51" s="52"/>
      <c r="AB51" s="52"/>
      <c r="AC51" s="52"/>
      <c r="AD51" s="52"/>
      <c r="AE51" s="52"/>
    </row>
    <row r="52" spans="1:31" s="31" customFormat="1" ht="13.5" thickBot="1" x14ac:dyDescent="0.3">
      <c r="A52" s="448"/>
      <c r="B52" s="449"/>
      <c r="C52" s="449"/>
      <c r="D52" s="450"/>
      <c r="E52" s="928" t="s">
        <v>53</v>
      </c>
      <c r="F52" s="916" t="s">
        <v>166</v>
      </c>
      <c r="G52" s="338" t="s">
        <v>18</v>
      </c>
      <c r="H52" s="338" t="s">
        <v>18</v>
      </c>
      <c r="I52" s="338" t="s">
        <v>18</v>
      </c>
      <c r="J52" s="338" t="s">
        <v>18</v>
      </c>
      <c r="K52" s="338" t="s">
        <v>18</v>
      </c>
      <c r="L52" s="101">
        <f>L55+L60+L62+L64+L67+L69+L72+L74+L77+L82+L85+L88+L90+L93+L95+L98</f>
        <v>56668.400000000009</v>
      </c>
      <c r="M52" s="101">
        <f>M55+M60+M62+M64+M67+M69+M72+M74+M77+M82+M85+M88+M90+M93+M95+M98</f>
        <v>51319.1</v>
      </c>
      <c r="N52" s="101">
        <f>N55+N60+N62+N64+N67+N69+N72+N74+N77+N82+N85+N88+N90+N93+N95+N98</f>
        <v>16299.71</v>
      </c>
      <c r="O52" s="695">
        <f>O55+O60+O62+O64+O67+O69+O72+O74+O77+O82+O85+O88+O90+O93+O95+O98</f>
        <v>1948</v>
      </c>
      <c r="P52" s="124" t="s">
        <v>18</v>
      </c>
      <c r="Q52" s="101">
        <f t="shared" ref="Q52:U52" si="34">Q55+Q60+Q62+Q64+Q67+Q69+Q72+Q74+Q77+Q82+Q85+Q88+Q90+Q93+Q95+Q98</f>
        <v>68420781</v>
      </c>
      <c r="R52" s="101">
        <f t="shared" si="34"/>
        <v>0</v>
      </c>
      <c r="S52" s="101">
        <f t="shared" si="34"/>
        <v>32824301.800000001</v>
      </c>
      <c r="T52" s="101">
        <f t="shared" si="34"/>
        <v>0</v>
      </c>
      <c r="U52" s="101">
        <f t="shared" si="34"/>
        <v>35596479.199999988</v>
      </c>
      <c r="V52" s="101">
        <v>0</v>
      </c>
      <c r="W52" s="119" t="s">
        <v>18</v>
      </c>
      <c r="X52" s="709" t="s">
        <v>18</v>
      </c>
      <c r="Y52" s="102" t="s">
        <v>18</v>
      </c>
      <c r="AA52" s="52"/>
      <c r="AB52" s="52"/>
      <c r="AC52" s="52"/>
      <c r="AD52" s="52"/>
      <c r="AE52" s="52"/>
    </row>
    <row r="53" spans="1:31" s="31" customFormat="1" ht="15" x14ac:dyDescent="0.25">
      <c r="A53" s="488" t="s">
        <v>1140</v>
      </c>
      <c r="B53" s="474" t="s">
        <v>1475</v>
      </c>
      <c r="C53" s="474">
        <v>20</v>
      </c>
      <c r="D53" s="475" t="s">
        <v>2265</v>
      </c>
      <c r="E53" s="946" t="s">
        <v>752</v>
      </c>
      <c r="F53" s="987" t="s">
        <v>728</v>
      </c>
      <c r="G53" s="452" t="s">
        <v>38</v>
      </c>
      <c r="H53" s="455">
        <v>1963</v>
      </c>
      <c r="I53" s="455"/>
      <c r="J53" s="178" t="s">
        <v>729</v>
      </c>
      <c r="K53" s="178" t="s">
        <v>58</v>
      </c>
      <c r="L53" s="178" t="s">
        <v>730</v>
      </c>
      <c r="M53" s="178" t="s">
        <v>731</v>
      </c>
      <c r="N53" s="988">
        <v>972</v>
      </c>
      <c r="O53" s="989" t="s">
        <v>732</v>
      </c>
      <c r="P53" s="339" t="s">
        <v>2135</v>
      </c>
      <c r="Q53" s="111">
        <v>269173</v>
      </c>
      <c r="R53" s="111">
        <v>0</v>
      </c>
      <c r="S53" s="111">
        <v>123326.39000000001</v>
      </c>
      <c r="T53" s="111">
        <v>0</v>
      </c>
      <c r="U53" s="111">
        <v>145846.60999999999</v>
      </c>
      <c r="V53" s="111">
        <v>0</v>
      </c>
      <c r="W53" s="163">
        <f t="shared" ref="W53:W54" si="35">Q53/L53</f>
        <v>84.279854718517129</v>
      </c>
      <c r="X53" s="178" t="s">
        <v>733</v>
      </c>
      <c r="Y53" s="112">
        <v>44196</v>
      </c>
      <c r="AA53" s="52"/>
      <c r="AB53" s="52"/>
      <c r="AC53" s="52"/>
      <c r="AD53" s="52"/>
      <c r="AE53" s="52"/>
    </row>
    <row r="54" spans="1:31" s="31" customFormat="1" ht="15" x14ac:dyDescent="0.25">
      <c r="A54" s="484" t="s">
        <v>1140</v>
      </c>
      <c r="B54" s="97" t="s">
        <v>1475</v>
      </c>
      <c r="C54" s="97">
        <v>10</v>
      </c>
      <c r="D54" s="211" t="s">
        <v>2129</v>
      </c>
      <c r="E54" s="974" t="s">
        <v>752</v>
      </c>
      <c r="F54" s="990" t="s">
        <v>728</v>
      </c>
      <c r="G54" s="423" t="s">
        <v>38</v>
      </c>
      <c r="H54" s="424">
        <v>1963</v>
      </c>
      <c r="I54" s="424"/>
      <c r="J54" s="179" t="s">
        <v>729</v>
      </c>
      <c r="K54" s="179" t="s">
        <v>58</v>
      </c>
      <c r="L54" s="179" t="s">
        <v>730</v>
      </c>
      <c r="M54" s="179" t="s">
        <v>731</v>
      </c>
      <c r="N54" s="991">
        <v>972</v>
      </c>
      <c r="O54" s="992" t="s">
        <v>732</v>
      </c>
      <c r="P54" s="300" t="s">
        <v>2129</v>
      </c>
      <c r="Q54" s="116">
        <v>13037986</v>
      </c>
      <c r="R54" s="116">
        <v>0</v>
      </c>
      <c r="S54" s="116">
        <v>5973584.7000000002</v>
      </c>
      <c r="T54" s="116">
        <v>0</v>
      </c>
      <c r="U54" s="116">
        <v>7064401.2999999998</v>
      </c>
      <c r="V54" s="116">
        <v>0</v>
      </c>
      <c r="W54" s="107">
        <f t="shared" si="35"/>
        <v>4082.2800425825035</v>
      </c>
      <c r="X54" s="179" t="s">
        <v>734</v>
      </c>
      <c r="Y54" s="121">
        <v>44196</v>
      </c>
      <c r="AA54" s="52"/>
      <c r="AB54" s="52"/>
      <c r="AC54" s="52"/>
      <c r="AD54" s="52"/>
      <c r="AE54" s="52"/>
    </row>
    <row r="55" spans="1:31" s="31" customFormat="1" x14ac:dyDescent="0.25">
      <c r="A55" s="437"/>
      <c r="B55" s="34"/>
      <c r="C55" s="34"/>
      <c r="D55" s="132"/>
      <c r="E55" s="909"/>
      <c r="F55" s="993" t="s">
        <v>31</v>
      </c>
      <c r="G55" s="352" t="s">
        <v>18</v>
      </c>
      <c r="H55" s="352" t="s">
        <v>18</v>
      </c>
      <c r="I55" s="352" t="s">
        <v>18</v>
      </c>
      <c r="J55" s="352" t="s">
        <v>18</v>
      </c>
      <c r="K55" s="352" t="s">
        <v>18</v>
      </c>
      <c r="L55" s="114" t="str">
        <f>L53</f>
        <v>3193,8</v>
      </c>
      <c r="M55" s="114" t="str">
        <f>M53</f>
        <v>2896,4</v>
      </c>
      <c r="N55" s="114">
        <f>N53</f>
        <v>972</v>
      </c>
      <c r="O55" s="465" t="str">
        <f>O53</f>
        <v>99</v>
      </c>
      <c r="P55" s="521" t="s">
        <v>18</v>
      </c>
      <c r="Q55" s="114">
        <f>Q53+Q54</f>
        <v>13307159</v>
      </c>
      <c r="R55" s="114">
        <f t="shared" ref="R55:V55" si="36">R53+R54</f>
        <v>0</v>
      </c>
      <c r="S55" s="114">
        <f t="shared" si="36"/>
        <v>6096911.0899999999</v>
      </c>
      <c r="T55" s="114">
        <f t="shared" si="36"/>
        <v>0</v>
      </c>
      <c r="U55" s="114">
        <f t="shared" si="36"/>
        <v>7210247.9100000001</v>
      </c>
      <c r="V55" s="114">
        <f t="shared" si="36"/>
        <v>0</v>
      </c>
      <c r="W55" s="114" t="s">
        <v>18</v>
      </c>
      <c r="X55" s="114" t="s">
        <v>18</v>
      </c>
      <c r="Y55" s="468" t="s">
        <v>18</v>
      </c>
      <c r="AA55" s="52"/>
      <c r="AB55" s="52"/>
      <c r="AC55" s="52"/>
      <c r="AD55" s="52"/>
      <c r="AE55" s="52"/>
    </row>
    <row r="56" spans="1:31" s="31" customFormat="1" ht="15" x14ac:dyDescent="0.25">
      <c r="A56" s="484" t="s">
        <v>1141</v>
      </c>
      <c r="B56" s="97" t="s">
        <v>1476</v>
      </c>
      <c r="C56" s="97">
        <v>20</v>
      </c>
      <c r="D56" s="211" t="s">
        <v>2266</v>
      </c>
      <c r="E56" s="939" t="s">
        <v>753</v>
      </c>
      <c r="F56" s="987" t="s">
        <v>735</v>
      </c>
      <c r="G56" s="452" t="s">
        <v>38</v>
      </c>
      <c r="H56" s="455">
        <v>1963</v>
      </c>
      <c r="I56" s="455">
        <v>2003</v>
      </c>
      <c r="J56" s="178" t="s">
        <v>729</v>
      </c>
      <c r="K56" s="178" t="s">
        <v>58</v>
      </c>
      <c r="L56" s="178">
        <v>3350.2</v>
      </c>
      <c r="M56" s="111">
        <v>2999.4</v>
      </c>
      <c r="N56" s="111">
        <v>957</v>
      </c>
      <c r="O56" s="454">
        <v>56</v>
      </c>
      <c r="P56" s="339" t="s">
        <v>83</v>
      </c>
      <c r="Q56" s="111">
        <v>98831</v>
      </c>
      <c r="R56" s="111">
        <v>0</v>
      </c>
      <c r="S56" s="111">
        <v>45281.18</v>
      </c>
      <c r="T56" s="111">
        <v>0</v>
      </c>
      <c r="U56" s="111">
        <v>53549.82</v>
      </c>
      <c r="V56" s="111">
        <v>0</v>
      </c>
      <c r="W56" s="163">
        <f>Q56/L56</f>
        <v>29.500029848964243</v>
      </c>
      <c r="X56" s="111">
        <v>29.5</v>
      </c>
      <c r="Y56" s="112">
        <v>44196</v>
      </c>
      <c r="AA56" s="52"/>
      <c r="AB56" s="52"/>
      <c r="AC56" s="52"/>
      <c r="AD56" s="52"/>
      <c r="AE56" s="52"/>
    </row>
    <row r="57" spans="1:31" s="31" customFormat="1" ht="15" x14ac:dyDescent="0.25">
      <c r="A57" s="484" t="s">
        <v>1141</v>
      </c>
      <c r="B57" s="97" t="s">
        <v>1476</v>
      </c>
      <c r="C57" s="97">
        <v>8</v>
      </c>
      <c r="D57" s="211" t="s">
        <v>45</v>
      </c>
      <c r="E57" s="883" t="s">
        <v>753</v>
      </c>
      <c r="F57" s="994" t="s">
        <v>735</v>
      </c>
      <c r="G57" s="429" t="s">
        <v>38</v>
      </c>
      <c r="H57" s="432">
        <v>1963</v>
      </c>
      <c r="I57" s="432">
        <v>2003</v>
      </c>
      <c r="J57" s="443" t="s">
        <v>729</v>
      </c>
      <c r="K57" s="443" t="s">
        <v>58</v>
      </c>
      <c r="L57" s="443">
        <v>3350.2</v>
      </c>
      <c r="M57" s="113">
        <v>2999.4</v>
      </c>
      <c r="N57" s="113">
        <v>957</v>
      </c>
      <c r="O57" s="431">
        <v>56</v>
      </c>
      <c r="P57" s="336" t="s">
        <v>45</v>
      </c>
      <c r="Q57" s="111">
        <v>3353472</v>
      </c>
      <c r="R57" s="113">
        <v>0</v>
      </c>
      <c r="S57" s="113">
        <v>1536452.72</v>
      </c>
      <c r="T57" s="113">
        <v>0</v>
      </c>
      <c r="U57" s="113">
        <v>1817019.28</v>
      </c>
      <c r="V57" s="113">
        <v>0</v>
      </c>
      <c r="W57" s="113">
        <f>Q57/N57</f>
        <v>3504.1504702194356</v>
      </c>
      <c r="X57" s="113">
        <v>3504.15</v>
      </c>
      <c r="Y57" s="120">
        <v>44196</v>
      </c>
      <c r="AA57" s="52"/>
      <c r="AB57" s="52"/>
      <c r="AC57" s="52"/>
      <c r="AD57" s="52"/>
      <c r="AE57" s="52"/>
    </row>
    <row r="58" spans="1:31" s="31" customFormat="1" ht="15" x14ac:dyDescent="0.25">
      <c r="A58" s="484" t="s">
        <v>1141</v>
      </c>
      <c r="B58" s="97" t="s">
        <v>1477</v>
      </c>
      <c r="C58" s="97">
        <v>20</v>
      </c>
      <c r="D58" s="211" t="s">
        <v>2265</v>
      </c>
      <c r="E58" s="883" t="s">
        <v>753</v>
      </c>
      <c r="F58" s="994" t="s">
        <v>735</v>
      </c>
      <c r="G58" s="429" t="s">
        <v>38</v>
      </c>
      <c r="H58" s="432">
        <v>1963</v>
      </c>
      <c r="I58" s="432"/>
      <c r="J58" s="443" t="s">
        <v>729</v>
      </c>
      <c r="K58" s="443" t="s">
        <v>58</v>
      </c>
      <c r="L58" s="443">
        <v>3350.2</v>
      </c>
      <c r="M58" s="113">
        <v>2999.4</v>
      </c>
      <c r="N58" s="113">
        <v>957</v>
      </c>
      <c r="O58" s="431">
        <v>56</v>
      </c>
      <c r="P58" s="336" t="s">
        <v>2135</v>
      </c>
      <c r="Q58" s="111">
        <v>282355</v>
      </c>
      <c r="R58" s="113">
        <v>0</v>
      </c>
      <c r="S58" s="113">
        <v>129365.95000000001</v>
      </c>
      <c r="T58" s="113">
        <v>0</v>
      </c>
      <c r="U58" s="113">
        <v>152989.04999999999</v>
      </c>
      <c r="V58" s="113">
        <v>0</v>
      </c>
      <c r="W58" s="956">
        <f t="shared" ref="W58:W59" si="37">Q58/L58</f>
        <v>84.280042982508505</v>
      </c>
      <c r="X58" s="113">
        <v>84.28</v>
      </c>
      <c r="Y58" s="120">
        <v>44196</v>
      </c>
      <c r="AA58" s="52"/>
      <c r="AB58" s="52"/>
      <c r="AC58" s="52"/>
      <c r="AD58" s="52"/>
      <c r="AE58" s="52"/>
    </row>
    <row r="59" spans="1:31" s="31" customFormat="1" ht="15" x14ac:dyDescent="0.25">
      <c r="A59" s="484" t="s">
        <v>1141</v>
      </c>
      <c r="B59" s="97" t="s">
        <v>1477</v>
      </c>
      <c r="C59" s="97">
        <v>10</v>
      </c>
      <c r="D59" s="211" t="s">
        <v>2129</v>
      </c>
      <c r="E59" s="903" t="s">
        <v>753</v>
      </c>
      <c r="F59" s="990" t="s">
        <v>735</v>
      </c>
      <c r="G59" s="423" t="s">
        <v>38</v>
      </c>
      <c r="H59" s="424">
        <v>1963</v>
      </c>
      <c r="I59" s="424"/>
      <c r="J59" s="179" t="s">
        <v>729</v>
      </c>
      <c r="K59" s="179" t="s">
        <v>58</v>
      </c>
      <c r="L59" s="179">
        <v>3350.2</v>
      </c>
      <c r="M59" s="116">
        <v>2999.4</v>
      </c>
      <c r="N59" s="116">
        <v>957</v>
      </c>
      <c r="O59" s="426">
        <v>56</v>
      </c>
      <c r="P59" s="300" t="s">
        <v>2129</v>
      </c>
      <c r="Q59" s="115">
        <v>13676454</v>
      </c>
      <c r="R59" s="116">
        <v>0</v>
      </c>
      <c r="S59" s="116">
        <v>6266110.1399999997</v>
      </c>
      <c r="T59" s="116">
        <v>0</v>
      </c>
      <c r="U59" s="116">
        <v>7410343.8600000003</v>
      </c>
      <c r="V59" s="116">
        <v>0</v>
      </c>
      <c r="W59" s="107">
        <f t="shared" si="37"/>
        <v>4082.2798638887234</v>
      </c>
      <c r="X59" s="116">
        <v>4082.28</v>
      </c>
      <c r="Y59" s="121">
        <v>44196</v>
      </c>
      <c r="AA59" s="52"/>
      <c r="AB59" s="52"/>
      <c r="AC59" s="52"/>
      <c r="AD59" s="52"/>
      <c r="AE59" s="52"/>
    </row>
    <row r="60" spans="1:31" s="31" customFormat="1" x14ac:dyDescent="0.25">
      <c r="A60" s="437"/>
      <c r="B60" s="34"/>
      <c r="C60" s="34"/>
      <c r="D60" s="132"/>
      <c r="E60" s="909"/>
      <c r="F60" s="993" t="s">
        <v>31</v>
      </c>
      <c r="G60" s="352" t="s">
        <v>18</v>
      </c>
      <c r="H60" s="352" t="s">
        <v>18</v>
      </c>
      <c r="I60" s="352" t="s">
        <v>18</v>
      </c>
      <c r="J60" s="352" t="s">
        <v>18</v>
      </c>
      <c r="K60" s="352" t="s">
        <v>18</v>
      </c>
      <c r="L60" s="114">
        <f>L58</f>
        <v>3350.2</v>
      </c>
      <c r="M60" s="114">
        <f>M58</f>
        <v>2999.4</v>
      </c>
      <c r="N60" s="114">
        <f>N58</f>
        <v>957</v>
      </c>
      <c r="O60" s="465">
        <f>O58</f>
        <v>56</v>
      </c>
      <c r="P60" s="521" t="s">
        <v>18</v>
      </c>
      <c r="Q60" s="114">
        <f>Q56+Q57+Q58+Q59</f>
        <v>17411112</v>
      </c>
      <c r="R60" s="114">
        <f t="shared" ref="R60:V60" si="38">R56+R57+R58+R59</f>
        <v>0</v>
      </c>
      <c r="S60" s="114">
        <f t="shared" si="38"/>
        <v>7977209.9899999993</v>
      </c>
      <c r="T60" s="114">
        <f t="shared" si="38"/>
        <v>0</v>
      </c>
      <c r="U60" s="114">
        <f t="shared" si="38"/>
        <v>9433902.0099999998</v>
      </c>
      <c r="V60" s="114">
        <f t="shared" si="38"/>
        <v>0</v>
      </c>
      <c r="W60" s="114" t="s">
        <v>18</v>
      </c>
      <c r="X60" s="114" t="s">
        <v>18</v>
      </c>
      <c r="Y60" s="468" t="s">
        <v>18</v>
      </c>
      <c r="AA60" s="52"/>
      <c r="AB60" s="52"/>
      <c r="AC60" s="52"/>
      <c r="AD60" s="52"/>
      <c r="AE60" s="52"/>
    </row>
    <row r="61" spans="1:31" s="31" customFormat="1" ht="15" x14ac:dyDescent="0.25">
      <c r="A61" s="484" t="s">
        <v>1142</v>
      </c>
      <c r="B61" s="97" t="s">
        <v>1478</v>
      </c>
      <c r="C61" s="97">
        <v>20</v>
      </c>
      <c r="D61" s="211" t="s">
        <v>2267</v>
      </c>
      <c r="E61" s="931" t="s">
        <v>754</v>
      </c>
      <c r="F61" s="981" t="s">
        <v>736</v>
      </c>
      <c r="G61" s="458" t="s">
        <v>38</v>
      </c>
      <c r="H61" s="995">
        <v>1963</v>
      </c>
      <c r="I61" s="995"/>
      <c r="J61" s="457" t="s">
        <v>729</v>
      </c>
      <c r="K61" s="457" t="s">
        <v>58</v>
      </c>
      <c r="L61" s="115">
        <v>2377.3000000000002</v>
      </c>
      <c r="M61" s="115">
        <v>2113</v>
      </c>
      <c r="N61" s="115">
        <v>624</v>
      </c>
      <c r="O61" s="459">
        <v>92</v>
      </c>
      <c r="P61" s="340" t="s">
        <v>78</v>
      </c>
      <c r="Q61" s="115">
        <v>131916</v>
      </c>
      <c r="R61" s="115">
        <v>0</v>
      </c>
      <c r="S61" s="115">
        <v>60439.66</v>
      </c>
      <c r="T61" s="115">
        <v>0</v>
      </c>
      <c r="U61" s="115">
        <v>71476.34</v>
      </c>
      <c r="V61" s="115">
        <v>0</v>
      </c>
      <c r="W61" s="105">
        <f>Q61/L61</f>
        <v>55.489841416733263</v>
      </c>
      <c r="X61" s="115">
        <v>55.49</v>
      </c>
      <c r="Y61" s="117">
        <v>44196</v>
      </c>
      <c r="AA61" s="52"/>
      <c r="AB61" s="52"/>
      <c r="AC61" s="52"/>
      <c r="AD61" s="52"/>
      <c r="AE61" s="52"/>
    </row>
    <row r="62" spans="1:31" s="31" customFormat="1" x14ac:dyDescent="0.25">
      <c r="A62" s="437"/>
      <c r="B62" s="34"/>
      <c r="C62" s="34"/>
      <c r="D62" s="132"/>
      <c r="E62" s="909"/>
      <c r="F62" s="993" t="s">
        <v>31</v>
      </c>
      <c r="G62" s="352" t="s">
        <v>18</v>
      </c>
      <c r="H62" s="352" t="s">
        <v>18</v>
      </c>
      <c r="I62" s="352" t="s">
        <v>18</v>
      </c>
      <c r="J62" s="352" t="s">
        <v>18</v>
      </c>
      <c r="K62" s="352" t="s">
        <v>18</v>
      </c>
      <c r="L62" s="114">
        <f>L61</f>
        <v>2377.3000000000002</v>
      </c>
      <c r="M62" s="114">
        <f>M61</f>
        <v>2113</v>
      </c>
      <c r="N62" s="114">
        <f>N61</f>
        <v>624</v>
      </c>
      <c r="O62" s="465">
        <f>O61</f>
        <v>92</v>
      </c>
      <c r="P62" s="521" t="s">
        <v>18</v>
      </c>
      <c r="Q62" s="114">
        <f>Q61</f>
        <v>131916</v>
      </c>
      <c r="R62" s="114">
        <f t="shared" ref="R62:V62" si="39">R61</f>
        <v>0</v>
      </c>
      <c r="S62" s="114">
        <f t="shared" si="39"/>
        <v>60439.66</v>
      </c>
      <c r="T62" s="114">
        <f t="shared" si="39"/>
        <v>0</v>
      </c>
      <c r="U62" s="114">
        <f t="shared" si="39"/>
        <v>71476.34</v>
      </c>
      <c r="V62" s="114">
        <f t="shared" si="39"/>
        <v>0</v>
      </c>
      <c r="W62" s="114" t="s">
        <v>18</v>
      </c>
      <c r="X62" s="114" t="s">
        <v>18</v>
      </c>
      <c r="Y62" s="468" t="s">
        <v>18</v>
      </c>
      <c r="AA62" s="52"/>
      <c r="AB62" s="52"/>
      <c r="AC62" s="52"/>
      <c r="AD62" s="52"/>
      <c r="AE62" s="52"/>
    </row>
    <row r="63" spans="1:31" s="31" customFormat="1" ht="15" x14ac:dyDescent="0.25">
      <c r="A63" s="484" t="s">
        <v>1143</v>
      </c>
      <c r="B63" s="97" t="s">
        <v>1479</v>
      </c>
      <c r="C63" s="97">
        <v>20</v>
      </c>
      <c r="D63" s="211" t="s">
        <v>2263</v>
      </c>
      <c r="E63" s="931" t="s">
        <v>755</v>
      </c>
      <c r="F63" s="981" t="s">
        <v>737</v>
      </c>
      <c r="G63" s="458" t="s">
        <v>38</v>
      </c>
      <c r="H63" s="995">
        <v>1967</v>
      </c>
      <c r="I63" s="995"/>
      <c r="J63" s="458" t="s">
        <v>738</v>
      </c>
      <c r="K63" s="458">
        <v>4</v>
      </c>
      <c r="L63" s="115">
        <v>4392.2</v>
      </c>
      <c r="M63" s="115">
        <v>4068.8</v>
      </c>
      <c r="N63" s="115">
        <v>1519</v>
      </c>
      <c r="O63" s="459">
        <v>138</v>
      </c>
      <c r="P63" s="346" t="s">
        <v>35</v>
      </c>
      <c r="Q63" s="115">
        <v>259140</v>
      </c>
      <c r="R63" s="115">
        <v>0</v>
      </c>
      <c r="S63" s="115">
        <v>118729.59</v>
      </c>
      <c r="T63" s="115">
        <v>0</v>
      </c>
      <c r="U63" s="115">
        <v>140410.41</v>
      </c>
      <c r="V63" s="115">
        <v>0</v>
      </c>
      <c r="W63" s="105">
        <f>Q63/L63</f>
        <v>59.00004553526707</v>
      </c>
      <c r="X63" s="115">
        <v>59</v>
      </c>
      <c r="Y63" s="117">
        <v>44196</v>
      </c>
      <c r="AA63" s="52"/>
      <c r="AB63" s="52"/>
      <c r="AC63" s="52"/>
      <c r="AD63" s="52"/>
      <c r="AE63" s="52"/>
    </row>
    <row r="64" spans="1:31" s="31" customFormat="1" x14ac:dyDescent="0.25">
      <c r="A64" s="437"/>
      <c r="B64" s="34"/>
      <c r="C64" s="34"/>
      <c r="D64" s="132"/>
      <c r="E64" s="909"/>
      <c r="F64" s="993" t="s">
        <v>31</v>
      </c>
      <c r="G64" s="352" t="s">
        <v>18</v>
      </c>
      <c r="H64" s="352" t="s">
        <v>18</v>
      </c>
      <c r="I64" s="352" t="s">
        <v>18</v>
      </c>
      <c r="J64" s="352" t="s">
        <v>18</v>
      </c>
      <c r="K64" s="352" t="s">
        <v>18</v>
      </c>
      <c r="L64" s="114">
        <f>L63</f>
        <v>4392.2</v>
      </c>
      <c r="M64" s="114">
        <f>M63</f>
        <v>4068.8</v>
      </c>
      <c r="N64" s="114">
        <f>N63</f>
        <v>1519</v>
      </c>
      <c r="O64" s="465">
        <f>O63</f>
        <v>138</v>
      </c>
      <c r="P64" s="521" t="s">
        <v>18</v>
      </c>
      <c r="Q64" s="114">
        <f>Q63</f>
        <v>259140</v>
      </c>
      <c r="R64" s="114">
        <f t="shared" ref="R64:V64" si="40">R63</f>
        <v>0</v>
      </c>
      <c r="S64" s="114">
        <f t="shared" si="40"/>
        <v>118729.59</v>
      </c>
      <c r="T64" s="114">
        <f t="shared" si="40"/>
        <v>0</v>
      </c>
      <c r="U64" s="114">
        <f t="shared" si="40"/>
        <v>140410.41</v>
      </c>
      <c r="V64" s="114">
        <f t="shared" si="40"/>
        <v>0</v>
      </c>
      <c r="W64" s="114" t="s">
        <v>18</v>
      </c>
      <c r="X64" s="114" t="s">
        <v>18</v>
      </c>
      <c r="Y64" s="468" t="s">
        <v>18</v>
      </c>
      <c r="AA64" s="52"/>
      <c r="AB64" s="52"/>
      <c r="AC64" s="52"/>
      <c r="AD64" s="52"/>
      <c r="AE64" s="52"/>
    </row>
    <row r="65" spans="1:31" s="31" customFormat="1" ht="15" x14ac:dyDescent="0.25">
      <c r="A65" s="484" t="s">
        <v>1144</v>
      </c>
      <c r="B65" s="97" t="s">
        <v>1480</v>
      </c>
      <c r="C65" s="97">
        <v>20</v>
      </c>
      <c r="D65" s="211" t="s">
        <v>2267</v>
      </c>
      <c r="E65" s="939" t="s">
        <v>756</v>
      </c>
      <c r="F65" s="981" t="s">
        <v>739</v>
      </c>
      <c r="G65" s="452" t="s">
        <v>38</v>
      </c>
      <c r="H65" s="455">
        <v>1969</v>
      </c>
      <c r="I65" s="455"/>
      <c r="J65" s="452" t="s">
        <v>740</v>
      </c>
      <c r="K65" s="452">
        <v>4</v>
      </c>
      <c r="L65" s="111">
        <v>3426</v>
      </c>
      <c r="M65" s="111">
        <v>3136.1</v>
      </c>
      <c r="N65" s="111">
        <v>1300</v>
      </c>
      <c r="O65" s="454">
        <v>139</v>
      </c>
      <c r="P65" s="340" t="s">
        <v>78</v>
      </c>
      <c r="Q65" s="111">
        <v>268222</v>
      </c>
      <c r="R65" s="111">
        <v>0</v>
      </c>
      <c r="S65" s="111">
        <v>122890.67000000001</v>
      </c>
      <c r="T65" s="111">
        <v>0</v>
      </c>
      <c r="U65" s="111">
        <v>145331.32999999999</v>
      </c>
      <c r="V65" s="111">
        <v>0</v>
      </c>
      <c r="W65" s="163">
        <f t="shared" ref="W65:W66" si="41">Q65/L65</f>
        <v>78.290134267367193</v>
      </c>
      <c r="X65" s="111">
        <v>78.290000000000006</v>
      </c>
      <c r="Y65" s="112">
        <v>44196</v>
      </c>
      <c r="AA65" s="52"/>
      <c r="AB65" s="52"/>
      <c r="AC65" s="52"/>
      <c r="AD65" s="52"/>
      <c r="AE65" s="52"/>
    </row>
    <row r="66" spans="1:31" s="31" customFormat="1" ht="15" x14ac:dyDescent="0.25">
      <c r="A66" s="484" t="s">
        <v>1144</v>
      </c>
      <c r="B66" s="97" t="s">
        <v>1480</v>
      </c>
      <c r="C66" s="97">
        <v>3</v>
      </c>
      <c r="D66" s="211" t="s">
        <v>2274</v>
      </c>
      <c r="E66" s="903" t="s">
        <v>756</v>
      </c>
      <c r="F66" s="996" t="s">
        <v>739</v>
      </c>
      <c r="G66" s="423" t="s">
        <v>38</v>
      </c>
      <c r="H66" s="424">
        <v>1969</v>
      </c>
      <c r="I66" s="424"/>
      <c r="J66" s="423" t="s">
        <v>740</v>
      </c>
      <c r="K66" s="423">
        <v>4</v>
      </c>
      <c r="L66" s="116">
        <v>3426</v>
      </c>
      <c r="M66" s="116">
        <v>3136.1</v>
      </c>
      <c r="N66" s="116">
        <v>1300</v>
      </c>
      <c r="O66" s="426">
        <v>139</v>
      </c>
      <c r="P66" s="300" t="s">
        <v>2138</v>
      </c>
      <c r="Q66" s="115">
        <v>4661758</v>
      </c>
      <c r="R66" s="116">
        <v>0</v>
      </c>
      <c r="S66" s="116">
        <v>2135867.17</v>
      </c>
      <c r="T66" s="116">
        <v>0</v>
      </c>
      <c r="U66" s="116">
        <v>2525890.83</v>
      </c>
      <c r="V66" s="116">
        <v>0</v>
      </c>
      <c r="W66" s="107">
        <f t="shared" si="41"/>
        <v>1360.6999416228839</v>
      </c>
      <c r="X66" s="116">
        <v>1360.7</v>
      </c>
      <c r="Y66" s="121">
        <v>44196</v>
      </c>
      <c r="AA66" s="52"/>
      <c r="AB66" s="52"/>
      <c r="AC66" s="52"/>
      <c r="AD66" s="52"/>
      <c r="AE66" s="52"/>
    </row>
    <row r="67" spans="1:31" s="31" customFormat="1" x14ac:dyDescent="0.25">
      <c r="A67" s="437"/>
      <c r="B67" s="34"/>
      <c r="C67" s="34"/>
      <c r="D67" s="132"/>
      <c r="E67" s="909"/>
      <c r="F67" s="993" t="s">
        <v>31</v>
      </c>
      <c r="G67" s="352" t="s">
        <v>18</v>
      </c>
      <c r="H67" s="352" t="s">
        <v>18</v>
      </c>
      <c r="I67" s="352" t="s">
        <v>18</v>
      </c>
      <c r="J67" s="352" t="s">
        <v>18</v>
      </c>
      <c r="K67" s="352" t="s">
        <v>18</v>
      </c>
      <c r="L67" s="114">
        <f>L65</f>
        <v>3426</v>
      </c>
      <c r="M67" s="114">
        <f>M65</f>
        <v>3136.1</v>
      </c>
      <c r="N67" s="114">
        <f>N65</f>
        <v>1300</v>
      </c>
      <c r="O67" s="465">
        <f>O65</f>
        <v>139</v>
      </c>
      <c r="P67" s="521" t="s">
        <v>18</v>
      </c>
      <c r="Q67" s="114">
        <f>Q65+Q66</f>
        <v>4929980</v>
      </c>
      <c r="R67" s="114">
        <f t="shared" ref="R67:V67" si="42">R65+R66</f>
        <v>0</v>
      </c>
      <c r="S67" s="114">
        <f t="shared" si="42"/>
        <v>2258757.84</v>
      </c>
      <c r="T67" s="114">
        <f t="shared" si="42"/>
        <v>0</v>
      </c>
      <c r="U67" s="114">
        <f t="shared" si="42"/>
        <v>2671222.16</v>
      </c>
      <c r="V67" s="114">
        <f t="shared" si="42"/>
        <v>0</v>
      </c>
      <c r="W67" s="114" t="s">
        <v>18</v>
      </c>
      <c r="X67" s="114" t="s">
        <v>18</v>
      </c>
      <c r="Y67" s="468" t="s">
        <v>18</v>
      </c>
      <c r="AA67" s="52"/>
      <c r="AB67" s="52"/>
      <c r="AC67" s="52"/>
      <c r="AD67" s="52"/>
      <c r="AE67" s="52"/>
    </row>
    <row r="68" spans="1:31" s="31" customFormat="1" ht="15" x14ac:dyDescent="0.25">
      <c r="A68" s="484" t="s">
        <v>1145</v>
      </c>
      <c r="B68" s="97" t="s">
        <v>1481</v>
      </c>
      <c r="C68" s="97">
        <v>20</v>
      </c>
      <c r="D68" s="211" t="s">
        <v>2265</v>
      </c>
      <c r="E68" s="931" t="s">
        <v>757</v>
      </c>
      <c r="F68" s="981" t="s">
        <v>741</v>
      </c>
      <c r="G68" s="458" t="s">
        <v>38</v>
      </c>
      <c r="H68" s="995">
        <v>1972</v>
      </c>
      <c r="I68" s="995"/>
      <c r="J68" s="457" t="s">
        <v>740</v>
      </c>
      <c r="K68" s="458">
        <v>4</v>
      </c>
      <c r="L68" s="115">
        <v>4686</v>
      </c>
      <c r="M68" s="115">
        <v>4232.5</v>
      </c>
      <c r="N68" s="115">
        <v>1740</v>
      </c>
      <c r="O68" s="459">
        <v>165</v>
      </c>
      <c r="P68" s="340" t="s">
        <v>2135</v>
      </c>
      <c r="Q68" s="115">
        <v>557306</v>
      </c>
      <c r="R68" s="115">
        <v>0</v>
      </c>
      <c r="S68" s="115">
        <v>255339.64</v>
      </c>
      <c r="T68" s="115">
        <v>0</v>
      </c>
      <c r="U68" s="115">
        <v>301966.36</v>
      </c>
      <c r="V68" s="115">
        <v>0</v>
      </c>
      <c r="W68" s="105">
        <f>Q68/L68</f>
        <v>118.93000426803243</v>
      </c>
      <c r="X68" s="115">
        <v>118.93</v>
      </c>
      <c r="Y68" s="117">
        <v>44196</v>
      </c>
      <c r="AA68" s="52"/>
      <c r="AB68" s="52"/>
      <c r="AC68" s="52"/>
      <c r="AD68" s="52"/>
      <c r="AE68" s="52"/>
    </row>
    <row r="69" spans="1:31" s="31" customFormat="1" x14ac:dyDescent="0.25">
      <c r="A69" s="437"/>
      <c r="B69" s="34"/>
      <c r="C69" s="34"/>
      <c r="D69" s="132"/>
      <c r="E69" s="909"/>
      <c r="F69" s="993" t="s">
        <v>31</v>
      </c>
      <c r="G69" s="352" t="s">
        <v>18</v>
      </c>
      <c r="H69" s="352" t="s">
        <v>18</v>
      </c>
      <c r="I69" s="352" t="s">
        <v>18</v>
      </c>
      <c r="J69" s="352" t="s">
        <v>18</v>
      </c>
      <c r="K69" s="352" t="s">
        <v>18</v>
      </c>
      <c r="L69" s="114">
        <f>L68</f>
        <v>4686</v>
      </c>
      <c r="M69" s="114">
        <f>M68</f>
        <v>4232.5</v>
      </c>
      <c r="N69" s="114">
        <f>N68</f>
        <v>1740</v>
      </c>
      <c r="O69" s="465">
        <f>O68</f>
        <v>165</v>
      </c>
      <c r="P69" s="521" t="s">
        <v>18</v>
      </c>
      <c r="Q69" s="114">
        <f>Q68</f>
        <v>557306</v>
      </c>
      <c r="R69" s="114">
        <f t="shared" ref="R69:V69" si="43">R68</f>
        <v>0</v>
      </c>
      <c r="S69" s="114">
        <f t="shared" si="43"/>
        <v>255339.64</v>
      </c>
      <c r="T69" s="114">
        <f t="shared" si="43"/>
        <v>0</v>
      </c>
      <c r="U69" s="114">
        <f t="shared" si="43"/>
        <v>301966.36</v>
      </c>
      <c r="V69" s="114">
        <f t="shared" si="43"/>
        <v>0</v>
      </c>
      <c r="W69" s="114" t="s">
        <v>18</v>
      </c>
      <c r="X69" s="114" t="s">
        <v>18</v>
      </c>
      <c r="Y69" s="468" t="s">
        <v>18</v>
      </c>
      <c r="AA69" s="52"/>
      <c r="AB69" s="52"/>
      <c r="AC69" s="52"/>
      <c r="AD69" s="52"/>
      <c r="AE69" s="52"/>
    </row>
    <row r="70" spans="1:31" s="31" customFormat="1" ht="15" x14ac:dyDescent="0.25">
      <c r="A70" s="484" t="s">
        <v>1146</v>
      </c>
      <c r="B70" s="97" t="s">
        <v>1482</v>
      </c>
      <c r="C70" s="97">
        <v>20</v>
      </c>
      <c r="D70" s="211" t="s">
        <v>2266</v>
      </c>
      <c r="E70" s="939" t="s">
        <v>758</v>
      </c>
      <c r="F70" s="981" t="s">
        <v>742</v>
      </c>
      <c r="G70" s="452" t="s">
        <v>38</v>
      </c>
      <c r="H70" s="455">
        <v>1990</v>
      </c>
      <c r="I70" s="455"/>
      <c r="J70" s="178" t="s">
        <v>729</v>
      </c>
      <c r="K70" s="452">
        <v>5</v>
      </c>
      <c r="L70" s="111">
        <v>3187.5</v>
      </c>
      <c r="M70" s="111">
        <v>2832.6</v>
      </c>
      <c r="N70" s="111">
        <v>731.2</v>
      </c>
      <c r="O70" s="454">
        <v>106</v>
      </c>
      <c r="P70" s="339" t="s">
        <v>83</v>
      </c>
      <c r="Q70" s="111">
        <v>94031</v>
      </c>
      <c r="R70" s="111">
        <v>0</v>
      </c>
      <c r="S70" s="111">
        <v>43081.97</v>
      </c>
      <c r="T70" s="111">
        <v>0</v>
      </c>
      <c r="U70" s="111">
        <v>50949.03</v>
      </c>
      <c r="V70" s="111">
        <v>0</v>
      </c>
      <c r="W70" s="163">
        <f>Q70/L70</f>
        <v>29.49992156862745</v>
      </c>
      <c r="X70" s="111">
        <v>29.5</v>
      </c>
      <c r="Y70" s="112">
        <v>44196</v>
      </c>
      <c r="AA70" s="52"/>
      <c r="AB70" s="52"/>
      <c r="AC70" s="52"/>
      <c r="AD70" s="52"/>
      <c r="AE70" s="52"/>
    </row>
    <row r="71" spans="1:31" s="31" customFormat="1" ht="15" x14ac:dyDescent="0.25">
      <c r="A71" s="484" t="s">
        <v>1146</v>
      </c>
      <c r="B71" s="97" t="s">
        <v>1482</v>
      </c>
      <c r="C71" s="97">
        <v>8</v>
      </c>
      <c r="D71" s="211" t="s">
        <v>45</v>
      </c>
      <c r="E71" s="903" t="s">
        <v>758</v>
      </c>
      <c r="F71" s="996" t="s">
        <v>742</v>
      </c>
      <c r="G71" s="423" t="s">
        <v>38</v>
      </c>
      <c r="H71" s="424">
        <v>1990</v>
      </c>
      <c r="I71" s="424"/>
      <c r="J71" s="179" t="s">
        <v>729</v>
      </c>
      <c r="K71" s="423">
        <v>5</v>
      </c>
      <c r="L71" s="116">
        <v>3187.5</v>
      </c>
      <c r="M71" s="116">
        <v>2832.6</v>
      </c>
      <c r="N71" s="116">
        <v>731.2</v>
      </c>
      <c r="O71" s="426">
        <v>106</v>
      </c>
      <c r="P71" s="300" t="s">
        <v>45</v>
      </c>
      <c r="Q71" s="115">
        <v>2562234</v>
      </c>
      <c r="R71" s="116">
        <v>0</v>
      </c>
      <c r="S71" s="116">
        <v>1173932.98</v>
      </c>
      <c r="T71" s="116">
        <v>0</v>
      </c>
      <c r="U71" s="116">
        <v>1388301.02</v>
      </c>
      <c r="V71" s="116">
        <v>0</v>
      </c>
      <c r="W71" s="116">
        <f>Q71/N71</f>
        <v>3504.1493435448574</v>
      </c>
      <c r="X71" s="116">
        <v>3504.15</v>
      </c>
      <c r="Y71" s="121">
        <v>44196</v>
      </c>
      <c r="AA71" s="52"/>
      <c r="AB71" s="52"/>
      <c r="AC71" s="52"/>
      <c r="AD71" s="52"/>
      <c r="AE71" s="52"/>
    </row>
    <row r="72" spans="1:31" s="31" customFormat="1" x14ac:dyDescent="0.25">
      <c r="A72" s="437"/>
      <c r="B72" s="34"/>
      <c r="C72" s="34"/>
      <c r="D72" s="132"/>
      <c r="E72" s="909"/>
      <c r="F72" s="993" t="s">
        <v>31</v>
      </c>
      <c r="G72" s="352" t="s">
        <v>18</v>
      </c>
      <c r="H72" s="352" t="s">
        <v>18</v>
      </c>
      <c r="I72" s="352" t="s">
        <v>18</v>
      </c>
      <c r="J72" s="352" t="s">
        <v>18</v>
      </c>
      <c r="K72" s="352" t="s">
        <v>18</v>
      </c>
      <c r="L72" s="114">
        <f>L70</f>
        <v>3187.5</v>
      </c>
      <c r="M72" s="114">
        <f>M70</f>
        <v>2832.6</v>
      </c>
      <c r="N72" s="114">
        <f>N70</f>
        <v>731.2</v>
      </c>
      <c r="O72" s="465">
        <f>O70</f>
        <v>106</v>
      </c>
      <c r="P72" s="521" t="s">
        <v>18</v>
      </c>
      <c r="Q72" s="114">
        <f>Q70+Q71</f>
        <v>2656265</v>
      </c>
      <c r="R72" s="114">
        <f t="shared" ref="R72:V72" si="44">R70+R71</f>
        <v>0</v>
      </c>
      <c r="S72" s="114">
        <f t="shared" si="44"/>
        <v>1217014.95</v>
      </c>
      <c r="T72" s="114">
        <f t="shared" si="44"/>
        <v>0</v>
      </c>
      <c r="U72" s="114">
        <f t="shared" si="44"/>
        <v>1439250.05</v>
      </c>
      <c r="V72" s="114">
        <f t="shared" si="44"/>
        <v>0</v>
      </c>
      <c r="W72" s="114" t="s">
        <v>18</v>
      </c>
      <c r="X72" s="114" t="s">
        <v>18</v>
      </c>
      <c r="Y72" s="468" t="s">
        <v>18</v>
      </c>
      <c r="AA72" s="52"/>
      <c r="AB72" s="52"/>
      <c r="AC72" s="52"/>
      <c r="AD72" s="52"/>
      <c r="AE72" s="52"/>
    </row>
    <row r="73" spans="1:31" s="31" customFormat="1" ht="15" x14ac:dyDescent="0.25">
      <c r="A73" s="484" t="s">
        <v>1147</v>
      </c>
      <c r="B73" s="97" t="s">
        <v>1483</v>
      </c>
      <c r="C73" s="97">
        <v>20</v>
      </c>
      <c r="D73" s="211" t="s">
        <v>2266</v>
      </c>
      <c r="E73" s="931" t="s">
        <v>759</v>
      </c>
      <c r="F73" s="981" t="s">
        <v>743</v>
      </c>
      <c r="G73" s="458" t="s">
        <v>38</v>
      </c>
      <c r="H73" s="995">
        <v>1990</v>
      </c>
      <c r="I73" s="995"/>
      <c r="J73" s="457" t="s">
        <v>729</v>
      </c>
      <c r="K73" s="458">
        <v>5</v>
      </c>
      <c r="L73" s="115">
        <v>2839.9</v>
      </c>
      <c r="M73" s="997">
        <v>2642.9</v>
      </c>
      <c r="N73" s="997">
        <v>717.7</v>
      </c>
      <c r="O73" s="459">
        <v>104</v>
      </c>
      <c r="P73" s="340" t="s">
        <v>83</v>
      </c>
      <c r="Q73" s="115">
        <v>83777</v>
      </c>
      <c r="R73" s="115">
        <v>0</v>
      </c>
      <c r="S73" s="115">
        <v>38383.919999999998</v>
      </c>
      <c r="T73" s="115">
        <v>0</v>
      </c>
      <c r="U73" s="115">
        <v>45393.08</v>
      </c>
      <c r="V73" s="115">
        <v>0</v>
      </c>
      <c r="W73" s="105">
        <f>Q73/L73</f>
        <v>29.499982393746258</v>
      </c>
      <c r="X73" s="115">
        <v>29.5</v>
      </c>
      <c r="Y73" s="117">
        <v>44196</v>
      </c>
      <c r="AA73" s="52"/>
      <c r="AB73" s="52"/>
      <c r="AC73" s="52"/>
      <c r="AD73" s="52"/>
      <c r="AE73" s="52"/>
    </row>
    <row r="74" spans="1:31" s="31" customFormat="1" x14ac:dyDescent="0.25">
      <c r="A74" s="437"/>
      <c r="B74" s="34"/>
      <c r="C74" s="34"/>
      <c r="D74" s="132"/>
      <c r="E74" s="909"/>
      <c r="F74" s="993" t="s">
        <v>31</v>
      </c>
      <c r="G74" s="352" t="s">
        <v>18</v>
      </c>
      <c r="H74" s="352" t="s">
        <v>18</v>
      </c>
      <c r="I74" s="352" t="s">
        <v>18</v>
      </c>
      <c r="J74" s="352" t="s">
        <v>18</v>
      </c>
      <c r="K74" s="352" t="s">
        <v>18</v>
      </c>
      <c r="L74" s="114">
        <f>L73</f>
        <v>2839.9</v>
      </c>
      <c r="M74" s="114">
        <f>M73</f>
        <v>2642.9</v>
      </c>
      <c r="N74" s="114">
        <f>N73</f>
        <v>717.7</v>
      </c>
      <c r="O74" s="465">
        <f>O73</f>
        <v>104</v>
      </c>
      <c r="P74" s="521" t="s">
        <v>18</v>
      </c>
      <c r="Q74" s="114">
        <f>Q73</f>
        <v>83777</v>
      </c>
      <c r="R74" s="114">
        <f t="shared" ref="R74:V74" si="45">R73</f>
        <v>0</v>
      </c>
      <c r="S74" s="114">
        <f t="shared" si="45"/>
        <v>38383.919999999998</v>
      </c>
      <c r="T74" s="114">
        <f t="shared" si="45"/>
        <v>0</v>
      </c>
      <c r="U74" s="114">
        <f t="shared" si="45"/>
        <v>45393.08</v>
      </c>
      <c r="V74" s="114">
        <f t="shared" si="45"/>
        <v>0</v>
      </c>
      <c r="W74" s="114" t="s">
        <v>18</v>
      </c>
      <c r="X74" s="114" t="s">
        <v>18</v>
      </c>
      <c r="Y74" s="468" t="s">
        <v>18</v>
      </c>
      <c r="AA74" s="52"/>
      <c r="AB74" s="52"/>
      <c r="AC74" s="52"/>
      <c r="AD74" s="52"/>
      <c r="AE74" s="52"/>
    </row>
    <row r="75" spans="1:31" s="31" customFormat="1" ht="15" x14ac:dyDescent="0.25">
      <c r="A75" s="484" t="s">
        <v>1148</v>
      </c>
      <c r="B75" s="97" t="s">
        <v>1484</v>
      </c>
      <c r="C75" s="97">
        <v>20</v>
      </c>
      <c r="D75" s="211" t="s">
        <v>2267</v>
      </c>
      <c r="E75" s="939" t="s">
        <v>760</v>
      </c>
      <c r="F75" s="981" t="s">
        <v>744</v>
      </c>
      <c r="G75" s="452" t="s">
        <v>38</v>
      </c>
      <c r="H75" s="455">
        <v>1976</v>
      </c>
      <c r="I75" s="455"/>
      <c r="J75" s="178" t="s">
        <v>738</v>
      </c>
      <c r="K75" s="452">
        <v>4</v>
      </c>
      <c r="L75" s="111">
        <v>1492.3</v>
      </c>
      <c r="M75" s="111">
        <v>1289.8</v>
      </c>
      <c r="N75" s="111">
        <v>490.71</v>
      </c>
      <c r="O75" s="454">
        <v>41</v>
      </c>
      <c r="P75" s="340" t="s">
        <v>78</v>
      </c>
      <c r="Q75" s="111">
        <v>115937</v>
      </c>
      <c r="R75" s="111">
        <v>0</v>
      </c>
      <c r="S75" s="111">
        <v>53118.59</v>
      </c>
      <c r="T75" s="111">
        <v>0</v>
      </c>
      <c r="U75" s="111">
        <v>62818.41</v>
      </c>
      <c r="V75" s="111">
        <v>0</v>
      </c>
      <c r="W75" s="163">
        <f t="shared" ref="W75:W76" si="46">Q75/L75</f>
        <v>77.690142732694497</v>
      </c>
      <c r="X75" s="111">
        <v>77.69</v>
      </c>
      <c r="Y75" s="112">
        <v>44196</v>
      </c>
      <c r="AA75" s="52"/>
      <c r="AB75" s="52"/>
      <c r="AC75" s="52"/>
      <c r="AD75" s="52"/>
      <c r="AE75" s="52"/>
    </row>
    <row r="76" spans="1:31" s="31" customFormat="1" ht="15" x14ac:dyDescent="0.25">
      <c r="A76" s="484" t="s">
        <v>1148</v>
      </c>
      <c r="B76" s="97" t="s">
        <v>1484</v>
      </c>
      <c r="C76" s="97">
        <v>3</v>
      </c>
      <c r="D76" s="211" t="s">
        <v>2274</v>
      </c>
      <c r="E76" s="903" t="s">
        <v>760</v>
      </c>
      <c r="F76" s="996" t="s">
        <v>744</v>
      </c>
      <c r="G76" s="423" t="s">
        <v>38</v>
      </c>
      <c r="H76" s="424">
        <v>1976</v>
      </c>
      <c r="I76" s="424"/>
      <c r="J76" s="179" t="s">
        <v>738</v>
      </c>
      <c r="K76" s="423">
        <v>4</v>
      </c>
      <c r="L76" s="116">
        <v>1492.3</v>
      </c>
      <c r="M76" s="116">
        <v>1289.8</v>
      </c>
      <c r="N76" s="116">
        <v>490.71</v>
      </c>
      <c r="O76" s="426">
        <v>41</v>
      </c>
      <c r="P76" s="300" t="s">
        <v>2138</v>
      </c>
      <c r="Q76" s="115">
        <v>2011799</v>
      </c>
      <c r="R76" s="116">
        <v>0</v>
      </c>
      <c r="S76" s="116">
        <v>921741.41999999993</v>
      </c>
      <c r="T76" s="116">
        <v>0</v>
      </c>
      <c r="U76" s="116">
        <v>1090057.58</v>
      </c>
      <c r="V76" s="116">
        <v>0</v>
      </c>
      <c r="W76" s="107">
        <f t="shared" si="46"/>
        <v>1348.1196810292838</v>
      </c>
      <c r="X76" s="116">
        <v>1348.12</v>
      </c>
      <c r="Y76" s="121">
        <v>44196</v>
      </c>
      <c r="AA76" s="52"/>
      <c r="AB76" s="52"/>
      <c r="AC76" s="52"/>
      <c r="AD76" s="52"/>
      <c r="AE76" s="52"/>
    </row>
    <row r="77" spans="1:31" s="31" customFormat="1" x14ac:dyDescent="0.25">
      <c r="A77" s="437"/>
      <c r="B77" s="34"/>
      <c r="C77" s="34"/>
      <c r="D77" s="132"/>
      <c r="E77" s="909"/>
      <c r="F77" s="993" t="s">
        <v>31</v>
      </c>
      <c r="G77" s="352" t="s">
        <v>18</v>
      </c>
      <c r="H77" s="352" t="s">
        <v>18</v>
      </c>
      <c r="I77" s="352" t="s">
        <v>18</v>
      </c>
      <c r="J77" s="352" t="s">
        <v>18</v>
      </c>
      <c r="K77" s="352" t="s">
        <v>18</v>
      </c>
      <c r="L77" s="114">
        <f>L75</f>
        <v>1492.3</v>
      </c>
      <c r="M77" s="114">
        <f>M75</f>
        <v>1289.8</v>
      </c>
      <c r="N77" s="114">
        <f>N75</f>
        <v>490.71</v>
      </c>
      <c r="O77" s="465">
        <f>O75</f>
        <v>41</v>
      </c>
      <c r="P77" s="521" t="s">
        <v>18</v>
      </c>
      <c r="Q77" s="114">
        <f>Q75+Q76</f>
        <v>2127736</v>
      </c>
      <c r="R77" s="114">
        <f t="shared" ref="R77:V77" si="47">R75+R76</f>
        <v>0</v>
      </c>
      <c r="S77" s="114">
        <f t="shared" si="47"/>
        <v>974860.00999999989</v>
      </c>
      <c r="T77" s="114">
        <f t="shared" si="47"/>
        <v>0</v>
      </c>
      <c r="U77" s="114">
        <f t="shared" si="47"/>
        <v>1152875.99</v>
      </c>
      <c r="V77" s="114">
        <f t="shared" si="47"/>
        <v>0</v>
      </c>
      <c r="W77" s="114" t="s">
        <v>18</v>
      </c>
      <c r="X77" s="114" t="s">
        <v>18</v>
      </c>
      <c r="Y77" s="468" t="s">
        <v>18</v>
      </c>
      <c r="AA77" s="52"/>
      <c r="AB77" s="52"/>
      <c r="AC77" s="52"/>
      <c r="AD77" s="52"/>
      <c r="AE77" s="52"/>
    </row>
    <row r="78" spans="1:31" s="31" customFormat="1" ht="24" customHeight="1" x14ac:dyDescent="0.25">
      <c r="A78" s="484" t="s">
        <v>1149</v>
      </c>
      <c r="B78" s="97" t="s">
        <v>1485</v>
      </c>
      <c r="C78" s="97">
        <v>20</v>
      </c>
      <c r="D78" s="211" t="s">
        <v>2268</v>
      </c>
      <c r="E78" s="939" t="s">
        <v>761</v>
      </c>
      <c r="F78" s="981" t="s">
        <v>745</v>
      </c>
      <c r="G78" s="452" t="s">
        <v>38</v>
      </c>
      <c r="H78" s="455">
        <v>1980</v>
      </c>
      <c r="I78" s="455"/>
      <c r="J78" s="178" t="s">
        <v>729</v>
      </c>
      <c r="K78" s="452">
        <v>5</v>
      </c>
      <c r="L78" s="111">
        <v>3030.9</v>
      </c>
      <c r="M78" s="111">
        <v>2725.5</v>
      </c>
      <c r="N78" s="111">
        <v>791</v>
      </c>
      <c r="O78" s="454">
        <v>114</v>
      </c>
      <c r="P78" s="339" t="s">
        <v>2140</v>
      </c>
      <c r="Q78" s="111">
        <v>127722</v>
      </c>
      <c r="R78" s="111">
        <v>0</v>
      </c>
      <c r="S78" s="111">
        <v>58518.100000000006</v>
      </c>
      <c r="T78" s="111">
        <v>0</v>
      </c>
      <c r="U78" s="111">
        <v>69203.899999999994</v>
      </c>
      <c r="V78" s="111">
        <v>0</v>
      </c>
      <c r="W78" s="163">
        <f t="shared" ref="W78:W81" si="48">Q78/L78</f>
        <v>42.139958428189644</v>
      </c>
      <c r="X78" s="111">
        <v>42.14</v>
      </c>
      <c r="Y78" s="112">
        <v>44196</v>
      </c>
      <c r="AA78" s="52"/>
      <c r="AB78" s="52"/>
      <c r="AC78" s="52"/>
      <c r="AD78" s="52"/>
      <c r="AE78" s="52"/>
    </row>
    <row r="79" spans="1:31" s="31" customFormat="1" ht="15" x14ac:dyDescent="0.25">
      <c r="A79" s="484" t="s">
        <v>1149</v>
      </c>
      <c r="B79" s="97" t="s">
        <v>1485</v>
      </c>
      <c r="C79" s="97">
        <v>4</v>
      </c>
      <c r="D79" s="211" t="s">
        <v>2273</v>
      </c>
      <c r="E79" s="883" t="s">
        <v>761</v>
      </c>
      <c r="F79" s="998" t="s">
        <v>745</v>
      </c>
      <c r="G79" s="429" t="s">
        <v>38</v>
      </c>
      <c r="H79" s="432">
        <v>1980</v>
      </c>
      <c r="I79" s="432"/>
      <c r="J79" s="443" t="s">
        <v>729</v>
      </c>
      <c r="K79" s="429">
        <v>5</v>
      </c>
      <c r="L79" s="113">
        <v>3030.9</v>
      </c>
      <c r="M79" s="113">
        <v>2725.5</v>
      </c>
      <c r="N79" s="113">
        <v>791</v>
      </c>
      <c r="O79" s="431">
        <v>114</v>
      </c>
      <c r="P79" s="336" t="s">
        <v>2115</v>
      </c>
      <c r="Q79" s="111">
        <v>1047358</v>
      </c>
      <c r="R79" s="113">
        <v>0</v>
      </c>
      <c r="S79" s="113">
        <v>479865.66000000003</v>
      </c>
      <c r="T79" s="113">
        <v>0</v>
      </c>
      <c r="U79" s="113">
        <v>567492.34</v>
      </c>
      <c r="V79" s="113">
        <v>0</v>
      </c>
      <c r="W79" s="956">
        <f t="shared" si="48"/>
        <v>345.56006466726052</v>
      </c>
      <c r="X79" s="113">
        <v>345.56</v>
      </c>
      <c r="Y79" s="120">
        <v>44196</v>
      </c>
      <c r="AA79" s="52"/>
      <c r="AB79" s="52"/>
      <c r="AC79" s="52"/>
      <c r="AD79" s="52"/>
      <c r="AE79" s="52"/>
    </row>
    <row r="80" spans="1:31" s="31" customFormat="1" ht="15" x14ac:dyDescent="0.25">
      <c r="A80" s="484" t="s">
        <v>1149</v>
      </c>
      <c r="B80" s="97" t="s">
        <v>1486</v>
      </c>
      <c r="C80" s="97">
        <v>20</v>
      </c>
      <c r="D80" s="211" t="s">
        <v>2267</v>
      </c>
      <c r="E80" s="883" t="s">
        <v>761</v>
      </c>
      <c r="F80" s="998" t="s">
        <v>745</v>
      </c>
      <c r="G80" s="429" t="s">
        <v>38</v>
      </c>
      <c r="H80" s="432">
        <v>1980</v>
      </c>
      <c r="I80" s="432"/>
      <c r="J80" s="443" t="s">
        <v>729</v>
      </c>
      <c r="K80" s="429">
        <v>5</v>
      </c>
      <c r="L80" s="113">
        <v>3030.9</v>
      </c>
      <c r="M80" s="113">
        <v>2725.5</v>
      </c>
      <c r="N80" s="113">
        <v>791</v>
      </c>
      <c r="O80" s="431">
        <v>114</v>
      </c>
      <c r="P80" s="340" t="s">
        <v>78</v>
      </c>
      <c r="Q80" s="111">
        <v>168185</v>
      </c>
      <c r="R80" s="113">
        <v>0</v>
      </c>
      <c r="S80" s="113">
        <v>77056.94</v>
      </c>
      <c r="T80" s="113">
        <v>0</v>
      </c>
      <c r="U80" s="113">
        <v>91128.06</v>
      </c>
      <c r="V80" s="113">
        <v>0</v>
      </c>
      <c r="W80" s="956">
        <f t="shared" si="48"/>
        <v>55.490118446666003</v>
      </c>
      <c r="X80" s="113">
        <v>55.49</v>
      </c>
      <c r="Y80" s="120">
        <v>44196</v>
      </c>
      <c r="AA80" s="52"/>
      <c r="AB80" s="52"/>
      <c r="AC80" s="52"/>
      <c r="AD80" s="52"/>
      <c r="AE80" s="52"/>
    </row>
    <row r="81" spans="1:31" s="31" customFormat="1" ht="15" x14ac:dyDescent="0.25">
      <c r="A81" s="484" t="s">
        <v>1149</v>
      </c>
      <c r="B81" s="97" t="s">
        <v>1486</v>
      </c>
      <c r="C81" s="97">
        <v>3</v>
      </c>
      <c r="D81" s="211" t="s">
        <v>2274</v>
      </c>
      <c r="E81" s="903" t="s">
        <v>761</v>
      </c>
      <c r="F81" s="981" t="s">
        <v>745</v>
      </c>
      <c r="G81" s="423" t="s">
        <v>38</v>
      </c>
      <c r="H81" s="424">
        <v>1980</v>
      </c>
      <c r="I81" s="424"/>
      <c r="J81" s="179" t="s">
        <v>729</v>
      </c>
      <c r="K81" s="423">
        <v>5</v>
      </c>
      <c r="L81" s="116">
        <v>3030.9</v>
      </c>
      <c r="M81" s="116">
        <v>2725.5</v>
      </c>
      <c r="N81" s="116">
        <v>791</v>
      </c>
      <c r="O81" s="426">
        <v>114</v>
      </c>
      <c r="P81" s="300" t="s">
        <v>2138</v>
      </c>
      <c r="Q81" s="115">
        <v>6041584</v>
      </c>
      <c r="R81" s="116">
        <v>0</v>
      </c>
      <c r="S81" s="116">
        <v>2768058.94</v>
      </c>
      <c r="T81" s="116">
        <v>0</v>
      </c>
      <c r="U81" s="116">
        <v>3273525.06</v>
      </c>
      <c r="V81" s="116">
        <v>0</v>
      </c>
      <c r="W81" s="107">
        <f t="shared" si="48"/>
        <v>1993.3300339833052</v>
      </c>
      <c r="X81" s="116">
        <v>1993.33</v>
      </c>
      <c r="Y81" s="121">
        <v>44196</v>
      </c>
      <c r="AA81" s="52"/>
      <c r="AB81" s="52"/>
      <c r="AC81" s="52"/>
      <c r="AD81" s="52"/>
      <c r="AE81" s="52"/>
    </row>
    <row r="82" spans="1:31" s="31" customFormat="1" x14ac:dyDescent="0.25">
      <c r="A82" s="437"/>
      <c r="B82" s="34"/>
      <c r="C82" s="34"/>
      <c r="D82" s="132"/>
      <c r="E82" s="909"/>
      <c r="F82" s="993" t="s">
        <v>31</v>
      </c>
      <c r="G82" s="352" t="s">
        <v>18</v>
      </c>
      <c r="H82" s="352" t="s">
        <v>18</v>
      </c>
      <c r="I82" s="352" t="s">
        <v>18</v>
      </c>
      <c r="J82" s="352" t="s">
        <v>18</v>
      </c>
      <c r="K82" s="352" t="s">
        <v>18</v>
      </c>
      <c r="L82" s="114">
        <f>L80</f>
        <v>3030.9</v>
      </c>
      <c r="M82" s="114">
        <f>M80</f>
        <v>2725.5</v>
      </c>
      <c r="N82" s="114">
        <f>N80</f>
        <v>791</v>
      </c>
      <c r="O82" s="465">
        <f>O80</f>
        <v>114</v>
      </c>
      <c r="P82" s="521" t="s">
        <v>18</v>
      </c>
      <c r="Q82" s="114">
        <f>Q78+Q79+Q80+Q81</f>
        <v>7384849</v>
      </c>
      <c r="R82" s="114">
        <f t="shared" ref="R82:V82" si="49">R78+R79+R80+R81</f>
        <v>0</v>
      </c>
      <c r="S82" s="114">
        <f t="shared" si="49"/>
        <v>3383499.6399999997</v>
      </c>
      <c r="T82" s="114">
        <f t="shared" si="49"/>
        <v>0</v>
      </c>
      <c r="U82" s="114">
        <f t="shared" si="49"/>
        <v>4001349.3600000003</v>
      </c>
      <c r="V82" s="114">
        <f t="shared" si="49"/>
        <v>0</v>
      </c>
      <c r="W82" s="114" t="s">
        <v>18</v>
      </c>
      <c r="X82" s="114" t="s">
        <v>18</v>
      </c>
      <c r="Y82" s="468" t="s">
        <v>18</v>
      </c>
      <c r="AA82" s="52"/>
      <c r="AB82" s="52"/>
      <c r="AC82" s="52"/>
      <c r="AD82" s="52"/>
      <c r="AE82" s="52"/>
    </row>
    <row r="83" spans="1:31" s="31" customFormat="1" ht="15" x14ac:dyDescent="0.25">
      <c r="A83" s="484" t="s">
        <v>1150</v>
      </c>
      <c r="B83" s="97" t="s">
        <v>1487</v>
      </c>
      <c r="C83" s="97">
        <v>20</v>
      </c>
      <c r="D83" s="211" t="s">
        <v>2266</v>
      </c>
      <c r="E83" s="939" t="s">
        <v>762</v>
      </c>
      <c r="F83" s="981" t="s">
        <v>746</v>
      </c>
      <c r="G83" s="452" t="s">
        <v>38</v>
      </c>
      <c r="H83" s="455">
        <v>1973</v>
      </c>
      <c r="I83" s="455"/>
      <c r="J83" s="178" t="s">
        <v>729</v>
      </c>
      <c r="K83" s="452">
        <v>5</v>
      </c>
      <c r="L83" s="111">
        <v>3034.6</v>
      </c>
      <c r="M83" s="111">
        <v>2714.3</v>
      </c>
      <c r="N83" s="111">
        <v>771</v>
      </c>
      <c r="O83" s="454">
        <v>116</v>
      </c>
      <c r="P83" s="339" t="s">
        <v>83</v>
      </c>
      <c r="Q83" s="111">
        <v>89521</v>
      </c>
      <c r="R83" s="111">
        <v>0</v>
      </c>
      <c r="S83" s="111">
        <v>41015.64</v>
      </c>
      <c r="T83" s="111">
        <v>0</v>
      </c>
      <c r="U83" s="111">
        <v>48505.36</v>
      </c>
      <c r="V83" s="111">
        <v>0</v>
      </c>
      <c r="W83" s="163">
        <f>Q83/L83</f>
        <v>29.500098859816781</v>
      </c>
      <c r="X83" s="111">
        <v>29.5</v>
      </c>
      <c r="Y83" s="112">
        <v>44196</v>
      </c>
      <c r="AA83" s="52"/>
      <c r="AB83" s="52"/>
      <c r="AC83" s="52"/>
      <c r="AD83" s="52"/>
      <c r="AE83" s="52"/>
    </row>
    <row r="84" spans="1:31" s="31" customFormat="1" ht="15" x14ac:dyDescent="0.25">
      <c r="A84" s="484" t="s">
        <v>1150</v>
      </c>
      <c r="B84" s="97" t="s">
        <v>1487</v>
      </c>
      <c r="C84" s="97">
        <v>8</v>
      </c>
      <c r="D84" s="211" t="s">
        <v>45</v>
      </c>
      <c r="E84" s="903" t="s">
        <v>762</v>
      </c>
      <c r="F84" s="996" t="s">
        <v>746</v>
      </c>
      <c r="G84" s="423" t="s">
        <v>38</v>
      </c>
      <c r="H84" s="424">
        <v>1973</v>
      </c>
      <c r="I84" s="424"/>
      <c r="J84" s="179" t="s">
        <v>729</v>
      </c>
      <c r="K84" s="423">
        <v>5</v>
      </c>
      <c r="L84" s="116">
        <v>3034.6</v>
      </c>
      <c r="M84" s="116">
        <v>2714.3</v>
      </c>
      <c r="N84" s="116">
        <v>771</v>
      </c>
      <c r="O84" s="426">
        <v>116</v>
      </c>
      <c r="P84" s="300" t="s">
        <v>45</v>
      </c>
      <c r="Q84" s="115">
        <v>2701700</v>
      </c>
      <c r="R84" s="116">
        <v>0</v>
      </c>
      <c r="S84" s="116">
        <v>1237831.81</v>
      </c>
      <c r="T84" s="116">
        <v>0</v>
      </c>
      <c r="U84" s="116">
        <v>1463868.19</v>
      </c>
      <c r="V84" s="116">
        <v>0</v>
      </c>
      <c r="W84" s="116">
        <f>Q84/N84</f>
        <v>3504.1504539559014</v>
      </c>
      <c r="X84" s="116">
        <v>3504.15</v>
      </c>
      <c r="Y84" s="121">
        <v>44196</v>
      </c>
      <c r="AA84" s="52"/>
      <c r="AB84" s="52"/>
      <c r="AC84" s="52"/>
      <c r="AD84" s="52"/>
      <c r="AE84" s="52"/>
    </row>
    <row r="85" spans="1:31" s="31" customFormat="1" x14ac:dyDescent="0.25">
      <c r="A85" s="437"/>
      <c r="B85" s="34"/>
      <c r="C85" s="34"/>
      <c r="D85" s="132"/>
      <c r="E85" s="909"/>
      <c r="F85" s="993" t="s">
        <v>31</v>
      </c>
      <c r="G85" s="352" t="s">
        <v>18</v>
      </c>
      <c r="H85" s="352" t="s">
        <v>18</v>
      </c>
      <c r="I85" s="352" t="s">
        <v>18</v>
      </c>
      <c r="J85" s="352" t="s">
        <v>18</v>
      </c>
      <c r="K85" s="352" t="s">
        <v>18</v>
      </c>
      <c r="L85" s="114">
        <f>L83</f>
        <v>3034.6</v>
      </c>
      <c r="M85" s="114">
        <f>M83</f>
        <v>2714.3</v>
      </c>
      <c r="N85" s="114">
        <f>N83</f>
        <v>771</v>
      </c>
      <c r="O85" s="465">
        <f>O83</f>
        <v>116</v>
      </c>
      <c r="P85" s="521" t="s">
        <v>18</v>
      </c>
      <c r="Q85" s="114">
        <f>Q83+Q84</f>
        <v>2791221</v>
      </c>
      <c r="R85" s="114">
        <f t="shared" ref="R85:V85" si="50">R83+R84</f>
        <v>0</v>
      </c>
      <c r="S85" s="114">
        <f t="shared" si="50"/>
        <v>1278847.45</v>
      </c>
      <c r="T85" s="114">
        <f t="shared" si="50"/>
        <v>0</v>
      </c>
      <c r="U85" s="114">
        <f t="shared" si="50"/>
        <v>1512373.55</v>
      </c>
      <c r="V85" s="114">
        <f t="shared" si="50"/>
        <v>0</v>
      </c>
      <c r="W85" s="114" t="s">
        <v>18</v>
      </c>
      <c r="X85" s="114" t="s">
        <v>18</v>
      </c>
      <c r="Y85" s="468" t="s">
        <v>18</v>
      </c>
      <c r="AA85" s="52"/>
      <c r="AB85" s="52"/>
      <c r="AC85" s="52"/>
      <c r="AD85" s="52"/>
      <c r="AE85" s="52"/>
    </row>
    <row r="86" spans="1:31" s="31" customFormat="1" ht="15" x14ac:dyDescent="0.25">
      <c r="A86" s="484" t="s">
        <v>1151</v>
      </c>
      <c r="B86" s="97" t="s">
        <v>1488</v>
      </c>
      <c r="C86" s="97">
        <v>20</v>
      </c>
      <c r="D86" s="211" t="s">
        <v>2266</v>
      </c>
      <c r="E86" s="939" t="s">
        <v>763</v>
      </c>
      <c r="F86" s="981" t="s">
        <v>747</v>
      </c>
      <c r="G86" s="452" t="s">
        <v>38</v>
      </c>
      <c r="H86" s="455">
        <v>1973</v>
      </c>
      <c r="I86" s="455"/>
      <c r="J86" s="178" t="s">
        <v>740</v>
      </c>
      <c r="K86" s="452">
        <v>4</v>
      </c>
      <c r="L86" s="111">
        <v>3205.5</v>
      </c>
      <c r="M86" s="111">
        <v>2910.7</v>
      </c>
      <c r="N86" s="111">
        <v>1300</v>
      </c>
      <c r="O86" s="454">
        <v>121</v>
      </c>
      <c r="P86" s="339" t="s">
        <v>83</v>
      </c>
      <c r="Q86" s="111">
        <v>324044</v>
      </c>
      <c r="R86" s="111">
        <v>0</v>
      </c>
      <c r="S86" s="111">
        <v>148466.51</v>
      </c>
      <c r="T86" s="111">
        <v>0</v>
      </c>
      <c r="U86" s="111">
        <v>175577.49</v>
      </c>
      <c r="V86" s="111">
        <v>0</v>
      </c>
      <c r="W86" s="163">
        <f>Q86/L86</f>
        <v>101.09000155981906</v>
      </c>
      <c r="X86" s="111">
        <v>101.09</v>
      </c>
      <c r="Y86" s="112">
        <v>44196</v>
      </c>
      <c r="AA86" s="52"/>
      <c r="AB86" s="52"/>
      <c r="AC86" s="52"/>
      <c r="AD86" s="52"/>
      <c r="AE86" s="52"/>
    </row>
    <row r="87" spans="1:31" s="31" customFormat="1" ht="15" x14ac:dyDescent="0.25">
      <c r="A87" s="484" t="s">
        <v>1151</v>
      </c>
      <c r="B87" s="97" t="s">
        <v>1488</v>
      </c>
      <c r="C87" s="97">
        <v>8</v>
      </c>
      <c r="D87" s="211" t="s">
        <v>45</v>
      </c>
      <c r="E87" s="903" t="s">
        <v>763</v>
      </c>
      <c r="F87" s="996" t="s">
        <v>747</v>
      </c>
      <c r="G87" s="423" t="s">
        <v>38</v>
      </c>
      <c r="H87" s="424">
        <v>1973</v>
      </c>
      <c r="I87" s="424"/>
      <c r="J87" s="179" t="s">
        <v>740</v>
      </c>
      <c r="K87" s="423">
        <v>4</v>
      </c>
      <c r="L87" s="116">
        <v>3205.5</v>
      </c>
      <c r="M87" s="116">
        <v>2910.7</v>
      </c>
      <c r="N87" s="116">
        <v>1300</v>
      </c>
      <c r="O87" s="426">
        <v>121</v>
      </c>
      <c r="P87" s="300" t="s">
        <v>45</v>
      </c>
      <c r="Q87" s="115">
        <v>9380241</v>
      </c>
      <c r="R87" s="116">
        <v>0</v>
      </c>
      <c r="S87" s="116">
        <v>4297723.9000000004</v>
      </c>
      <c r="T87" s="116">
        <v>0</v>
      </c>
      <c r="U87" s="116">
        <v>5082517.0999999996</v>
      </c>
      <c r="V87" s="116">
        <v>0</v>
      </c>
      <c r="W87" s="116">
        <f>Q87/N87</f>
        <v>7215.57</v>
      </c>
      <c r="X87" s="116">
        <v>7215.57</v>
      </c>
      <c r="Y87" s="121">
        <v>44196</v>
      </c>
      <c r="AA87" s="52"/>
      <c r="AB87" s="52"/>
      <c r="AC87" s="52"/>
      <c r="AD87" s="52"/>
      <c r="AE87" s="52"/>
    </row>
    <row r="88" spans="1:31" s="31" customFormat="1" x14ac:dyDescent="0.25">
      <c r="A88" s="437"/>
      <c r="B88" s="34"/>
      <c r="C88" s="34"/>
      <c r="D88" s="132"/>
      <c r="E88" s="909"/>
      <c r="F88" s="993" t="s">
        <v>31</v>
      </c>
      <c r="G88" s="352" t="s">
        <v>18</v>
      </c>
      <c r="H88" s="352" t="s">
        <v>18</v>
      </c>
      <c r="I88" s="352" t="s">
        <v>18</v>
      </c>
      <c r="J88" s="352" t="s">
        <v>18</v>
      </c>
      <c r="K88" s="352" t="s">
        <v>18</v>
      </c>
      <c r="L88" s="114">
        <f>L86</f>
        <v>3205.5</v>
      </c>
      <c r="M88" s="114">
        <f>M86</f>
        <v>2910.7</v>
      </c>
      <c r="N88" s="114">
        <f>N86</f>
        <v>1300</v>
      </c>
      <c r="O88" s="465">
        <f>O86</f>
        <v>121</v>
      </c>
      <c r="P88" s="521" t="s">
        <v>18</v>
      </c>
      <c r="Q88" s="114">
        <f>Q86+Q87</f>
        <v>9704285</v>
      </c>
      <c r="R88" s="114">
        <f t="shared" ref="R88:V88" si="51">R86+R87</f>
        <v>0</v>
      </c>
      <c r="S88" s="114">
        <f t="shared" si="51"/>
        <v>4446190.41</v>
      </c>
      <c r="T88" s="114">
        <f t="shared" si="51"/>
        <v>0</v>
      </c>
      <c r="U88" s="114">
        <f t="shared" si="51"/>
        <v>5258094.59</v>
      </c>
      <c r="V88" s="114">
        <f t="shared" si="51"/>
        <v>0</v>
      </c>
      <c r="W88" s="114" t="s">
        <v>18</v>
      </c>
      <c r="X88" s="114" t="s">
        <v>18</v>
      </c>
      <c r="Y88" s="468" t="s">
        <v>18</v>
      </c>
      <c r="AA88" s="52"/>
      <c r="AB88" s="52"/>
      <c r="AC88" s="52"/>
      <c r="AD88" s="52"/>
      <c r="AE88" s="52"/>
    </row>
    <row r="89" spans="1:31" s="31" customFormat="1" ht="15" x14ac:dyDescent="0.25">
      <c r="A89" s="484" t="s">
        <v>1152</v>
      </c>
      <c r="B89" s="97" t="s">
        <v>1489</v>
      </c>
      <c r="C89" s="97">
        <v>20</v>
      </c>
      <c r="D89" s="211" t="s">
        <v>2264</v>
      </c>
      <c r="E89" s="931" t="s">
        <v>764</v>
      </c>
      <c r="F89" s="981" t="s">
        <v>748</v>
      </c>
      <c r="G89" s="458" t="s">
        <v>38</v>
      </c>
      <c r="H89" s="995">
        <v>1987</v>
      </c>
      <c r="I89" s="995"/>
      <c r="J89" s="457" t="s">
        <v>729</v>
      </c>
      <c r="K89" s="458">
        <v>5</v>
      </c>
      <c r="L89" s="115">
        <v>4384.3</v>
      </c>
      <c r="M89" s="997">
        <v>4167.6000000000004</v>
      </c>
      <c r="N89" s="997">
        <v>1130.9000000000001</v>
      </c>
      <c r="O89" s="459">
        <v>145</v>
      </c>
      <c r="P89" s="340" t="s">
        <v>2119</v>
      </c>
      <c r="Q89" s="115">
        <v>246354</v>
      </c>
      <c r="R89" s="115">
        <v>0</v>
      </c>
      <c r="S89" s="115">
        <v>112871.45999999999</v>
      </c>
      <c r="T89" s="115">
        <v>0</v>
      </c>
      <c r="U89" s="115">
        <v>133482.54</v>
      </c>
      <c r="V89" s="115">
        <v>0</v>
      </c>
      <c r="W89" s="105">
        <f>Q89/L89</f>
        <v>56.190041739844446</v>
      </c>
      <c r="X89" s="115">
        <v>56.19</v>
      </c>
      <c r="Y89" s="117">
        <v>44196</v>
      </c>
      <c r="AA89" s="52"/>
      <c r="AB89" s="52"/>
      <c r="AC89" s="52"/>
      <c r="AD89" s="52"/>
      <c r="AE89" s="52"/>
    </row>
    <row r="90" spans="1:31" s="31" customFormat="1" x14ac:dyDescent="0.25">
      <c r="A90" s="437"/>
      <c r="B90" s="34"/>
      <c r="C90" s="34"/>
      <c r="D90" s="132"/>
      <c r="E90" s="909"/>
      <c r="F90" s="993" t="s">
        <v>31</v>
      </c>
      <c r="G90" s="352" t="s">
        <v>18</v>
      </c>
      <c r="H90" s="352" t="s">
        <v>18</v>
      </c>
      <c r="I90" s="352" t="s">
        <v>18</v>
      </c>
      <c r="J90" s="352" t="s">
        <v>18</v>
      </c>
      <c r="K90" s="352" t="s">
        <v>18</v>
      </c>
      <c r="L90" s="114">
        <f>L89</f>
        <v>4384.3</v>
      </c>
      <c r="M90" s="114">
        <f>M89</f>
        <v>4167.6000000000004</v>
      </c>
      <c r="N90" s="114">
        <f>N89</f>
        <v>1130.9000000000001</v>
      </c>
      <c r="O90" s="465">
        <f>O89</f>
        <v>145</v>
      </c>
      <c r="P90" s="521" t="s">
        <v>18</v>
      </c>
      <c r="Q90" s="114">
        <f>Q89</f>
        <v>246354</v>
      </c>
      <c r="R90" s="114">
        <f t="shared" ref="R90:V90" si="52">R89</f>
        <v>0</v>
      </c>
      <c r="S90" s="114">
        <f t="shared" si="52"/>
        <v>112871.45999999999</v>
      </c>
      <c r="T90" s="114">
        <f t="shared" si="52"/>
        <v>0</v>
      </c>
      <c r="U90" s="114">
        <f t="shared" si="52"/>
        <v>133482.54</v>
      </c>
      <c r="V90" s="114">
        <f t="shared" si="52"/>
        <v>0</v>
      </c>
      <c r="W90" s="114" t="s">
        <v>18</v>
      </c>
      <c r="X90" s="114" t="s">
        <v>18</v>
      </c>
      <c r="Y90" s="468" t="s">
        <v>18</v>
      </c>
      <c r="AA90" s="52"/>
      <c r="AB90" s="52"/>
      <c r="AC90" s="52"/>
      <c r="AD90" s="52"/>
      <c r="AE90" s="52"/>
    </row>
    <row r="91" spans="1:31" s="31" customFormat="1" ht="15" x14ac:dyDescent="0.25">
      <c r="A91" s="484" t="s">
        <v>1153</v>
      </c>
      <c r="B91" s="97" t="s">
        <v>1490</v>
      </c>
      <c r="C91" s="97">
        <v>20</v>
      </c>
      <c r="D91" s="211" t="s">
        <v>2264</v>
      </c>
      <c r="E91" s="939" t="s">
        <v>765</v>
      </c>
      <c r="F91" s="981" t="s">
        <v>749</v>
      </c>
      <c r="G91" s="452" t="s">
        <v>38</v>
      </c>
      <c r="H91" s="455">
        <v>1985</v>
      </c>
      <c r="I91" s="455"/>
      <c r="J91" s="178" t="s">
        <v>729</v>
      </c>
      <c r="K91" s="452">
        <v>5</v>
      </c>
      <c r="L91" s="111">
        <v>4749.2</v>
      </c>
      <c r="M91" s="999">
        <v>4225.2</v>
      </c>
      <c r="N91" s="999">
        <v>1080</v>
      </c>
      <c r="O91" s="454">
        <v>160</v>
      </c>
      <c r="P91" s="340" t="s">
        <v>2119</v>
      </c>
      <c r="Q91" s="111">
        <v>266858</v>
      </c>
      <c r="R91" s="111">
        <v>0</v>
      </c>
      <c r="S91" s="111">
        <v>122265.73000000001</v>
      </c>
      <c r="T91" s="111">
        <v>0</v>
      </c>
      <c r="U91" s="111">
        <v>144592.26999999999</v>
      </c>
      <c r="V91" s="111">
        <v>0</v>
      </c>
      <c r="W91" s="163">
        <f t="shared" ref="W91:W92" si="53">Q91/L91</f>
        <v>56.190095173924028</v>
      </c>
      <c r="X91" s="111">
        <v>56.19</v>
      </c>
      <c r="Y91" s="112">
        <v>44196</v>
      </c>
      <c r="AA91" s="52"/>
      <c r="AB91" s="52"/>
      <c r="AC91" s="52"/>
      <c r="AD91" s="52"/>
      <c r="AE91" s="52"/>
    </row>
    <row r="92" spans="1:31" s="31" customFormat="1" ht="15" x14ac:dyDescent="0.25">
      <c r="A92" s="484" t="s">
        <v>1153</v>
      </c>
      <c r="B92" s="97" t="s">
        <v>1490</v>
      </c>
      <c r="C92" s="97">
        <v>1</v>
      </c>
      <c r="D92" s="211" t="s">
        <v>2272</v>
      </c>
      <c r="E92" s="903" t="s">
        <v>765</v>
      </c>
      <c r="F92" s="996" t="s">
        <v>749</v>
      </c>
      <c r="G92" s="423" t="s">
        <v>38</v>
      </c>
      <c r="H92" s="424">
        <v>1985</v>
      </c>
      <c r="I92" s="424"/>
      <c r="J92" s="179" t="s">
        <v>729</v>
      </c>
      <c r="K92" s="423">
        <v>5</v>
      </c>
      <c r="L92" s="116">
        <v>4749.2</v>
      </c>
      <c r="M92" s="1000">
        <v>4225.2</v>
      </c>
      <c r="N92" s="1000">
        <v>1080</v>
      </c>
      <c r="O92" s="426">
        <v>160</v>
      </c>
      <c r="P92" s="300" t="s">
        <v>2111</v>
      </c>
      <c r="Q92" s="115">
        <v>2403523</v>
      </c>
      <c r="R92" s="116">
        <v>0</v>
      </c>
      <c r="S92" s="116">
        <v>1101216.72</v>
      </c>
      <c r="T92" s="116">
        <v>0</v>
      </c>
      <c r="U92" s="116">
        <v>1302306.28</v>
      </c>
      <c r="V92" s="116">
        <v>0</v>
      </c>
      <c r="W92" s="107">
        <f t="shared" si="53"/>
        <v>506.09007832898175</v>
      </c>
      <c r="X92" s="116">
        <v>506.09</v>
      </c>
      <c r="Y92" s="121">
        <v>44196</v>
      </c>
      <c r="AA92" s="52"/>
      <c r="AB92" s="52"/>
      <c r="AC92" s="52"/>
      <c r="AD92" s="52"/>
      <c r="AE92" s="52"/>
    </row>
    <row r="93" spans="1:31" s="31" customFormat="1" x14ac:dyDescent="0.25">
      <c r="A93" s="437"/>
      <c r="B93" s="34"/>
      <c r="C93" s="34"/>
      <c r="D93" s="132"/>
      <c r="E93" s="909"/>
      <c r="F93" s="993" t="s">
        <v>31</v>
      </c>
      <c r="G93" s="352" t="s">
        <v>18</v>
      </c>
      <c r="H93" s="352" t="s">
        <v>18</v>
      </c>
      <c r="I93" s="352" t="s">
        <v>18</v>
      </c>
      <c r="J93" s="352" t="s">
        <v>18</v>
      </c>
      <c r="K93" s="352" t="s">
        <v>18</v>
      </c>
      <c r="L93" s="114">
        <f>L91</f>
        <v>4749.2</v>
      </c>
      <c r="M93" s="114">
        <f>M91</f>
        <v>4225.2</v>
      </c>
      <c r="N93" s="114">
        <f>N91</f>
        <v>1080</v>
      </c>
      <c r="O93" s="465">
        <f>O91</f>
        <v>160</v>
      </c>
      <c r="P93" s="521" t="s">
        <v>18</v>
      </c>
      <c r="Q93" s="114">
        <f>Q91+Q92</f>
        <v>2670381</v>
      </c>
      <c r="R93" s="114">
        <f t="shared" ref="R93:V93" si="54">R91+R92</f>
        <v>0</v>
      </c>
      <c r="S93" s="114">
        <f t="shared" si="54"/>
        <v>1223482.45</v>
      </c>
      <c r="T93" s="114">
        <f t="shared" si="54"/>
        <v>0</v>
      </c>
      <c r="U93" s="114">
        <f t="shared" si="54"/>
        <v>1446898.55</v>
      </c>
      <c r="V93" s="114">
        <f t="shared" si="54"/>
        <v>0</v>
      </c>
      <c r="W93" s="114" t="s">
        <v>18</v>
      </c>
      <c r="X93" s="114" t="s">
        <v>18</v>
      </c>
      <c r="Y93" s="468" t="s">
        <v>18</v>
      </c>
      <c r="AA93" s="52"/>
      <c r="AB93" s="52"/>
      <c r="AC93" s="52"/>
      <c r="AD93" s="52"/>
      <c r="AE93" s="52"/>
    </row>
    <row r="94" spans="1:31" s="31" customFormat="1" ht="15" x14ac:dyDescent="0.25">
      <c r="A94" s="484" t="s">
        <v>1154</v>
      </c>
      <c r="B94" s="97" t="s">
        <v>1491</v>
      </c>
      <c r="C94" s="97">
        <v>20</v>
      </c>
      <c r="D94" s="211" t="s">
        <v>2267</v>
      </c>
      <c r="E94" s="931" t="s">
        <v>766</v>
      </c>
      <c r="F94" s="981" t="s">
        <v>750</v>
      </c>
      <c r="G94" s="458" t="s">
        <v>38</v>
      </c>
      <c r="H94" s="995">
        <v>1986</v>
      </c>
      <c r="I94" s="995"/>
      <c r="J94" s="457" t="s">
        <v>729</v>
      </c>
      <c r="K94" s="458">
        <v>5</v>
      </c>
      <c r="L94" s="115">
        <v>4653.3999999999996</v>
      </c>
      <c r="M94" s="997">
        <v>4180</v>
      </c>
      <c r="N94" s="997">
        <v>1101.2</v>
      </c>
      <c r="O94" s="459">
        <v>162</v>
      </c>
      <c r="P94" s="340" t="s">
        <v>78</v>
      </c>
      <c r="Q94" s="115">
        <v>258217</v>
      </c>
      <c r="R94" s="115">
        <v>0</v>
      </c>
      <c r="S94" s="115">
        <v>118306.70000000001</v>
      </c>
      <c r="T94" s="115">
        <v>0</v>
      </c>
      <c r="U94" s="115">
        <v>139910.29999999999</v>
      </c>
      <c r="V94" s="115">
        <v>0</v>
      </c>
      <c r="W94" s="105">
        <f>Q94/L94</f>
        <v>55.489964327158638</v>
      </c>
      <c r="X94" s="115">
        <v>55.49</v>
      </c>
      <c r="Y94" s="117">
        <v>44196</v>
      </c>
      <c r="AA94" s="52"/>
      <c r="AB94" s="52"/>
      <c r="AC94" s="52"/>
      <c r="AD94" s="52"/>
      <c r="AE94" s="52"/>
    </row>
    <row r="95" spans="1:31" s="31" customFormat="1" x14ac:dyDescent="0.25">
      <c r="A95" s="437"/>
      <c r="B95" s="34"/>
      <c r="C95" s="34"/>
      <c r="D95" s="132"/>
      <c r="E95" s="883"/>
      <c r="F95" s="993" t="s">
        <v>31</v>
      </c>
      <c r="G95" s="352" t="s">
        <v>18</v>
      </c>
      <c r="H95" s="352" t="s">
        <v>18</v>
      </c>
      <c r="I95" s="352" t="s">
        <v>18</v>
      </c>
      <c r="J95" s="352" t="s">
        <v>18</v>
      </c>
      <c r="K95" s="352" t="s">
        <v>18</v>
      </c>
      <c r="L95" s="114">
        <f>L94</f>
        <v>4653.3999999999996</v>
      </c>
      <c r="M95" s="114">
        <f>M94</f>
        <v>4180</v>
      </c>
      <c r="N95" s="114">
        <f>N94</f>
        <v>1101.2</v>
      </c>
      <c r="O95" s="465">
        <f>O94</f>
        <v>162</v>
      </c>
      <c r="P95" s="521" t="s">
        <v>18</v>
      </c>
      <c r="Q95" s="114">
        <f>Q94</f>
        <v>258217</v>
      </c>
      <c r="R95" s="114">
        <f t="shared" ref="R95:V95" si="55">R94</f>
        <v>0</v>
      </c>
      <c r="S95" s="114">
        <f t="shared" si="55"/>
        <v>118306.70000000001</v>
      </c>
      <c r="T95" s="114">
        <f t="shared" si="55"/>
        <v>0</v>
      </c>
      <c r="U95" s="114">
        <f t="shared" si="55"/>
        <v>139910.29999999999</v>
      </c>
      <c r="V95" s="114">
        <f t="shared" si="55"/>
        <v>0</v>
      </c>
      <c r="W95" s="114" t="s">
        <v>18</v>
      </c>
      <c r="X95" s="114" t="s">
        <v>18</v>
      </c>
      <c r="Y95" s="468" t="s">
        <v>18</v>
      </c>
      <c r="AA95" s="52"/>
      <c r="AB95" s="52"/>
      <c r="AC95" s="52"/>
      <c r="AD95" s="52"/>
      <c r="AE95" s="52"/>
    </row>
    <row r="96" spans="1:31" s="31" customFormat="1" ht="15" x14ac:dyDescent="0.25">
      <c r="A96" s="484" t="s">
        <v>1155</v>
      </c>
      <c r="B96" s="97" t="s">
        <v>1492</v>
      </c>
      <c r="C96" s="97">
        <v>20</v>
      </c>
      <c r="D96" s="211" t="s">
        <v>2266</v>
      </c>
      <c r="E96" s="939" t="s">
        <v>767</v>
      </c>
      <c r="F96" s="981" t="s">
        <v>751</v>
      </c>
      <c r="G96" s="452" t="s">
        <v>722</v>
      </c>
      <c r="H96" s="455">
        <v>1986</v>
      </c>
      <c r="I96" s="455"/>
      <c r="J96" s="178" t="s">
        <v>729</v>
      </c>
      <c r="K96" s="452">
        <v>5</v>
      </c>
      <c r="L96" s="111">
        <v>4665.3</v>
      </c>
      <c r="M96" s="999">
        <v>4184.3</v>
      </c>
      <c r="N96" s="999">
        <v>1074</v>
      </c>
      <c r="O96" s="454">
        <v>190</v>
      </c>
      <c r="P96" s="339" t="s">
        <v>83</v>
      </c>
      <c r="Q96" s="111">
        <v>137626</v>
      </c>
      <c r="R96" s="111">
        <v>0</v>
      </c>
      <c r="S96" s="111">
        <v>0</v>
      </c>
      <c r="T96" s="111">
        <v>0</v>
      </c>
      <c r="U96" s="111">
        <v>137626</v>
      </c>
      <c r="V96" s="111">
        <v>0</v>
      </c>
      <c r="W96" s="163">
        <f>Q96/L96</f>
        <v>29.499924978029277</v>
      </c>
      <c r="X96" s="111">
        <v>29.5</v>
      </c>
      <c r="Y96" s="112">
        <v>44196</v>
      </c>
      <c r="AA96" s="52"/>
      <c r="AB96" s="52"/>
      <c r="AC96" s="52"/>
      <c r="AD96" s="52"/>
      <c r="AE96" s="52"/>
    </row>
    <row r="97" spans="1:31" s="31" customFormat="1" ht="15" x14ac:dyDescent="0.25">
      <c r="A97" s="484" t="s">
        <v>1155</v>
      </c>
      <c r="B97" s="97" t="s">
        <v>1492</v>
      </c>
      <c r="C97" s="97">
        <v>8</v>
      </c>
      <c r="D97" s="211" t="s">
        <v>45</v>
      </c>
      <c r="E97" s="903" t="s">
        <v>767</v>
      </c>
      <c r="F97" s="996" t="s">
        <v>751</v>
      </c>
      <c r="G97" s="423" t="s">
        <v>722</v>
      </c>
      <c r="H97" s="424">
        <v>1986</v>
      </c>
      <c r="I97" s="424"/>
      <c r="J97" s="179" t="s">
        <v>729</v>
      </c>
      <c r="K97" s="423">
        <v>5</v>
      </c>
      <c r="L97" s="116">
        <v>4665.3</v>
      </c>
      <c r="M97" s="1000">
        <v>4184.3</v>
      </c>
      <c r="N97" s="1000">
        <v>1074</v>
      </c>
      <c r="O97" s="426">
        <v>190</v>
      </c>
      <c r="P97" s="300" t="s">
        <v>45</v>
      </c>
      <c r="Q97" s="115">
        <v>3763457</v>
      </c>
      <c r="R97" s="116">
        <v>0</v>
      </c>
      <c r="S97" s="116">
        <v>3263457</v>
      </c>
      <c r="T97" s="116">
        <v>0</v>
      </c>
      <c r="U97" s="116">
        <v>500000</v>
      </c>
      <c r="V97" s="116">
        <v>0</v>
      </c>
      <c r="W97" s="116">
        <f>Q97/N97</f>
        <v>3504.1499068901303</v>
      </c>
      <c r="X97" s="116">
        <v>3504.15</v>
      </c>
      <c r="Y97" s="121">
        <v>44196</v>
      </c>
      <c r="AA97" s="52"/>
      <c r="AB97" s="52"/>
      <c r="AC97" s="52"/>
      <c r="AD97" s="52"/>
      <c r="AE97" s="52"/>
    </row>
    <row r="98" spans="1:31" s="31" customFormat="1" ht="13.5" thickBot="1" x14ac:dyDescent="0.3">
      <c r="A98" s="437"/>
      <c r="B98" s="34"/>
      <c r="C98" s="34"/>
      <c r="D98" s="132"/>
      <c r="E98" s="943"/>
      <c r="F98" s="984" t="s">
        <v>31</v>
      </c>
      <c r="G98" s="518" t="s">
        <v>18</v>
      </c>
      <c r="H98" s="518" t="s">
        <v>18</v>
      </c>
      <c r="I98" s="518" t="s">
        <v>18</v>
      </c>
      <c r="J98" s="518" t="s">
        <v>18</v>
      </c>
      <c r="K98" s="518" t="s">
        <v>18</v>
      </c>
      <c r="L98" s="525">
        <f>L96</f>
        <v>4665.3</v>
      </c>
      <c r="M98" s="525">
        <f>M96</f>
        <v>4184.3</v>
      </c>
      <c r="N98" s="525">
        <f>N96</f>
        <v>1074</v>
      </c>
      <c r="O98" s="551">
        <f>O96</f>
        <v>190</v>
      </c>
      <c r="P98" s="524" t="s">
        <v>18</v>
      </c>
      <c r="Q98" s="525">
        <f>Q96+Q97</f>
        <v>3901083</v>
      </c>
      <c r="R98" s="525">
        <f t="shared" ref="R98:V98" si="56">R96+R97</f>
        <v>0</v>
      </c>
      <c r="S98" s="525">
        <f t="shared" si="56"/>
        <v>3263457</v>
      </c>
      <c r="T98" s="525">
        <f t="shared" si="56"/>
        <v>0</v>
      </c>
      <c r="U98" s="525">
        <f t="shared" si="56"/>
        <v>637626</v>
      </c>
      <c r="V98" s="525">
        <f t="shared" si="56"/>
        <v>0</v>
      </c>
      <c r="W98" s="525" t="s">
        <v>18</v>
      </c>
      <c r="X98" s="525" t="s">
        <v>18</v>
      </c>
      <c r="Y98" s="570" t="s">
        <v>18</v>
      </c>
      <c r="AA98" s="52"/>
      <c r="AB98" s="52"/>
      <c r="AC98" s="52"/>
      <c r="AD98" s="52"/>
      <c r="AE98" s="52"/>
    </row>
    <row r="99" spans="1:31" ht="13.5" thickBot="1" x14ac:dyDescent="0.3">
      <c r="A99" s="437"/>
      <c r="B99" s="34"/>
      <c r="C99" s="34"/>
      <c r="D99" s="132"/>
      <c r="E99" s="919" t="s">
        <v>55</v>
      </c>
      <c r="F99" s="918" t="s">
        <v>128</v>
      </c>
      <c r="G99" s="338" t="s">
        <v>18</v>
      </c>
      <c r="H99" s="338" t="s">
        <v>18</v>
      </c>
      <c r="I99" s="338" t="s">
        <v>18</v>
      </c>
      <c r="J99" s="338" t="s">
        <v>18</v>
      </c>
      <c r="K99" s="338" t="s">
        <v>18</v>
      </c>
      <c r="L99" s="118">
        <f>L105+L107</f>
        <v>1704.65</v>
      </c>
      <c r="M99" s="118">
        <f t="shared" ref="M99:O99" si="57">M105+M107</f>
        <v>1560.5500000000002</v>
      </c>
      <c r="N99" s="118">
        <f t="shared" si="57"/>
        <v>488</v>
      </c>
      <c r="O99" s="1001">
        <f t="shared" si="57"/>
        <v>68</v>
      </c>
      <c r="P99" s="124" t="s">
        <v>18</v>
      </c>
      <c r="Q99" s="118">
        <f>Q105+Q107</f>
        <v>9380747</v>
      </c>
      <c r="R99" s="118">
        <f t="shared" ref="R99:U99" si="58">R105+R107</f>
        <v>0</v>
      </c>
      <c r="S99" s="118">
        <f t="shared" si="58"/>
        <v>5072673.9300000006</v>
      </c>
      <c r="T99" s="118">
        <f t="shared" si="58"/>
        <v>82114.61</v>
      </c>
      <c r="U99" s="118">
        <f t="shared" si="58"/>
        <v>4225958.459999999</v>
      </c>
      <c r="V99" s="118">
        <v>0</v>
      </c>
      <c r="W99" s="118" t="s">
        <v>18</v>
      </c>
      <c r="X99" s="118" t="s">
        <v>18</v>
      </c>
      <c r="Y99" s="180" t="s">
        <v>18</v>
      </c>
    </row>
    <row r="100" spans="1:31" ht="15" x14ac:dyDescent="0.25">
      <c r="A100" s="484" t="s">
        <v>1156</v>
      </c>
      <c r="B100" s="97" t="s">
        <v>1493</v>
      </c>
      <c r="C100" s="97">
        <v>3</v>
      </c>
      <c r="D100" s="211" t="s">
        <v>2274</v>
      </c>
      <c r="E100" s="1002" t="s">
        <v>167</v>
      </c>
      <c r="F100" s="1003" t="s">
        <v>999</v>
      </c>
      <c r="G100" s="458" t="s">
        <v>38</v>
      </c>
      <c r="H100" s="455">
        <v>1977</v>
      </c>
      <c r="I100" s="455"/>
      <c r="J100" s="452" t="s">
        <v>44</v>
      </c>
      <c r="K100" s="452">
        <v>3</v>
      </c>
      <c r="L100" s="111">
        <v>1166.31</v>
      </c>
      <c r="M100" s="111">
        <v>1062.4100000000001</v>
      </c>
      <c r="N100" s="111">
        <v>488</v>
      </c>
      <c r="O100" s="454">
        <v>39</v>
      </c>
      <c r="P100" s="336" t="s">
        <v>2138</v>
      </c>
      <c r="Q100" s="111">
        <v>1931065</v>
      </c>
      <c r="R100" s="111">
        <v>0</v>
      </c>
      <c r="S100" s="111">
        <v>1053452.02</v>
      </c>
      <c r="T100" s="111">
        <v>0</v>
      </c>
      <c r="U100" s="111">
        <v>877612.98</v>
      </c>
      <c r="V100" s="111">
        <v>0</v>
      </c>
      <c r="W100" s="956">
        <f t="shared" ref="W100:W101" si="59">Q100/L100</f>
        <v>1655.7047440217439</v>
      </c>
      <c r="X100" s="111">
        <v>1897.65</v>
      </c>
      <c r="Y100" s="112">
        <v>44196</v>
      </c>
    </row>
    <row r="101" spans="1:31" ht="15" x14ac:dyDescent="0.25">
      <c r="A101" s="484" t="s">
        <v>1156</v>
      </c>
      <c r="B101" s="97" t="s">
        <v>1494</v>
      </c>
      <c r="C101" s="97">
        <v>4</v>
      </c>
      <c r="D101" s="211" t="s">
        <v>2275</v>
      </c>
      <c r="E101" s="696" t="str">
        <f>$E$100</f>
        <v>4.1.1</v>
      </c>
      <c r="F101" s="994" t="s">
        <v>999</v>
      </c>
      <c r="G101" s="429" t="s">
        <v>38</v>
      </c>
      <c r="H101" s="432">
        <v>1977</v>
      </c>
      <c r="I101" s="432"/>
      <c r="J101" s="429" t="s">
        <v>44</v>
      </c>
      <c r="K101" s="429">
        <v>3</v>
      </c>
      <c r="L101" s="113">
        <v>1166.31</v>
      </c>
      <c r="M101" s="113">
        <v>1062.4100000000001</v>
      </c>
      <c r="N101" s="113">
        <v>488</v>
      </c>
      <c r="O101" s="431">
        <v>39</v>
      </c>
      <c r="P101" s="336" t="s">
        <v>2137</v>
      </c>
      <c r="Q101" s="113">
        <v>985905</v>
      </c>
      <c r="R101" s="113">
        <v>0</v>
      </c>
      <c r="S101" s="113">
        <v>537839.80000000005</v>
      </c>
      <c r="T101" s="113">
        <v>0</v>
      </c>
      <c r="U101" s="113">
        <v>448065.2</v>
      </c>
      <c r="V101" s="113">
        <v>0</v>
      </c>
      <c r="W101" s="956">
        <f t="shared" si="59"/>
        <v>845.3198549270777</v>
      </c>
      <c r="X101" s="113">
        <v>845.32</v>
      </c>
      <c r="Y101" s="120">
        <v>44196</v>
      </c>
    </row>
    <row r="102" spans="1:31" ht="15" x14ac:dyDescent="0.25">
      <c r="A102" s="484" t="s">
        <v>1156</v>
      </c>
      <c r="B102" s="97" t="s">
        <v>1495</v>
      </c>
      <c r="C102" s="97">
        <v>8</v>
      </c>
      <c r="D102" s="211" t="s">
        <v>45</v>
      </c>
      <c r="E102" s="696" t="str">
        <f t="shared" ref="E102:E104" si="60">$E$100</f>
        <v>4.1.1</v>
      </c>
      <c r="F102" s="994" t="s">
        <v>999</v>
      </c>
      <c r="G102" s="429" t="s">
        <v>38</v>
      </c>
      <c r="H102" s="432">
        <v>1977</v>
      </c>
      <c r="I102" s="432"/>
      <c r="J102" s="429" t="s">
        <v>44</v>
      </c>
      <c r="K102" s="429">
        <v>3</v>
      </c>
      <c r="L102" s="113">
        <v>1166.31</v>
      </c>
      <c r="M102" s="113">
        <v>1062.4100000000001</v>
      </c>
      <c r="N102" s="113">
        <v>488</v>
      </c>
      <c r="O102" s="431">
        <v>39</v>
      </c>
      <c r="P102" s="336" t="s">
        <v>45</v>
      </c>
      <c r="Q102" s="113">
        <v>5394093</v>
      </c>
      <c r="R102" s="113">
        <v>0</v>
      </c>
      <c r="S102" s="113">
        <v>2897838.4299999997</v>
      </c>
      <c r="T102" s="113">
        <v>82114.61</v>
      </c>
      <c r="U102" s="113">
        <v>2414139.96</v>
      </c>
      <c r="V102" s="113">
        <v>0</v>
      </c>
      <c r="W102" s="113">
        <v>11053.469262295082</v>
      </c>
      <c r="X102" s="113">
        <v>11053.47</v>
      </c>
      <c r="Y102" s="120">
        <v>44196</v>
      </c>
    </row>
    <row r="103" spans="1:31" ht="15" x14ac:dyDescent="0.25">
      <c r="A103" s="484" t="s">
        <v>1156</v>
      </c>
      <c r="B103" s="97" t="s">
        <v>1496</v>
      </c>
      <c r="C103" s="97">
        <v>5</v>
      </c>
      <c r="D103" s="211" t="s">
        <v>2271</v>
      </c>
      <c r="E103" s="696" t="str">
        <f t="shared" si="60"/>
        <v>4.1.1</v>
      </c>
      <c r="F103" s="994" t="s">
        <v>999</v>
      </c>
      <c r="G103" s="429" t="s">
        <v>38</v>
      </c>
      <c r="H103" s="432">
        <v>1977</v>
      </c>
      <c r="I103" s="432"/>
      <c r="J103" s="429" t="s">
        <v>44</v>
      </c>
      <c r="K103" s="429">
        <v>3</v>
      </c>
      <c r="L103" s="113">
        <v>1166.31</v>
      </c>
      <c r="M103" s="113">
        <v>1062.4100000000001</v>
      </c>
      <c r="N103" s="113">
        <v>488</v>
      </c>
      <c r="O103" s="431">
        <v>39</v>
      </c>
      <c r="P103" s="300" t="s">
        <v>2120</v>
      </c>
      <c r="Q103" s="113">
        <v>328932</v>
      </c>
      <c r="R103" s="113">
        <v>0</v>
      </c>
      <c r="S103" s="113">
        <v>179441.96</v>
      </c>
      <c r="T103" s="113">
        <v>0</v>
      </c>
      <c r="U103" s="113">
        <v>149490.04</v>
      </c>
      <c r="V103" s="113">
        <v>0</v>
      </c>
      <c r="W103" s="956">
        <f t="shared" ref="W103:W104" si="61">Q103/L103</f>
        <v>282.02793425418628</v>
      </c>
      <c r="X103" s="113">
        <v>291.11</v>
      </c>
      <c r="Y103" s="120">
        <v>44196</v>
      </c>
    </row>
    <row r="104" spans="1:31" ht="15" x14ac:dyDescent="0.25">
      <c r="A104" s="484" t="s">
        <v>1156</v>
      </c>
      <c r="B104" s="97" t="s">
        <v>1497</v>
      </c>
      <c r="C104" s="97">
        <v>4</v>
      </c>
      <c r="D104" s="211" t="s">
        <v>2273</v>
      </c>
      <c r="E104" s="1002" t="str">
        <f t="shared" si="60"/>
        <v>4.1.1</v>
      </c>
      <c r="F104" s="1003" t="s">
        <v>999</v>
      </c>
      <c r="G104" s="458" t="s">
        <v>38</v>
      </c>
      <c r="H104" s="424">
        <v>1977</v>
      </c>
      <c r="I104" s="424"/>
      <c r="J104" s="423" t="s">
        <v>44</v>
      </c>
      <c r="K104" s="423">
        <v>3</v>
      </c>
      <c r="L104" s="116">
        <v>1166.31</v>
      </c>
      <c r="M104" s="116">
        <v>1062.4100000000001</v>
      </c>
      <c r="N104" s="116">
        <v>488</v>
      </c>
      <c r="O104" s="426">
        <v>39</v>
      </c>
      <c r="P104" s="300" t="s">
        <v>2115</v>
      </c>
      <c r="Q104" s="116">
        <v>435244</v>
      </c>
      <c r="R104" s="116">
        <v>0</v>
      </c>
      <c r="S104" s="116">
        <v>237438.24</v>
      </c>
      <c r="T104" s="116">
        <v>0</v>
      </c>
      <c r="U104" s="116">
        <v>197805.76</v>
      </c>
      <c r="V104" s="116">
        <v>0</v>
      </c>
      <c r="W104" s="107">
        <f t="shared" si="61"/>
        <v>373.1803722852415</v>
      </c>
      <c r="X104" s="116">
        <v>373.18</v>
      </c>
      <c r="Y104" s="121">
        <v>44196</v>
      </c>
    </row>
    <row r="105" spans="1:31" x14ac:dyDescent="0.25">
      <c r="A105" s="437"/>
      <c r="B105" s="34"/>
      <c r="C105" s="34"/>
      <c r="D105" s="132"/>
      <c r="E105" s="696"/>
      <c r="F105" s="530" t="s">
        <v>31</v>
      </c>
      <c r="G105" s="352" t="s">
        <v>18</v>
      </c>
      <c r="H105" s="352" t="s">
        <v>18</v>
      </c>
      <c r="I105" s="352" t="s">
        <v>18</v>
      </c>
      <c r="J105" s="352" t="s">
        <v>18</v>
      </c>
      <c r="K105" s="352" t="s">
        <v>18</v>
      </c>
      <c r="L105" s="114">
        <v>1166.31</v>
      </c>
      <c r="M105" s="114">
        <v>1062.4100000000001</v>
      </c>
      <c r="N105" s="114">
        <v>488</v>
      </c>
      <c r="O105" s="465">
        <v>39</v>
      </c>
      <c r="P105" s="521" t="s">
        <v>18</v>
      </c>
      <c r="Q105" s="114">
        <f>Q100+Q101+Q102+Q103+Q104</f>
        <v>9075239</v>
      </c>
      <c r="R105" s="114">
        <f t="shared" ref="R105:V105" si="62">R100+R101+R102+R103+R104</f>
        <v>0</v>
      </c>
      <c r="S105" s="114">
        <f t="shared" si="62"/>
        <v>4906010.45</v>
      </c>
      <c r="T105" s="114">
        <f t="shared" si="62"/>
        <v>82114.61</v>
      </c>
      <c r="U105" s="114">
        <f t="shared" si="62"/>
        <v>4087113.9399999995</v>
      </c>
      <c r="V105" s="114">
        <f t="shared" si="62"/>
        <v>0</v>
      </c>
      <c r="W105" s="114" t="s">
        <v>18</v>
      </c>
      <c r="X105" s="114" t="s">
        <v>18</v>
      </c>
      <c r="Y105" s="468" t="s">
        <v>18</v>
      </c>
    </row>
    <row r="106" spans="1:31" ht="15" x14ac:dyDescent="0.25">
      <c r="A106" s="484" t="s">
        <v>1157</v>
      </c>
      <c r="B106" s="97" t="s">
        <v>1498</v>
      </c>
      <c r="C106" s="97">
        <v>4</v>
      </c>
      <c r="D106" s="211" t="s">
        <v>2273</v>
      </c>
      <c r="E106" s="1002" t="s">
        <v>168</v>
      </c>
      <c r="F106" s="1003" t="s">
        <v>536</v>
      </c>
      <c r="G106" s="458" t="s">
        <v>38</v>
      </c>
      <c r="H106" s="995">
        <v>1976</v>
      </c>
      <c r="I106" s="995"/>
      <c r="J106" s="458" t="s">
        <v>46</v>
      </c>
      <c r="K106" s="458">
        <v>2</v>
      </c>
      <c r="L106" s="115">
        <v>538.34</v>
      </c>
      <c r="M106" s="115">
        <v>498.14</v>
      </c>
      <c r="N106" s="115">
        <v>0</v>
      </c>
      <c r="O106" s="459">
        <v>29</v>
      </c>
      <c r="P106" s="340" t="s">
        <v>2115</v>
      </c>
      <c r="Q106" s="115">
        <v>305508</v>
      </c>
      <c r="R106" s="115">
        <v>0</v>
      </c>
      <c r="S106" s="115">
        <v>166663.48000000001</v>
      </c>
      <c r="T106" s="115">
        <v>0</v>
      </c>
      <c r="U106" s="115">
        <v>138844.51999999999</v>
      </c>
      <c r="V106" s="115">
        <v>0</v>
      </c>
      <c r="W106" s="105">
        <f>Q106/L106</f>
        <v>567.50009287810678</v>
      </c>
      <c r="X106" s="115">
        <v>567.5</v>
      </c>
      <c r="Y106" s="117">
        <v>44196</v>
      </c>
    </row>
    <row r="107" spans="1:31" ht="13.5" thickBot="1" x14ac:dyDescent="0.3">
      <c r="A107" s="437"/>
      <c r="B107" s="34"/>
      <c r="C107" s="34"/>
      <c r="D107" s="132"/>
      <c r="E107" s="1004"/>
      <c r="F107" s="944" t="s">
        <v>31</v>
      </c>
      <c r="G107" s="518" t="s">
        <v>18</v>
      </c>
      <c r="H107" s="518" t="s">
        <v>18</v>
      </c>
      <c r="I107" s="518" t="s">
        <v>18</v>
      </c>
      <c r="J107" s="518" t="s">
        <v>18</v>
      </c>
      <c r="K107" s="518" t="s">
        <v>18</v>
      </c>
      <c r="L107" s="525">
        <v>538.34</v>
      </c>
      <c r="M107" s="525">
        <v>498.14</v>
      </c>
      <c r="N107" s="525">
        <v>0</v>
      </c>
      <c r="O107" s="551">
        <v>29</v>
      </c>
      <c r="P107" s="524" t="s">
        <v>18</v>
      </c>
      <c r="Q107" s="525">
        <f>Q106</f>
        <v>305508</v>
      </c>
      <c r="R107" s="525">
        <f t="shared" ref="R107:V107" si="63">R106</f>
        <v>0</v>
      </c>
      <c r="S107" s="525">
        <f t="shared" si="63"/>
        <v>166663.48000000001</v>
      </c>
      <c r="T107" s="525">
        <f t="shared" si="63"/>
        <v>0</v>
      </c>
      <c r="U107" s="525">
        <f t="shared" si="63"/>
        <v>138844.51999999999</v>
      </c>
      <c r="V107" s="525">
        <f t="shared" si="63"/>
        <v>0</v>
      </c>
      <c r="W107" s="525" t="s">
        <v>18</v>
      </c>
      <c r="X107" s="525" t="s">
        <v>18</v>
      </c>
      <c r="Y107" s="570" t="s">
        <v>18</v>
      </c>
    </row>
    <row r="108" spans="1:31" ht="13.5" thickBot="1" x14ac:dyDescent="0.3">
      <c r="A108" s="437"/>
      <c r="B108" s="34"/>
      <c r="C108" s="34"/>
      <c r="D108" s="132"/>
      <c r="E108" s="919" t="s">
        <v>58</v>
      </c>
      <c r="F108" s="918" t="s">
        <v>129</v>
      </c>
      <c r="G108" s="765" t="s">
        <v>18</v>
      </c>
      <c r="H108" s="765" t="s">
        <v>18</v>
      </c>
      <c r="I108" s="765" t="s">
        <v>18</v>
      </c>
      <c r="J108" s="765" t="s">
        <v>18</v>
      </c>
      <c r="K108" s="765" t="s">
        <v>18</v>
      </c>
      <c r="L108" s="101">
        <f>L109+L118+L250+L259+L262+L275+L280+L283+L287+L312</f>
        <v>149643.43999999997</v>
      </c>
      <c r="M108" s="101">
        <f>M109+M118+M250+M259+M262+M275+M280+M283+M287+M312</f>
        <v>129719.49999999999</v>
      </c>
      <c r="N108" s="101">
        <f>N109+N118+N250+N259+N262+N275+N280+N283+N287+N312</f>
        <v>42173.4</v>
      </c>
      <c r="O108" s="695">
        <f>O109+O118+O250+O259+O262+O275+O280+O283+O287+O312</f>
        <v>5758</v>
      </c>
      <c r="P108" s="335" t="s">
        <v>18</v>
      </c>
      <c r="Q108" s="101">
        <f>Q109+Q118+Q250+Q259+Q262+Q275+Q280+Q283+Q287+Q312</f>
        <v>197371237</v>
      </c>
      <c r="R108" s="101">
        <f>R109+R118+R250+R259+R262+R275+R280+R283+R287+R312</f>
        <v>0</v>
      </c>
      <c r="S108" s="101">
        <f>S109+S118+S250+S259+S262+S275+S280+S283+S287+S312</f>
        <v>74085057.13000001</v>
      </c>
      <c r="T108" s="101">
        <f>T109+T118+T250+T259+T262+T275+T280+T283+T287+T312</f>
        <v>23702.67</v>
      </c>
      <c r="U108" s="101">
        <f>U109+U118+U250+U259+U262+U275+U280+U283+U287+U312</f>
        <v>123262477.2</v>
      </c>
      <c r="V108" s="101">
        <v>0</v>
      </c>
      <c r="W108" s="101" t="s">
        <v>18</v>
      </c>
      <c r="X108" s="101" t="s">
        <v>18</v>
      </c>
      <c r="Y108" s="102" t="s">
        <v>18</v>
      </c>
    </row>
    <row r="109" spans="1:31" ht="13.5" thickBot="1" x14ac:dyDescent="0.3">
      <c r="A109" s="437"/>
      <c r="B109" s="34"/>
      <c r="C109" s="34"/>
      <c r="D109" s="132"/>
      <c r="E109" s="919" t="s">
        <v>169</v>
      </c>
      <c r="F109" s="918" t="s">
        <v>130</v>
      </c>
      <c r="G109" s="765" t="s">
        <v>18</v>
      </c>
      <c r="H109" s="765" t="s">
        <v>18</v>
      </c>
      <c r="I109" s="765" t="s">
        <v>18</v>
      </c>
      <c r="J109" s="765" t="s">
        <v>18</v>
      </c>
      <c r="K109" s="765" t="s">
        <v>18</v>
      </c>
      <c r="L109" s="101">
        <f>L111+L115+L117</f>
        <v>6343.04</v>
      </c>
      <c r="M109" s="101">
        <f>M111+M115+M117</f>
        <v>5793</v>
      </c>
      <c r="N109" s="101"/>
      <c r="O109" s="695">
        <f>O111+O115+O117</f>
        <v>328</v>
      </c>
      <c r="P109" s="335" t="s">
        <v>18</v>
      </c>
      <c r="Q109" s="101">
        <f>Q111+Q115+Q117</f>
        <v>7760215</v>
      </c>
      <c r="R109" s="101">
        <f t="shared" ref="R109:V109" si="64">R111+R115+R117</f>
        <v>0</v>
      </c>
      <c r="S109" s="101">
        <f t="shared" si="64"/>
        <v>2816572.11</v>
      </c>
      <c r="T109" s="101">
        <f t="shared" si="64"/>
        <v>0</v>
      </c>
      <c r="U109" s="101">
        <f t="shared" si="64"/>
        <v>4943642.8900000006</v>
      </c>
      <c r="V109" s="101">
        <f t="shared" si="64"/>
        <v>0</v>
      </c>
      <c r="W109" s="101" t="s">
        <v>18</v>
      </c>
      <c r="X109" s="101" t="s">
        <v>18</v>
      </c>
      <c r="Y109" s="102" t="s">
        <v>18</v>
      </c>
    </row>
    <row r="110" spans="1:31" ht="15" x14ac:dyDescent="0.25">
      <c r="A110" s="484" t="s">
        <v>1158</v>
      </c>
      <c r="B110" s="97" t="s">
        <v>1499</v>
      </c>
      <c r="C110" s="97">
        <v>1</v>
      </c>
      <c r="D110" s="211" t="s">
        <v>2272</v>
      </c>
      <c r="E110" s="931" t="s">
        <v>170</v>
      </c>
      <c r="F110" s="1005" t="s">
        <v>47</v>
      </c>
      <c r="G110" s="824" t="s">
        <v>38</v>
      </c>
      <c r="H110" s="1006">
        <v>1960</v>
      </c>
      <c r="I110" s="1006"/>
      <c r="J110" s="1007" t="s">
        <v>48</v>
      </c>
      <c r="K110" s="824">
        <v>3</v>
      </c>
      <c r="L110" s="105">
        <v>1610.2</v>
      </c>
      <c r="M110" s="105">
        <v>1499.8</v>
      </c>
      <c r="N110" s="105"/>
      <c r="O110" s="970">
        <v>87</v>
      </c>
      <c r="P110" s="300" t="s">
        <v>2111</v>
      </c>
      <c r="Q110" s="105">
        <v>1375464</v>
      </c>
      <c r="R110" s="105">
        <v>0</v>
      </c>
      <c r="S110" s="105">
        <v>499225.03</v>
      </c>
      <c r="T110" s="105">
        <v>0</v>
      </c>
      <c r="U110" s="105">
        <v>876238.97</v>
      </c>
      <c r="V110" s="105">
        <v>0</v>
      </c>
      <c r="W110" s="107">
        <f>Q110/L110</f>
        <v>854.2193516333374</v>
      </c>
      <c r="X110" s="105">
        <v>825.31</v>
      </c>
      <c r="Y110" s="106">
        <v>44196</v>
      </c>
    </row>
    <row r="111" spans="1:31" x14ac:dyDescent="0.25">
      <c r="A111" s="437"/>
      <c r="B111" s="34"/>
      <c r="C111" s="34"/>
      <c r="D111" s="132"/>
      <c r="E111" s="883"/>
      <c r="F111" s="530" t="s">
        <v>31</v>
      </c>
      <c r="G111" s="501" t="s">
        <v>18</v>
      </c>
      <c r="H111" s="501" t="s">
        <v>18</v>
      </c>
      <c r="I111" s="501" t="s">
        <v>18</v>
      </c>
      <c r="J111" s="501" t="s">
        <v>18</v>
      </c>
      <c r="K111" s="501" t="s">
        <v>18</v>
      </c>
      <c r="L111" s="109">
        <f>L110</f>
        <v>1610.2</v>
      </c>
      <c r="M111" s="109">
        <f>M110</f>
        <v>1499.8</v>
      </c>
      <c r="N111" s="109"/>
      <c r="O111" s="910">
        <f>O110</f>
        <v>87</v>
      </c>
      <c r="P111" s="350" t="s">
        <v>18</v>
      </c>
      <c r="Q111" s="109">
        <f>Q110</f>
        <v>1375464</v>
      </c>
      <c r="R111" s="109">
        <f t="shared" ref="R111:U111" si="65">R110</f>
        <v>0</v>
      </c>
      <c r="S111" s="109">
        <f t="shared" si="65"/>
        <v>499225.03</v>
      </c>
      <c r="T111" s="109">
        <f t="shared" si="65"/>
        <v>0</v>
      </c>
      <c r="U111" s="109">
        <f t="shared" si="65"/>
        <v>876238.97</v>
      </c>
      <c r="V111" s="109">
        <v>0</v>
      </c>
      <c r="W111" s="109" t="s">
        <v>18</v>
      </c>
      <c r="X111" s="109" t="s">
        <v>18</v>
      </c>
      <c r="Y111" s="110" t="s">
        <v>18</v>
      </c>
    </row>
    <row r="112" spans="1:31" ht="15" x14ac:dyDescent="0.25">
      <c r="A112" s="484" t="s">
        <v>1159</v>
      </c>
      <c r="B112" s="97" t="s">
        <v>1500</v>
      </c>
      <c r="C112" s="97">
        <v>4</v>
      </c>
      <c r="D112" s="211" t="s">
        <v>2273</v>
      </c>
      <c r="E112" s="931" t="s">
        <v>934</v>
      </c>
      <c r="F112" s="697" t="s">
        <v>316</v>
      </c>
      <c r="G112" s="714" t="s">
        <v>38</v>
      </c>
      <c r="H112" s="940">
        <v>1963</v>
      </c>
      <c r="I112" s="940">
        <v>2016</v>
      </c>
      <c r="J112" s="941" t="s">
        <v>48</v>
      </c>
      <c r="K112" s="714">
        <v>3</v>
      </c>
      <c r="L112" s="163">
        <v>1612.2</v>
      </c>
      <c r="M112" s="966">
        <v>1500.6</v>
      </c>
      <c r="N112" s="966"/>
      <c r="O112" s="942">
        <v>94</v>
      </c>
      <c r="P112" s="339" t="s">
        <v>2115</v>
      </c>
      <c r="Q112" s="163">
        <v>451932</v>
      </c>
      <c r="R112" s="163">
        <v>0</v>
      </c>
      <c r="S112" s="163">
        <f t="shared" ref="S112:S114" si="66">Q112-U112</f>
        <v>164028.84000000003</v>
      </c>
      <c r="T112" s="163">
        <v>0</v>
      </c>
      <c r="U112" s="163">
        <v>287903.15999999997</v>
      </c>
      <c r="V112" s="163">
        <v>0</v>
      </c>
      <c r="W112" s="163">
        <f t="shared" ref="W112:W114" si="67">Q112/L112</f>
        <v>280.32005954596201</v>
      </c>
      <c r="X112" s="163">
        <v>497.29</v>
      </c>
      <c r="Y112" s="164">
        <v>44196</v>
      </c>
    </row>
    <row r="113" spans="1:31" ht="15" x14ac:dyDescent="0.25">
      <c r="A113" s="484" t="s">
        <v>1159</v>
      </c>
      <c r="B113" s="97" t="s">
        <v>1501</v>
      </c>
      <c r="C113" s="97">
        <v>1</v>
      </c>
      <c r="D113" s="211" t="s">
        <v>2272</v>
      </c>
      <c r="E113" s="903" t="s">
        <v>934</v>
      </c>
      <c r="F113" s="698" t="s">
        <v>316</v>
      </c>
      <c r="G113" s="284" t="s">
        <v>38</v>
      </c>
      <c r="H113" s="884">
        <v>1963</v>
      </c>
      <c r="I113" s="884">
        <v>2016</v>
      </c>
      <c r="J113" s="788" t="s">
        <v>48</v>
      </c>
      <c r="K113" s="284">
        <v>3</v>
      </c>
      <c r="L113" s="956">
        <v>1612.2</v>
      </c>
      <c r="M113" s="890">
        <v>1500.6</v>
      </c>
      <c r="N113" s="890"/>
      <c r="O113" s="98">
        <v>94</v>
      </c>
      <c r="P113" s="336" t="s">
        <v>2111</v>
      </c>
      <c r="Q113" s="163">
        <v>1347962</v>
      </c>
      <c r="R113" s="956">
        <v>0</v>
      </c>
      <c r="S113" s="956">
        <f t="shared" si="66"/>
        <v>489243.17000000004</v>
      </c>
      <c r="T113" s="956">
        <v>0</v>
      </c>
      <c r="U113" s="956">
        <v>858718.83</v>
      </c>
      <c r="V113" s="956">
        <v>0</v>
      </c>
      <c r="W113" s="956">
        <f t="shared" si="67"/>
        <v>836.10098002729183</v>
      </c>
      <c r="X113" s="956">
        <v>825.31</v>
      </c>
      <c r="Y113" s="157">
        <v>44196</v>
      </c>
    </row>
    <row r="114" spans="1:31" ht="15" x14ac:dyDescent="0.25">
      <c r="A114" s="484" t="s">
        <v>1159</v>
      </c>
      <c r="B114" s="97" t="s">
        <v>1502</v>
      </c>
      <c r="C114" s="97">
        <v>3</v>
      </c>
      <c r="D114" s="211" t="s">
        <v>2274</v>
      </c>
      <c r="E114" s="903" t="s">
        <v>934</v>
      </c>
      <c r="F114" s="990" t="s">
        <v>316</v>
      </c>
      <c r="G114" s="715" t="s">
        <v>38</v>
      </c>
      <c r="H114" s="905">
        <v>1963</v>
      </c>
      <c r="I114" s="905">
        <v>2016</v>
      </c>
      <c r="J114" s="906" t="s">
        <v>48</v>
      </c>
      <c r="K114" s="715">
        <v>3</v>
      </c>
      <c r="L114" s="107">
        <v>1612.2</v>
      </c>
      <c r="M114" s="967">
        <v>1500.6</v>
      </c>
      <c r="N114" s="967"/>
      <c r="O114" s="907">
        <v>94</v>
      </c>
      <c r="P114" s="300" t="s">
        <v>2138</v>
      </c>
      <c r="Q114" s="105">
        <v>1849729</v>
      </c>
      <c r="R114" s="107">
        <v>0</v>
      </c>
      <c r="S114" s="107">
        <f t="shared" si="66"/>
        <v>671359.62999999989</v>
      </c>
      <c r="T114" s="107">
        <v>0</v>
      </c>
      <c r="U114" s="107">
        <v>1178369.3700000001</v>
      </c>
      <c r="V114" s="107">
        <v>0</v>
      </c>
      <c r="W114" s="107">
        <f t="shared" si="67"/>
        <v>1147.332216846545</v>
      </c>
      <c r="X114" s="107">
        <v>2604.46</v>
      </c>
      <c r="Y114" s="108">
        <v>44196</v>
      </c>
    </row>
    <row r="115" spans="1:31" x14ac:dyDescent="0.25">
      <c r="A115" s="437"/>
      <c r="B115" s="34"/>
      <c r="C115" s="34"/>
      <c r="D115" s="132"/>
      <c r="E115" s="883"/>
      <c r="F115" s="530" t="s">
        <v>31</v>
      </c>
      <c r="G115" s="501" t="s">
        <v>18</v>
      </c>
      <c r="H115" s="501" t="s">
        <v>18</v>
      </c>
      <c r="I115" s="501" t="s">
        <v>18</v>
      </c>
      <c r="J115" s="501" t="s">
        <v>18</v>
      </c>
      <c r="K115" s="501" t="s">
        <v>18</v>
      </c>
      <c r="L115" s="109">
        <v>1612.2</v>
      </c>
      <c r="M115" s="109">
        <v>1500.6</v>
      </c>
      <c r="N115" s="109">
        <v>0</v>
      </c>
      <c r="O115" s="910">
        <v>94</v>
      </c>
      <c r="P115" s="350" t="s">
        <v>18</v>
      </c>
      <c r="Q115" s="109">
        <f t="shared" ref="Q115:V115" si="68">Q112+Q113+Q114</f>
        <v>3649623</v>
      </c>
      <c r="R115" s="109">
        <f t="shared" si="68"/>
        <v>0</v>
      </c>
      <c r="S115" s="109">
        <v>1324631.6399999999</v>
      </c>
      <c r="T115" s="109">
        <f t="shared" si="68"/>
        <v>0</v>
      </c>
      <c r="U115" s="109">
        <f t="shared" si="68"/>
        <v>2324991.3600000003</v>
      </c>
      <c r="V115" s="109">
        <f t="shared" si="68"/>
        <v>0</v>
      </c>
      <c r="W115" s="109" t="s">
        <v>18</v>
      </c>
      <c r="X115" s="109" t="s">
        <v>18</v>
      </c>
      <c r="Y115" s="110" t="s">
        <v>18</v>
      </c>
    </row>
    <row r="116" spans="1:31" ht="15" x14ac:dyDescent="0.25">
      <c r="A116" s="484" t="s">
        <v>1160</v>
      </c>
      <c r="B116" s="97" t="s">
        <v>1503</v>
      </c>
      <c r="C116" s="97">
        <v>3</v>
      </c>
      <c r="D116" s="211" t="s">
        <v>2274</v>
      </c>
      <c r="E116" s="1002" t="s">
        <v>935</v>
      </c>
      <c r="F116" s="1003" t="s">
        <v>412</v>
      </c>
      <c r="G116" s="824" t="s">
        <v>38</v>
      </c>
      <c r="H116" s="824">
        <v>1981</v>
      </c>
      <c r="I116" s="824">
        <v>2018</v>
      </c>
      <c r="J116" s="1007" t="s">
        <v>413</v>
      </c>
      <c r="K116" s="824">
        <v>5</v>
      </c>
      <c r="L116" s="105">
        <v>3120.64</v>
      </c>
      <c r="M116" s="105">
        <v>2792.6</v>
      </c>
      <c r="N116" s="105"/>
      <c r="O116" s="970">
        <v>147</v>
      </c>
      <c r="P116" s="340" t="s">
        <v>2138</v>
      </c>
      <c r="Q116" s="105">
        <v>2735128</v>
      </c>
      <c r="R116" s="105">
        <v>0</v>
      </c>
      <c r="S116" s="105">
        <f>Q116-U116</f>
        <v>992715.44</v>
      </c>
      <c r="T116" s="105">
        <v>0</v>
      </c>
      <c r="U116" s="105">
        <v>1742412.56</v>
      </c>
      <c r="V116" s="105">
        <v>0</v>
      </c>
      <c r="W116" s="105">
        <f>Q116/L116</f>
        <v>876.46380229696479</v>
      </c>
      <c r="X116" s="105">
        <v>2092.96</v>
      </c>
      <c r="Y116" s="106">
        <v>44196</v>
      </c>
    </row>
    <row r="117" spans="1:31" ht="13.5" thickBot="1" x14ac:dyDescent="0.3">
      <c r="A117" s="437"/>
      <c r="B117" s="34"/>
      <c r="C117" s="34"/>
      <c r="D117" s="132"/>
      <c r="E117" s="960"/>
      <c r="F117" s="944" t="s">
        <v>31</v>
      </c>
      <c r="G117" s="523" t="s">
        <v>18</v>
      </c>
      <c r="H117" s="523" t="s">
        <v>18</v>
      </c>
      <c r="I117" s="523" t="s">
        <v>18</v>
      </c>
      <c r="J117" s="523" t="s">
        <v>18</v>
      </c>
      <c r="K117" s="523" t="s">
        <v>18</v>
      </c>
      <c r="L117" s="511">
        <f>L116</f>
        <v>3120.64</v>
      </c>
      <c r="M117" s="511">
        <f>M116</f>
        <v>2792.6</v>
      </c>
      <c r="N117" s="511">
        <f>N116</f>
        <v>0</v>
      </c>
      <c r="O117" s="945">
        <f>O116</f>
        <v>147</v>
      </c>
      <c r="P117" s="509" t="s">
        <v>18</v>
      </c>
      <c r="Q117" s="511">
        <f>Q116</f>
        <v>2735128</v>
      </c>
      <c r="R117" s="511">
        <f t="shared" ref="R117:T117" si="69">R116</f>
        <v>0</v>
      </c>
      <c r="S117" s="511">
        <f>S116</f>
        <v>992715.44</v>
      </c>
      <c r="T117" s="511">
        <f t="shared" si="69"/>
        <v>0</v>
      </c>
      <c r="U117" s="511">
        <f>U116</f>
        <v>1742412.56</v>
      </c>
      <c r="V117" s="511">
        <f t="shared" ref="V117" si="70">SUM(V116:V116)</f>
        <v>0</v>
      </c>
      <c r="W117" s="511" t="s">
        <v>18</v>
      </c>
      <c r="X117" s="511" t="s">
        <v>18</v>
      </c>
      <c r="Y117" s="567" t="s">
        <v>18</v>
      </c>
    </row>
    <row r="118" spans="1:31" ht="13.5" thickBot="1" x14ac:dyDescent="0.3">
      <c r="A118" s="437"/>
      <c r="B118" s="34"/>
      <c r="C118" s="34"/>
      <c r="D118" s="132"/>
      <c r="E118" s="1008" t="s">
        <v>171</v>
      </c>
      <c r="F118" s="918" t="s">
        <v>131</v>
      </c>
      <c r="G118" s="338" t="s">
        <v>18</v>
      </c>
      <c r="H118" s="338" t="s">
        <v>18</v>
      </c>
      <c r="I118" s="338" t="s">
        <v>18</v>
      </c>
      <c r="J118" s="338" t="s">
        <v>18</v>
      </c>
      <c r="K118" s="338" t="s">
        <v>18</v>
      </c>
      <c r="L118" s="792">
        <f t="shared" ref="L118:O118" si="71">L122+L129+L132+L134+L136+L138+L140+L144+L147+L150+L154+L159+L161+L164+L167+L170+L173+L179+L182+L185+L188+L195+L200+L204+L209+L216+L222+L229+L231+L233+L239+L246+L249</f>
        <v>100448.4</v>
      </c>
      <c r="M118" s="792">
        <f t="shared" si="71"/>
        <v>85982.599999999991</v>
      </c>
      <c r="N118" s="792">
        <f t="shared" si="71"/>
        <v>32036.61</v>
      </c>
      <c r="O118" s="1009">
        <f t="shared" si="71"/>
        <v>3351</v>
      </c>
      <c r="P118" s="124" t="s">
        <v>18</v>
      </c>
      <c r="Q118" s="792">
        <f>Q122+Q129+Q132+Q134+Q136+Q138+Q140+Q144+Q147+Q150+Q154+Q159+Q161+Q164+Q167+Q170+Q173+Q179+Q182+Q185+Q188+Q195+Q200+Q204+Q209+Q216+Q222+Q229+Q231+Q233+Q239+Q246+Q249</f>
        <v>130282318</v>
      </c>
      <c r="R118" s="1107">
        <f t="shared" ref="R118:V118" si="72">R122+R129+R132+R134+R136+R138+R140+R144+R147+R150+R154+R159+R161+R164+R167+R170+R173+R179+R182+R185+R188+R195+R200+R204+R209+R216+R222+R229+R231+R233+R239+R246+R249</f>
        <v>0</v>
      </c>
      <c r="S118" s="1107">
        <f t="shared" si="72"/>
        <v>50175122.580000006</v>
      </c>
      <c r="T118" s="1107">
        <f t="shared" si="72"/>
        <v>0</v>
      </c>
      <c r="U118" s="1107">
        <f t="shared" si="72"/>
        <v>80107195.420000017</v>
      </c>
      <c r="V118" s="1107">
        <f t="shared" si="72"/>
        <v>0</v>
      </c>
      <c r="W118" s="118" t="s">
        <v>18</v>
      </c>
      <c r="X118" s="118" t="s">
        <v>18</v>
      </c>
      <c r="Y118" s="180" t="s">
        <v>18</v>
      </c>
    </row>
    <row r="119" spans="1:31" s="937" customFormat="1" ht="25.5" x14ac:dyDescent="0.25">
      <c r="A119" s="932" t="s">
        <v>1161</v>
      </c>
      <c r="B119" s="933" t="s">
        <v>1504</v>
      </c>
      <c r="C119" s="933">
        <v>20</v>
      </c>
      <c r="D119" s="934" t="s">
        <v>2269</v>
      </c>
      <c r="E119" s="696" t="s">
        <v>172</v>
      </c>
      <c r="F119" s="935" t="s">
        <v>936</v>
      </c>
      <c r="G119" s="769" t="s">
        <v>38</v>
      </c>
      <c r="H119" s="770">
        <v>1982</v>
      </c>
      <c r="I119" s="770"/>
      <c r="J119" s="771" t="s">
        <v>50</v>
      </c>
      <c r="K119" s="769">
        <v>4</v>
      </c>
      <c r="L119" s="936">
        <v>3256.1</v>
      </c>
      <c r="M119" s="936">
        <v>2817.4</v>
      </c>
      <c r="N119" s="689">
        <v>1070</v>
      </c>
      <c r="O119" s="772">
        <v>228</v>
      </c>
      <c r="P119" s="341" t="s">
        <v>2136</v>
      </c>
      <c r="Q119" s="163">
        <v>229067</v>
      </c>
      <c r="R119" s="193">
        <v>0</v>
      </c>
      <c r="S119" s="192">
        <f>Q119-U119</f>
        <v>88219.68</v>
      </c>
      <c r="T119" s="193">
        <v>0</v>
      </c>
      <c r="U119" s="193">
        <v>140847.32</v>
      </c>
      <c r="V119" s="193">
        <v>0</v>
      </c>
      <c r="W119" s="956">
        <f t="shared" ref="W119:W121" si="73">Q119/L119</f>
        <v>70.350112097294314</v>
      </c>
      <c r="X119" s="193">
        <v>70.349999999999994</v>
      </c>
      <c r="Y119" s="194">
        <v>44196</v>
      </c>
      <c r="AA119" s="938"/>
      <c r="AB119" s="938"/>
      <c r="AC119" s="938"/>
      <c r="AD119" s="938"/>
      <c r="AE119" s="938"/>
    </row>
    <row r="120" spans="1:31" ht="15" x14ac:dyDescent="0.25">
      <c r="A120" s="484" t="s">
        <v>1161</v>
      </c>
      <c r="B120" s="97" t="s">
        <v>1505</v>
      </c>
      <c r="C120" s="97">
        <v>20</v>
      </c>
      <c r="D120" s="211" t="s">
        <v>2263</v>
      </c>
      <c r="E120" s="696" t="s">
        <v>172</v>
      </c>
      <c r="F120" s="881" t="s">
        <v>936</v>
      </c>
      <c r="G120" s="429" t="s">
        <v>38</v>
      </c>
      <c r="H120" s="432">
        <v>1982</v>
      </c>
      <c r="I120" s="432"/>
      <c r="J120" s="443" t="s">
        <v>50</v>
      </c>
      <c r="K120" s="429">
        <v>4</v>
      </c>
      <c r="L120" s="1010">
        <v>3256.1</v>
      </c>
      <c r="M120" s="1010">
        <v>2817.4</v>
      </c>
      <c r="N120" s="554">
        <v>1070</v>
      </c>
      <c r="O120" s="431">
        <v>228</v>
      </c>
      <c r="P120" s="337" t="s">
        <v>35</v>
      </c>
      <c r="Q120" s="163">
        <v>229066</v>
      </c>
      <c r="R120" s="113">
        <v>0</v>
      </c>
      <c r="S120" s="113">
        <f t="shared" ref="S120:S121" si="74">Q120-U120</f>
        <v>88219.299999999988</v>
      </c>
      <c r="T120" s="113">
        <v>0</v>
      </c>
      <c r="U120" s="113">
        <v>140846.70000000001</v>
      </c>
      <c r="V120" s="113">
        <v>0</v>
      </c>
      <c r="W120" s="956">
        <f t="shared" si="73"/>
        <v>70.349804981419496</v>
      </c>
      <c r="X120" s="113">
        <v>70.349999999999994</v>
      </c>
      <c r="Y120" s="117">
        <v>44196</v>
      </c>
    </row>
    <row r="121" spans="1:31" ht="15" x14ac:dyDescent="0.25">
      <c r="A121" s="484" t="s">
        <v>1161</v>
      </c>
      <c r="B121" s="97" t="s">
        <v>1506</v>
      </c>
      <c r="C121" s="97">
        <v>20</v>
      </c>
      <c r="D121" s="211" t="s">
        <v>2264</v>
      </c>
      <c r="E121" s="960" t="s">
        <v>172</v>
      </c>
      <c r="F121" s="1011" t="s">
        <v>936</v>
      </c>
      <c r="G121" s="423" t="s">
        <v>38</v>
      </c>
      <c r="H121" s="424">
        <v>1982</v>
      </c>
      <c r="I121" s="424"/>
      <c r="J121" s="179" t="s">
        <v>50</v>
      </c>
      <c r="K121" s="423">
        <v>4</v>
      </c>
      <c r="L121" s="1012">
        <v>3256.1</v>
      </c>
      <c r="M121" s="1012">
        <v>2817.4</v>
      </c>
      <c r="N121" s="1013">
        <v>1070</v>
      </c>
      <c r="O121" s="426">
        <v>228</v>
      </c>
      <c r="P121" s="300" t="s">
        <v>2119</v>
      </c>
      <c r="Q121" s="105">
        <v>305422</v>
      </c>
      <c r="R121" s="116">
        <v>0</v>
      </c>
      <c r="S121" s="115">
        <f t="shared" si="74"/>
        <v>117626</v>
      </c>
      <c r="T121" s="116">
        <v>0</v>
      </c>
      <c r="U121" s="116">
        <v>187796</v>
      </c>
      <c r="V121" s="116">
        <v>0</v>
      </c>
      <c r="W121" s="107">
        <f t="shared" si="73"/>
        <v>93.79994471914253</v>
      </c>
      <c r="X121" s="116">
        <v>93.8</v>
      </c>
      <c r="Y121" s="117">
        <v>44196</v>
      </c>
    </row>
    <row r="122" spans="1:31" x14ac:dyDescent="0.25">
      <c r="A122" s="437"/>
      <c r="B122" s="34"/>
      <c r="C122" s="34"/>
      <c r="D122" s="132"/>
      <c r="E122" s="696"/>
      <c r="F122" s="892" t="s">
        <v>31</v>
      </c>
      <c r="G122" s="352" t="s">
        <v>18</v>
      </c>
      <c r="H122" s="352" t="s">
        <v>18</v>
      </c>
      <c r="I122" s="352" t="s">
        <v>18</v>
      </c>
      <c r="J122" s="352" t="s">
        <v>18</v>
      </c>
      <c r="K122" s="352" t="s">
        <v>18</v>
      </c>
      <c r="L122" s="114">
        <v>3256.1</v>
      </c>
      <c r="M122" s="114">
        <v>2817.4</v>
      </c>
      <c r="N122" s="114">
        <v>1070</v>
      </c>
      <c r="O122" s="465">
        <f>O121</f>
        <v>228</v>
      </c>
      <c r="P122" s="521" t="s">
        <v>18</v>
      </c>
      <c r="Q122" s="109">
        <f>SUM(Q119:Q121)</f>
        <v>763555</v>
      </c>
      <c r="R122" s="893">
        <v>0</v>
      </c>
      <c r="S122" s="893">
        <f t="shared" ref="S122:U122" si="75">SUM(S119:S121)</f>
        <v>294064.98</v>
      </c>
      <c r="T122" s="893">
        <f t="shared" si="75"/>
        <v>0</v>
      </c>
      <c r="U122" s="893">
        <f t="shared" si="75"/>
        <v>469490.02</v>
      </c>
      <c r="V122" s="114">
        <v>0</v>
      </c>
      <c r="W122" s="114" t="s">
        <v>18</v>
      </c>
      <c r="X122" s="114" t="s">
        <v>18</v>
      </c>
      <c r="Y122" s="468" t="s">
        <v>18</v>
      </c>
    </row>
    <row r="123" spans="1:31" ht="15" x14ac:dyDescent="0.25">
      <c r="A123" s="484" t="s">
        <v>1162</v>
      </c>
      <c r="B123" s="97" t="s">
        <v>1507</v>
      </c>
      <c r="C123" s="97">
        <v>8</v>
      </c>
      <c r="D123" s="211" t="s">
        <v>45</v>
      </c>
      <c r="E123" s="1002" t="s">
        <v>173</v>
      </c>
      <c r="F123" s="1014" t="s">
        <v>49</v>
      </c>
      <c r="G123" s="452" t="s">
        <v>38</v>
      </c>
      <c r="H123" s="455">
        <v>1976</v>
      </c>
      <c r="I123" s="455"/>
      <c r="J123" s="178" t="s">
        <v>50</v>
      </c>
      <c r="K123" s="452">
        <v>4</v>
      </c>
      <c r="L123" s="1015">
        <v>3575.3</v>
      </c>
      <c r="M123" s="1015">
        <v>3168.9</v>
      </c>
      <c r="N123" s="1016">
        <v>1073.5</v>
      </c>
      <c r="O123" s="454">
        <v>117</v>
      </c>
      <c r="P123" s="339" t="s">
        <v>45</v>
      </c>
      <c r="Q123" s="163">
        <v>7540830</v>
      </c>
      <c r="R123" s="111">
        <v>0</v>
      </c>
      <c r="S123" s="115">
        <f>Q123-U123</f>
        <v>2904170.54</v>
      </c>
      <c r="T123" s="115">
        <v>0</v>
      </c>
      <c r="U123" s="115">
        <v>4636659.46</v>
      </c>
      <c r="V123" s="115">
        <v>0</v>
      </c>
      <c r="W123" s="115">
        <f>Q123/N123</f>
        <v>7024.5272473218447</v>
      </c>
      <c r="X123" s="115">
        <v>7521.62</v>
      </c>
      <c r="Y123" s="117">
        <v>44196</v>
      </c>
    </row>
    <row r="124" spans="1:31" ht="15" x14ac:dyDescent="0.25">
      <c r="A124" s="484" t="s">
        <v>1162</v>
      </c>
      <c r="B124" s="97" t="s">
        <v>1508</v>
      </c>
      <c r="C124" s="97">
        <v>3</v>
      </c>
      <c r="D124" s="211" t="s">
        <v>2274</v>
      </c>
      <c r="E124" s="696" t="s">
        <v>173</v>
      </c>
      <c r="F124" s="428" t="s">
        <v>49</v>
      </c>
      <c r="G124" s="429" t="s">
        <v>38</v>
      </c>
      <c r="H124" s="432">
        <v>1976</v>
      </c>
      <c r="I124" s="432"/>
      <c r="J124" s="443" t="s">
        <v>50</v>
      </c>
      <c r="K124" s="429">
        <v>4</v>
      </c>
      <c r="L124" s="1017">
        <v>3575.3</v>
      </c>
      <c r="M124" s="1017">
        <v>3168.9</v>
      </c>
      <c r="N124" s="554">
        <v>1073.5</v>
      </c>
      <c r="O124" s="431">
        <v>117</v>
      </c>
      <c r="P124" s="336" t="s">
        <v>2138</v>
      </c>
      <c r="Q124" s="956">
        <v>3984215</v>
      </c>
      <c r="R124" s="113">
        <v>0</v>
      </c>
      <c r="S124" s="113">
        <f t="shared" ref="S124:S133" si="76">Q124-U124</f>
        <v>1534425.23</v>
      </c>
      <c r="T124" s="113">
        <v>0</v>
      </c>
      <c r="U124" s="113">
        <v>2449789.77</v>
      </c>
      <c r="V124" s="114">
        <v>0</v>
      </c>
      <c r="W124" s="956">
        <f t="shared" ref="W124:W128" si="77">Q124/L124</f>
        <v>1114.3722205129638</v>
      </c>
      <c r="X124" s="113">
        <v>1294.3</v>
      </c>
      <c r="Y124" s="120">
        <v>44196</v>
      </c>
    </row>
    <row r="125" spans="1:31" ht="15" x14ac:dyDescent="0.25">
      <c r="A125" s="484" t="s">
        <v>1162</v>
      </c>
      <c r="B125" s="97" t="s">
        <v>1509</v>
      </c>
      <c r="C125" s="97">
        <v>4</v>
      </c>
      <c r="D125" s="211" t="s">
        <v>2275</v>
      </c>
      <c r="E125" s="696" t="s">
        <v>173</v>
      </c>
      <c r="F125" s="428" t="s">
        <v>49</v>
      </c>
      <c r="G125" s="429" t="s">
        <v>38</v>
      </c>
      <c r="H125" s="432">
        <v>1976</v>
      </c>
      <c r="I125" s="432"/>
      <c r="J125" s="443" t="s">
        <v>50</v>
      </c>
      <c r="K125" s="429">
        <v>4</v>
      </c>
      <c r="L125" s="1017">
        <v>3575.3</v>
      </c>
      <c r="M125" s="1017">
        <v>3168.9</v>
      </c>
      <c r="N125" s="554">
        <v>1073.5</v>
      </c>
      <c r="O125" s="431">
        <v>117</v>
      </c>
      <c r="P125" s="336" t="s">
        <v>2137</v>
      </c>
      <c r="Q125" s="956">
        <v>1643649</v>
      </c>
      <c r="R125" s="113">
        <v>0</v>
      </c>
      <c r="S125" s="113">
        <f t="shared" si="76"/>
        <v>633012.15</v>
      </c>
      <c r="T125" s="113">
        <v>0</v>
      </c>
      <c r="U125" s="113">
        <v>1010636.85</v>
      </c>
      <c r="V125" s="114">
        <v>0</v>
      </c>
      <c r="W125" s="956">
        <f t="shared" si="77"/>
        <v>459.72337985623579</v>
      </c>
      <c r="X125" s="113">
        <v>814.92</v>
      </c>
      <c r="Y125" s="120">
        <v>44196</v>
      </c>
    </row>
    <row r="126" spans="1:31" ht="15" x14ac:dyDescent="0.25">
      <c r="A126" s="484" t="s">
        <v>1162</v>
      </c>
      <c r="B126" s="97" t="s">
        <v>1510</v>
      </c>
      <c r="C126" s="97">
        <v>4</v>
      </c>
      <c r="D126" s="211" t="s">
        <v>2273</v>
      </c>
      <c r="E126" s="696" t="s">
        <v>173</v>
      </c>
      <c r="F126" s="428" t="s">
        <v>49</v>
      </c>
      <c r="G126" s="429" t="s">
        <v>38</v>
      </c>
      <c r="H126" s="432">
        <v>1976</v>
      </c>
      <c r="I126" s="432"/>
      <c r="J126" s="443" t="s">
        <v>50</v>
      </c>
      <c r="K126" s="429">
        <v>4</v>
      </c>
      <c r="L126" s="1017">
        <v>3575.3</v>
      </c>
      <c r="M126" s="1017">
        <v>3168.9</v>
      </c>
      <c r="N126" s="554">
        <v>1073.5</v>
      </c>
      <c r="O126" s="431">
        <v>117</v>
      </c>
      <c r="P126" s="336" t="s">
        <v>2115</v>
      </c>
      <c r="Q126" s="956">
        <v>918666</v>
      </c>
      <c r="R126" s="113">
        <v>0</v>
      </c>
      <c r="S126" s="113">
        <f t="shared" si="76"/>
        <v>353802.26</v>
      </c>
      <c r="T126" s="113">
        <v>0</v>
      </c>
      <c r="U126" s="113">
        <v>564863.74</v>
      </c>
      <c r="V126" s="114">
        <v>0</v>
      </c>
      <c r="W126" s="956">
        <f t="shared" si="77"/>
        <v>256.94794842390849</v>
      </c>
      <c r="X126" s="113">
        <v>348.5</v>
      </c>
      <c r="Y126" s="120">
        <v>44196</v>
      </c>
    </row>
    <row r="127" spans="1:31" ht="15" x14ac:dyDescent="0.25">
      <c r="A127" s="484" t="s">
        <v>1162</v>
      </c>
      <c r="B127" s="97" t="s">
        <v>1511</v>
      </c>
      <c r="C127" s="97">
        <v>5</v>
      </c>
      <c r="D127" s="211" t="s">
        <v>2271</v>
      </c>
      <c r="E127" s="696" t="s">
        <v>173</v>
      </c>
      <c r="F127" s="428" t="s">
        <v>49</v>
      </c>
      <c r="G127" s="429" t="s">
        <v>38</v>
      </c>
      <c r="H127" s="432">
        <v>1976</v>
      </c>
      <c r="I127" s="432"/>
      <c r="J127" s="443" t="s">
        <v>50</v>
      </c>
      <c r="K127" s="429">
        <v>4</v>
      </c>
      <c r="L127" s="1017">
        <v>3575.3</v>
      </c>
      <c r="M127" s="1017">
        <v>3168.9</v>
      </c>
      <c r="N127" s="554">
        <v>1073.5</v>
      </c>
      <c r="O127" s="431">
        <v>117</v>
      </c>
      <c r="P127" s="300" t="s">
        <v>2120</v>
      </c>
      <c r="Q127" s="956">
        <v>708113</v>
      </c>
      <c r="R127" s="113">
        <v>0</v>
      </c>
      <c r="S127" s="113">
        <f t="shared" si="76"/>
        <v>272712.81</v>
      </c>
      <c r="T127" s="113">
        <v>0</v>
      </c>
      <c r="U127" s="113">
        <v>435400.19</v>
      </c>
      <c r="V127" s="114">
        <v>0</v>
      </c>
      <c r="W127" s="956">
        <f t="shared" si="77"/>
        <v>198.05694627024306</v>
      </c>
      <c r="X127" s="113">
        <v>404.68</v>
      </c>
      <c r="Y127" s="120">
        <v>44196</v>
      </c>
    </row>
    <row r="128" spans="1:31" ht="15" x14ac:dyDescent="0.25">
      <c r="A128" s="484" t="s">
        <v>1162</v>
      </c>
      <c r="B128" s="97" t="s">
        <v>1512</v>
      </c>
      <c r="C128" s="97">
        <v>1</v>
      </c>
      <c r="D128" s="211" t="s">
        <v>2272</v>
      </c>
      <c r="E128" s="960" t="s">
        <v>173</v>
      </c>
      <c r="F128" s="427" t="s">
        <v>49</v>
      </c>
      <c r="G128" s="423" t="s">
        <v>38</v>
      </c>
      <c r="H128" s="424">
        <v>1976</v>
      </c>
      <c r="I128" s="424"/>
      <c r="J128" s="179" t="s">
        <v>50</v>
      </c>
      <c r="K128" s="423">
        <v>4</v>
      </c>
      <c r="L128" s="1018">
        <v>3575.3</v>
      </c>
      <c r="M128" s="1018">
        <v>3168.9</v>
      </c>
      <c r="N128" s="1013">
        <v>1073.5</v>
      </c>
      <c r="O128" s="426">
        <v>117</v>
      </c>
      <c r="P128" s="300" t="s">
        <v>2111</v>
      </c>
      <c r="Q128" s="107">
        <v>1767155</v>
      </c>
      <c r="R128" s="116">
        <v>0</v>
      </c>
      <c r="S128" s="116">
        <f t="shared" si="76"/>
        <v>680577.53</v>
      </c>
      <c r="T128" s="116">
        <v>0</v>
      </c>
      <c r="U128" s="116">
        <v>1086577.47</v>
      </c>
      <c r="V128" s="525">
        <v>0</v>
      </c>
      <c r="W128" s="107">
        <f t="shared" si="77"/>
        <v>494.2676139065253</v>
      </c>
      <c r="X128" s="116">
        <v>500.41</v>
      </c>
      <c r="Y128" s="121">
        <v>44196</v>
      </c>
    </row>
    <row r="129" spans="1:25" x14ac:dyDescent="0.25">
      <c r="A129" s="437"/>
      <c r="B129" s="34"/>
      <c r="C129" s="34"/>
      <c r="D129" s="132"/>
      <c r="E129" s="696"/>
      <c r="F129" s="892" t="s">
        <v>31</v>
      </c>
      <c r="G129" s="352" t="s">
        <v>18</v>
      </c>
      <c r="H129" s="352" t="s">
        <v>18</v>
      </c>
      <c r="I129" s="352" t="s">
        <v>18</v>
      </c>
      <c r="J129" s="352" t="s">
        <v>18</v>
      </c>
      <c r="K129" s="352" t="s">
        <v>18</v>
      </c>
      <c r="L129" s="114">
        <v>3575.3</v>
      </c>
      <c r="M129" s="114">
        <v>3168.9</v>
      </c>
      <c r="N129" s="114">
        <v>1073.5</v>
      </c>
      <c r="O129" s="465">
        <v>117</v>
      </c>
      <c r="P129" s="521" t="s">
        <v>18</v>
      </c>
      <c r="Q129" s="893">
        <f>SUM(Q123:Q128)</f>
        <v>16562628</v>
      </c>
      <c r="R129" s="893">
        <f>R123+R124+R125+R126+R127+R128</f>
        <v>0</v>
      </c>
      <c r="S129" s="893">
        <f t="shared" ref="S129:U129" si="78">SUM(S123:S128)</f>
        <v>6378700.5199999996</v>
      </c>
      <c r="T129" s="893">
        <f t="shared" si="78"/>
        <v>0</v>
      </c>
      <c r="U129" s="893">
        <f t="shared" si="78"/>
        <v>10183927.48</v>
      </c>
      <c r="V129" s="893">
        <f t="shared" ref="V129" si="79">SUM(V123:V128)</f>
        <v>0</v>
      </c>
      <c r="W129" s="114" t="s">
        <v>18</v>
      </c>
      <c r="X129" s="114" t="s">
        <v>18</v>
      </c>
      <c r="Y129" s="468" t="s">
        <v>18</v>
      </c>
    </row>
    <row r="130" spans="1:25" ht="15" x14ac:dyDescent="0.25">
      <c r="A130" s="484" t="s">
        <v>1163</v>
      </c>
      <c r="B130" s="97" t="s">
        <v>1513</v>
      </c>
      <c r="C130" s="97">
        <v>8</v>
      </c>
      <c r="D130" s="211" t="s">
        <v>45</v>
      </c>
      <c r="E130" s="1002" t="s">
        <v>174</v>
      </c>
      <c r="F130" s="1011" t="s">
        <v>52</v>
      </c>
      <c r="G130" s="458" t="s">
        <v>38</v>
      </c>
      <c r="H130" s="995">
        <v>1986</v>
      </c>
      <c r="I130" s="995"/>
      <c r="J130" s="457" t="s">
        <v>50</v>
      </c>
      <c r="K130" s="458">
        <v>4</v>
      </c>
      <c r="L130" s="1019">
        <v>3256.1</v>
      </c>
      <c r="M130" s="1019">
        <v>2817.4</v>
      </c>
      <c r="N130" s="305">
        <v>1070</v>
      </c>
      <c r="O130" s="459">
        <v>113</v>
      </c>
      <c r="P130" s="339" t="s">
        <v>45</v>
      </c>
      <c r="Q130" s="1108">
        <v>4479707</v>
      </c>
      <c r="R130" s="111">
        <v>0</v>
      </c>
      <c r="S130" s="115">
        <f t="shared" si="76"/>
        <v>1725252.1400000001</v>
      </c>
      <c r="T130" s="111">
        <v>0</v>
      </c>
      <c r="U130" s="111">
        <v>2754454.86</v>
      </c>
      <c r="V130" s="111">
        <v>0</v>
      </c>
      <c r="W130" s="111">
        <f>Q130/N130</f>
        <v>4186.6420560747665</v>
      </c>
      <c r="X130" s="111">
        <v>7521.62</v>
      </c>
      <c r="Y130" s="112">
        <v>44196</v>
      </c>
    </row>
    <row r="131" spans="1:25" ht="15" x14ac:dyDescent="0.25">
      <c r="A131" s="484" t="s">
        <v>1163</v>
      </c>
      <c r="B131" s="97" t="s">
        <v>1514</v>
      </c>
      <c r="C131" s="97">
        <v>20</v>
      </c>
      <c r="D131" s="211" t="s">
        <v>2264</v>
      </c>
      <c r="E131" s="960" t="s">
        <v>174</v>
      </c>
      <c r="F131" s="1020" t="s">
        <v>52</v>
      </c>
      <c r="G131" s="423" t="s">
        <v>38</v>
      </c>
      <c r="H131" s="424">
        <v>1986</v>
      </c>
      <c r="I131" s="424"/>
      <c r="J131" s="179" t="s">
        <v>50</v>
      </c>
      <c r="K131" s="423">
        <v>4</v>
      </c>
      <c r="L131" s="1012">
        <v>3256.1</v>
      </c>
      <c r="M131" s="1012">
        <v>2817.4</v>
      </c>
      <c r="N131" s="1013">
        <v>1070</v>
      </c>
      <c r="O131" s="426">
        <v>113</v>
      </c>
      <c r="P131" s="300" t="s">
        <v>2119</v>
      </c>
      <c r="Q131" s="1109">
        <v>305422</v>
      </c>
      <c r="R131" s="1110">
        <v>0</v>
      </c>
      <c r="S131" s="116">
        <f t="shared" si="76"/>
        <v>117625.98999999999</v>
      </c>
      <c r="T131" s="1111">
        <v>0</v>
      </c>
      <c r="U131" s="116">
        <v>187796.01</v>
      </c>
      <c r="V131" s="116">
        <v>0</v>
      </c>
      <c r="W131" s="107">
        <f>Q131/L131</f>
        <v>93.79994471914253</v>
      </c>
      <c r="X131" s="116">
        <v>93.8</v>
      </c>
      <c r="Y131" s="117">
        <v>44196</v>
      </c>
    </row>
    <row r="132" spans="1:25" x14ac:dyDescent="0.25">
      <c r="A132" s="437"/>
      <c r="B132" s="34"/>
      <c r="C132" s="34"/>
      <c r="D132" s="132"/>
      <c r="E132" s="696"/>
      <c r="F132" s="892" t="s">
        <v>31</v>
      </c>
      <c r="G132" s="352" t="s">
        <v>18</v>
      </c>
      <c r="H132" s="352" t="s">
        <v>18</v>
      </c>
      <c r="I132" s="352" t="s">
        <v>18</v>
      </c>
      <c r="J132" s="352" t="s">
        <v>18</v>
      </c>
      <c r="K132" s="352" t="s">
        <v>18</v>
      </c>
      <c r="L132" s="114">
        <v>3256.1</v>
      </c>
      <c r="M132" s="114">
        <v>2817.4</v>
      </c>
      <c r="N132" s="114">
        <v>1070</v>
      </c>
      <c r="O132" s="465">
        <v>113</v>
      </c>
      <c r="P132" s="521" t="s">
        <v>18</v>
      </c>
      <c r="Q132" s="893">
        <f>SUM(Q130:Q131)</f>
        <v>4785129</v>
      </c>
      <c r="R132" s="893">
        <f t="shared" ref="R132:U132" si="80">SUM(R130:R131)</f>
        <v>0</v>
      </c>
      <c r="S132" s="893">
        <f t="shared" si="80"/>
        <v>1842878.1300000001</v>
      </c>
      <c r="T132" s="893">
        <f t="shared" si="80"/>
        <v>0</v>
      </c>
      <c r="U132" s="893">
        <f t="shared" si="80"/>
        <v>2942250.87</v>
      </c>
      <c r="V132" s="114">
        <v>0</v>
      </c>
      <c r="W132" s="114" t="s">
        <v>18</v>
      </c>
      <c r="X132" s="114" t="s">
        <v>18</v>
      </c>
      <c r="Y132" s="468" t="s">
        <v>18</v>
      </c>
    </row>
    <row r="133" spans="1:25" ht="15" x14ac:dyDescent="0.25">
      <c r="A133" s="484" t="s">
        <v>1164</v>
      </c>
      <c r="B133" s="97" t="s">
        <v>1515</v>
      </c>
      <c r="C133" s="97">
        <v>20</v>
      </c>
      <c r="D133" s="211" t="s">
        <v>2264</v>
      </c>
      <c r="E133" s="1002" t="s">
        <v>175</v>
      </c>
      <c r="F133" s="1021" t="s">
        <v>54</v>
      </c>
      <c r="G133" s="458" t="s">
        <v>38</v>
      </c>
      <c r="H133" s="995">
        <v>1988</v>
      </c>
      <c r="I133" s="995"/>
      <c r="J133" s="457" t="s">
        <v>50</v>
      </c>
      <c r="K133" s="458">
        <v>4</v>
      </c>
      <c r="L133" s="1022">
        <v>4502.7</v>
      </c>
      <c r="M133" s="1022">
        <v>3807.4</v>
      </c>
      <c r="N133" s="115">
        <v>1279.48</v>
      </c>
      <c r="O133" s="459">
        <v>128</v>
      </c>
      <c r="P133" s="340" t="s">
        <v>2119</v>
      </c>
      <c r="Q133" s="1112">
        <v>422353</v>
      </c>
      <c r="R133" s="115">
        <v>0</v>
      </c>
      <c r="S133" s="115">
        <f t="shared" si="76"/>
        <v>162659.17000000001</v>
      </c>
      <c r="T133" s="115">
        <v>0</v>
      </c>
      <c r="U133" s="115">
        <v>259693.83</v>
      </c>
      <c r="V133" s="115">
        <v>0</v>
      </c>
      <c r="W133" s="105">
        <f>Q133/L133</f>
        <v>93.799942256868107</v>
      </c>
      <c r="X133" s="115">
        <v>93.8</v>
      </c>
      <c r="Y133" s="117">
        <v>44196</v>
      </c>
    </row>
    <row r="134" spans="1:25" x14ac:dyDescent="0.25">
      <c r="A134" s="437"/>
      <c r="B134" s="34"/>
      <c r="C134" s="34"/>
      <c r="D134" s="132"/>
      <c r="E134" s="696"/>
      <c r="F134" s="892" t="s">
        <v>31</v>
      </c>
      <c r="G134" s="352" t="s">
        <v>18</v>
      </c>
      <c r="H134" s="352" t="s">
        <v>18</v>
      </c>
      <c r="I134" s="352" t="s">
        <v>18</v>
      </c>
      <c r="J134" s="352" t="s">
        <v>18</v>
      </c>
      <c r="K134" s="352" t="s">
        <v>18</v>
      </c>
      <c r="L134" s="114">
        <v>4502.7</v>
      </c>
      <c r="M134" s="114">
        <v>3807.4</v>
      </c>
      <c r="N134" s="114">
        <v>1279.48</v>
      </c>
      <c r="O134" s="465">
        <v>128</v>
      </c>
      <c r="P134" s="521" t="s">
        <v>18</v>
      </c>
      <c r="Q134" s="893">
        <f>SUM(Q133)</f>
        <v>422353</v>
      </c>
      <c r="R134" s="893">
        <f t="shared" ref="R134:U134" si="81">SUM(R133)</f>
        <v>0</v>
      </c>
      <c r="S134" s="893">
        <f t="shared" si="81"/>
        <v>162659.17000000001</v>
      </c>
      <c r="T134" s="893">
        <f t="shared" si="81"/>
        <v>0</v>
      </c>
      <c r="U134" s="893">
        <f t="shared" si="81"/>
        <v>259693.83</v>
      </c>
      <c r="V134" s="114">
        <v>0</v>
      </c>
      <c r="W134" s="114" t="s">
        <v>18</v>
      </c>
      <c r="X134" s="114" t="s">
        <v>18</v>
      </c>
      <c r="Y134" s="468" t="s">
        <v>18</v>
      </c>
    </row>
    <row r="135" spans="1:25" ht="15" x14ac:dyDescent="0.25">
      <c r="A135" s="484" t="s">
        <v>1165</v>
      </c>
      <c r="B135" s="97" t="s">
        <v>1516</v>
      </c>
      <c r="C135" s="97">
        <v>20</v>
      </c>
      <c r="D135" s="211" t="s">
        <v>2264</v>
      </c>
      <c r="E135" s="1002" t="s">
        <v>176</v>
      </c>
      <c r="F135" s="1021" t="s">
        <v>937</v>
      </c>
      <c r="G135" s="458" t="s">
        <v>38</v>
      </c>
      <c r="H135" s="995">
        <v>1989</v>
      </c>
      <c r="I135" s="995"/>
      <c r="J135" s="457" t="s">
        <v>57</v>
      </c>
      <c r="K135" s="458">
        <v>5</v>
      </c>
      <c r="L135" s="1022">
        <v>5097.8</v>
      </c>
      <c r="M135" s="1022">
        <v>4476.5</v>
      </c>
      <c r="N135" s="115">
        <v>1241.5999999999999</v>
      </c>
      <c r="O135" s="459">
        <v>81</v>
      </c>
      <c r="P135" s="340" t="s">
        <v>2119</v>
      </c>
      <c r="Q135" s="1112">
        <v>287822</v>
      </c>
      <c r="R135" s="115">
        <v>0</v>
      </c>
      <c r="S135" s="115">
        <f>Q135-U135</f>
        <v>110847.76999999999</v>
      </c>
      <c r="T135" s="115">
        <v>0</v>
      </c>
      <c r="U135" s="115">
        <v>176974.23</v>
      </c>
      <c r="V135" s="115">
        <v>0</v>
      </c>
      <c r="W135" s="105">
        <f>Q135/L135</f>
        <v>56.460041586566753</v>
      </c>
      <c r="X135" s="115">
        <v>56.46</v>
      </c>
      <c r="Y135" s="117">
        <v>44196</v>
      </c>
    </row>
    <row r="136" spans="1:25" x14ac:dyDescent="0.25">
      <c r="A136" s="437"/>
      <c r="B136" s="34"/>
      <c r="C136" s="34"/>
      <c r="D136" s="132"/>
      <c r="E136" s="696"/>
      <c r="F136" s="892" t="s">
        <v>31</v>
      </c>
      <c r="G136" s="352" t="s">
        <v>18</v>
      </c>
      <c r="H136" s="352" t="s">
        <v>18</v>
      </c>
      <c r="I136" s="352" t="s">
        <v>18</v>
      </c>
      <c r="J136" s="352" t="s">
        <v>18</v>
      </c>
      <c r="K136" s="352" t="s">
        <v>18</v>
      </c>
      <c r="L136" s="114">
        <f>L135</f>
        <v>5097.8</v>
      </c>
      <c r="M136" s="114">
        <f t="shared" ref="M136:N138" si="82">M135</f>
        <v>4476.5</v>
      </c>
      <c r="N136" s="114">
        <f t="shared" si="82"/>
        <v>1241.5999999999999</v>
      </c>
      <c r="O136" s="465">
        <v>81</v>
      </c>
      <c r="P136" s="521" t="s">
        <v>18</v>
      </c>
      <c r="Q136" s="893">
        <f>SUM(Q135)</f>
        <v>287822</v>
      </c>
      <c r="R136" s="893">
        <f t="shared" ref="R136:U136" si="83">SUM(R135)</f>
        <v>0</v>
      </c>
      <c r="S136" s="893">
        <f t="shared" si="83"/>
        <v>110847.76999999999</v>
      </c>
      <c r="T136" s="893">
        <f t="shared" si="83"/>
        <v>0</v>
      </c>
      <c r="U136" s="893">
        <f t="shared" si="83"/>
        <v>176974.23</v>
      </c>
      <c r="V136" s="114">
        <v>0</v>
      </c>
      <c r="W136" s="114" t="s">
        <v>18</v>
      </c>
      <c r="X136" s="114" t="s">
        <v>18</v>
      </c>
      <c r="Y136" s="468" t="s">
        <v>18</v>
      </c>
    </row>
    <row r="137" spans="1:25" ht="15" x14ac:dyDescent="0.25">
      <c r="A137" s="484" t="s">
        <v>1166</v>
      </c>
      <c r="B137" s="97" t="s">
        <v>1517</v>
      </c>
      <c r="C137" s="97">
        <v>20</v>
      </c>
      <c r="D137" s="211" t="s">
        <v>2264</v>
      </c>
      <c r="E137" s="1002" t="s">
        <v>177</v>
      </c>
      <c r="F137" s="1021" t="s">
        <v>938</v>
      </c>
      <c r="G137" s="458" t="s">
        <v>38</v>
      </c>
      <c r="H137" s="995">
        <v>1975</v>
      </c>
      <c r="I137" s="995"/>
      <c r="J137" s="457" t="s">
        <v>318</v>
      </c>
      <c r="K137" s="458">
        <v>4</v>
      </c>
      <c r="L137" s="1022">
        <v>2354.4</v>
      </c>
      <c r="M137" s="1022">
        <v>2125.6</v>
      </c>
      <c r="N137" s="115">
        <v>900</v>
      </c>
      <c r="O137" s="459">
        <v>81</v>
      </c>
      <c r="P137" s="340" t="s">
        <v>2119</v>
      </c>
      <c r="Q137" s="1112">
        <v>236029</v>
      </c>
      <c r="R137" s="115">
        <v>0</v>
      </c>
      <c r="S137" s="115">
        <f>Q137-U137</f>
        <v>90900.93</v>
      </c>
      <c r="T137" s="115">
        <v>0</v>
      </c>
      <c r="U137" s="115">
        <v>145128.07</v>
      </c>
      <c r="V137" s="115">
        <v>0</v>
      </c>
      <c r="W137" s="105">
        <f>Q137/L137</f>
        <v>100.25016989466531</v>
      </c>
      <c r="X137" s="115">
        <v>100.25</v>
      </c>
      <c r="Y137" s="117">
        <v>44196</v>
      </c>
    </row>
    <row r="138" spans="1:25" x14ac:dyDescent="0.25">
      <c r="A138" s="437"/>
      <c r="B138" s="34"/>
      <c r="C138" s="34"/>
      <c r="D138" s="132"/>
      <c r="E138" s="696"/>
      <c r="F138" s="892" t="s">
        <v>31</v>
      </c>
      <c r="G138" s="352" t="s">
        <v>18</v>
      </c>
      <c r="H138" s="352" t="s">
        <v>18</v>
      </c>
      <c r="I138" s="352" t="s">
        <v>18</v>
      </c>
      <c r="J138" s="352" t="s">
        <v>18</v>
      </c>
      <c r="K138" s="352" t="s">
        <v>18</v>
      </c>
      <c r="L138" s="114">
        <f>L137</f>
        <v>2354.4</v>
      </c>
      <c r="M138" s="114">
        <f t="shared" si="82"/>
        <v>2125.6</v>
      </c>
      <c r="N138" s="114">
        <f t="shared" si="82"/>
        <v>900</v>
      </c>
      <c r="O138" s="465">
        <v>81</v>
      </c>
      <c r="P138" s="521" t="s">
        <v>18</v>
      </c>
      <c r="Q138" s="893">
        <f>SUM(Q137)</f>
        <v>236029</v>
      </c>
      <c r="R138" s="893">
        <f t="shared" ref="R138:U138" si="84">SUM(R137)</f>
        <v>0</v>
      </c>
      <c r="S138" s="893">
        <f t="shared" si="84"/>
        <v>90900.93</v>
      </c>
      <c r="T138" s="893">
        <f t="shared" si="84"/>
        <v>0</v>
      </c>
      <c r="U138" s="893">
        <f t="shared" si="84"/>
        <v>145128.07</v>
      </c>
      <c r="V138" s="114">
        <v>0</v>
      </c>
      <c r="W138" s="114" t="s">
        <v>18</v>
      </c>
      <c r="X138" s="114" t="s">
        <v>18</v>
      </c>
      <c r="Y138" s="468" t="s">
        <v>18</v>
      </c>
    </row>
    <row r="139" spans="1:25" ht="15" x14ac:dyDescent="0.25">
      <c r="A139" s="484" t="s">
        <v>1167</v>
      </c>
      <c r="B139" s="97" t="s">
        <v>1518</v>
      </c>
      <c r="C139" s="97">
        <v>20</v>
      </c>
      <c r="D139" s="211" t="s">
        <v>2264</v>
      </c>
      <c r="E139" s="1002" t="s">
        <v>178</v>
      </c>
      <c r="F139" s="1021" t="s">
        <v>939</v>
      </c>
      <c r="G139" s="458" t="s">
        <v>38</v>
      </c>
      <c r="H139" s="995">
        <v>1971</v>
      </c>
      <c r="I139" s="995"/>
      <c r="J139" s="457" t="s">
        <v>318</v>
      </c>
      <c r="K139" s="458">
        <v>4</v>
      </c>
      <c r="L139" s="1022">
        <v>2337.6999999999998</v>
      </c>
      <c r="M139" s="1022">
        <v>2103.6</v>
      </c>
      <c r="N139" s="115">
        <v>985</v>
      </c>
      <c r="O139" s="459">
        <v>90</v>
      </c>
      <c r="P139" s="340" t="s">
        <v>2119</v>
      </c>
      <c r="Q139" s="105">
        <v>234354</v>
      </c>
      <c r="R139" s="115">
        <v>0</v>
      </c>
      <c r="S139" s="115">
        <f>Q139-U139</f>
        <v>90255.84</v>
      </c>
      <c r="T139" s="115">
        <v>0</v>
      </c>
      <c r="U139" s="115">
        <v>144098.16</v>
      </c>
      <c r="V139" s="115">
        <v>0</v>
      </c>
      <c r="W139" s="105">
        <f>Q139/L139</f>
        <v>100.2498181973735</v>
      </c>
      <c r="X139" s="115">
        <v>100.25</v>
      </c>
      <c r="Y139" s="117">
        <v>44196</v>
      </c>
    </row>
    <row r="140" spans="1:25" x14ac:dyDescent="0.25">
      <c r="A140" s="437"/>
      <c r="B140" s="34"/>
      <c r="C140" s="34"/>
      <c r="D140" s="132"/>
      <c r="E140" s="696"/>
      <c r="F140" s="892" t="s">
        <v>31</v>
      </c>
      <c r="G140" s="352" t="s">
        <v>18</v>
      </c>
      <c r="H140" s="352" t="s">
        <v>18</v>
      </c>
      <c r="I140" s="352" t="s">
        <v>18</v>
      </c>
      <c r="J140" s="352" t="s">
        <v>18</v>
      </c>
      <c r="K140" s="352" t="s">
        <v>18</v>
      </c>
      <c r="L140" s="114">
        <f>L139</f>
        <v>2337.6999999999998</v>
      </c>
      <c r="M140" s="114">
        <f t="shared" ref="M140:O140" si="85">M139</f>
        <v>2103.6</v>
      </c>
      <c r="N140" s="114">
        <f t="shared" si="85"/>
        <v>985</v>
      </c>
      <c r="O140" s="465">
        <f t="shared" si="85"/>
        <v>90</v>
      </c>
      <c r="P140" s="521" t="s">
        <v>18</v>
      </c>
      <c r="Q140" s="893">
        <f>SUM(Q139)</f>
        <v>234354</v>
      </c>
      <c r="R140" s="893">
        <f t="shared" ref="R140:U140" si="86">SUM(R139)</f>
        <v>0</v>
      </c>
      <c r="S140" s="893">
        <f t="shared" si="86"/>
        <v>90255.84</v>
      </c>
      <c r="T140" s="893">
        <f t="shared" si="86"/>
        <v>0</v>
      </c>
      <c r="U140" s="893">
        <f t="shared" si="86"/>
        <v>144098.16</v>
      </c>
      <c r="V140" s="114">
        <v>0</v>
      </c>
      <c r="W140" s="114" t="s">
        <v>18</v>
      </c>
      <c r="X140" s="114" t="s">
        <v>18</v>
      </c>
      <c r="Y140" s="468" t="s">
        <v>18</v>
      </c>
    </row>
    <row r="141" spans="1:25" ht="15" x14ac:dyDescent="0.25">
      <c r="A141" s="484" t="s">
        <v>1168</v>
      </c>
      <c r="B141" s="97" t="s">
        <v>1519</v>
      </c>
      <c r="C141" s="97">
        <v>20</v>
      </c>
      <c r="D141" s="211" t="s">
        <v>2266</v>
      </c>
      <c r="E141" s="1023" t="s">
        <v>179</v>
      </c>
      <c r="F141" s="1014" t="s">
        <v>56</v>
      </c>
      <c r="G141" s="452" t="s">
        <v>38</v>
      </c>
      <c r="H141" s="452">
        <v>1986</v>
      </c>
      <c r="I141" s="452"/>
      <c r="J141" s="178" t="s">
        <v>57</v>
      </c>
      <c r="K141" s="452">
        <v>5</v>
      </c>
      <c r="L141" s="111">
        <v>3103.8</v>
      </c>
      <c r="M141" s="111">
        <v>2778.9</v>
      </c>
      <c r="N141" s="111">
        <v>751.5</v>
      </c>
      <c r="O141" s="454">
        <v>97</v>
      </c>
      <c r="P141" s="739" t="s">
        <v>83</v>
      </c>
      <c r="Q141" s="1108">
        <v>119639</v>
      </c>
      <c r="R141" s="111">
        <v>0</v>
      </c>
      <c r="S141" s="115">
        <f>Q141-U141</f>
        <v>46076.100000000006</v>
      </c>
      <c r="T141" s="115">
        <v>0</v>
      </c>
      <c r="U141" s="115">
        <v>73562.899999999994</v>
      </c>
      <c r="V141" s="115">
        <v>0</v>
      </c>
      <c r="W141" s="163">
        <f>Q141/L141</f>
        <v>38.545975900509049</v>
      </c>
      <c r="X141" s="115">
        <v>29.64</v>
      </c>
      <c r="Y141" s="117">
        <v>44196</v>
      </c>
    </row>
    <row r="142" spans="1:25" ht="15" x14ac:dyDescent="0.25">
      <c r="A142" s="484" t="s">
        <v>1168</v>
      </c>
      <c r="B142" s="97" t="s">
        <v>1519</v>
      </c>
      <c r="C142" s="97">
        <v>8</v>
      </c>
      <c r="D142" s="211" t="s">
        <v>45</v>
      </c>
      <c r="E142" s="696" t="s">
        <v>179</v>
      </c>
      <c r="F142" s="428" t="s">
        <v>56</v>
      </c>
      <c r="G142" s="429" t="s">
        <v>38</v>
      </c>
      <c r="H142" s="429">
        <v>1986</v>
      </c>
      <c r="I142" s="429"/>
      <c r="J142" s="443" t="s">
        <v>57</v>
      </c>
      <c r="K142" s="429">
        <v>5</v>
      </c>
      <c r="L142" s="113">
        <v>3103.8</v>
      </c>
      <c r="M142" s="113">
        <v>2778.9</v>
      </c>
      <c r="N142" s="113">
        <v>751.5</v>
      </c>
      <c r="O142" s="431">
        <v>97</v>
      </c>
      <c r="P142" s="336" t="s">
        <v>45</v>
      </c>
      <c r="Q142" s="895">
        <v>2631903</v>
      </c>
      <c r="R142" s="113">
        <v>0</v>
      </c>
      <c r="S142" s="113">
        <f t="shared" ref="S142:S143" si="87">Q142-U142</f>
        <v>1013614.5700000001</v>
      </c>
      <c r="T142" s="113">
        <v>0</v>
      </c>
      <c r="U142" s="113">
        <v>1618288.43</v>
      </c>
      <c r="V142" s="113">
        <v>0</v>
      </c>
      <c r="W142" s="113">
        <v>3502.199600798403</v>
      </c>
      <c r="X142" s="113">
        <v>4349.58</v>
      </c>
      <c r="Y142" s="120">
        <v>44196</v>
      </c>
    </row>
    <row r="143" spans="1:25" ht="15" x14ac:dyDescent="0.25">
      <c r="A143" s="484" t="s">
        <v>1168</v>
      </c>
      <c r="B143" s="97" t="s">
        <v>1520</v>
      </c>
      <c r="C143" s="97">
        <v>20</v>
      </c>
      <c r="D143" s="211" t="s">
        <v>2264</v>
      </c>
      <c r="E143" s="960" t="s">
        <v>179</v>
      </c>
      <c r="F143" s="1014" t="s">
        <v>56</v>
      </c>
      <c r="G143" s="423" t="s">
        <v>38</v>
      </c>
      <c r="H143" s="423">
        <v>1986</v>
      </c>
      <c r="I143" s="423"/>
      <c r="J143" s="179" t="s">
        <v>57</v>
      </c>
      <c r="K143" s="423">
        <v>5</v>
      </c>
      <c r="L143" s="116">
        <v>3103.8</v>
      </c>
      <c r="M143" s="116">
        <v>2778.9</v>
      </c>
      <c r="N143" s="116">
        <v>751.5</v>
      </c>
      <c r="O143" s="426">
        <v>97</v>
      </c>
      <c r="P143" s="300" t="s">
        <v>2119</v>
      </c>
      <c r="Q143" s="1109">
        <v>175241</v>
      </c>
      <c r="R143" s="116">
        <v>0</v>
      </c>
      <c r="S143" s="115">
        <f t="shared" si="87"/>
        <v>67489.88</v>
      </c>
      <c r="T143" s="116">
        <v>0</v>
      </c>
      <c r="U143" s="116">
        <v>107751.12</v>
      </c>
      <c r="V143" s="116">
        <v>0</v>
      </c>
      <c r="W143" s="107">
        <f>Q143/L143</f>
        <v>56.460145627939944</v>
      </c>
      <c r="X143" s="116">
        <v>56.46</v>
      </c>
      <c r="Y143" s="121">
        <v>44196</v>
      </c>
    </row>
    <row r="144" spans="1:25" x14ac:dyDescent="0.25">
      <c r="A144" s="437"/>
      <c r="B144" s="34"/>
      <c r="C144" s="34"/>
      <c r="D144" s="132"/>
      <c r="E144" s="696"/>
      <c r="F144" s="892" t="s">
        <v>31</v>
      </c>
      <c r="G144" s="352" t="s">
        <v>18</v>
      </c>
      <c r="H144" s="352" t="s">
        <v>18</v>
      </c>
      <c r="I144" s="352" t="s">
        <v>18</v>
      </c>
      <c r="J144" s="352" t="s">
        <v>18</v>
      </c>
      <c r="K144" s="352" t="s">
        <v>18</v>
      </c>
      <c r="L144" s="114">
        <v>3103.8</v>
      </c>
      <c r="M144" s="114">
        <v>2778.9</v>
      </c>
      <c r="N144" s="114">
        <v>751.5</v>
      </c>
      <c r="O144" s="465">
        <v>97</v>
      </c>
      <c r="P144" s="521" t="s">
        <v>18</v>
      </c>
      <c r="Q144" s="893">
        <f>SUM(Q141:Q143)</f>
        <v>2926783</v>
      </c>
      <c r="R144" s="893">
        <f t="shared" ref="R144:U144" si="88">SUM(R141:R143)</f>
        <v>0</v>
      </c>
      <c r="S144" s="893">
        <f t="shared" si="88"/>
        <v>1127180.5500000003</v>
      </c>
      <c r="T144" s="893">
        <v>0</v>
      </c>
      <c r="U144" s="893">
        <f t="shared" si="88"/>
        <v>1799602.4499999997</v>
      </c>
      <c r="V144" s="114">
        <v>0</v>
      </c>
      <c r="W144" s="114" t="s">
        <v>18</v>
      </c>
      <c r="X144" s="114" t="s">
        <v>18</v>
      </c>
      <c r="Y144" s="468" t="s">
        <v>18</v>
      </c>
    </row>
    <row r="145" spans="1:25" ht="15" x14ac:dyDescent="0.25">
      <c r="A145" s="484" t="s">
        <v>1169</v>
      </c>
      <c r="B145" s="97" t="s">
        <v>1521</v>
      </c>
      <c r="C145" s="97">
        <v>20</v>
      </c>
      <c r="D145" s="211" t="s">
        <v>2266</v>
      </c>
      <c r="E145" s="1002" t="s">
        <v>180</v>
      </c>
      <c r="F145" s="1014" t="s">
        <v>59</v>
      </c>
      <c r="G145" s="452" t="s">
        <v>38</v>
      </c>
      <c r="H145" s="455">
        <v>1987</v>
      </c>
      <c r="I145" s="455"/>
      <c r="J145" s="178" t="s">
        <v>50</v>
      </c>
      <c r="K145" s="452">
        <v>4</v>
      </c>
      <c r="L145" s="1024">
        <v>5004.7</v>
      </c>
      <c r="M145" s="1024">
        <v>4370.3</v>
      </c>
      <c r="N145" s="111">
        <v>1849</v>
      </c>
      <c r="O145" s="454">
        <v>153</v>
      </c>
      <c r="P145" s="739" t="s">
        <v>83</v>
      </c>
      <c r="Q145" s="1108">
        <v>99363</v>
      </c>
      <c r="R145" s="111">
        <v>0</v>
      </c>
      <c r="S145" s="115">
        <f>Q145-U145</f>
        <v>38267.29</v>
      </c>
      <c r="T145" s="115">
        <v>0</v>
      </c>
      <c r="U145" s="115">
        <v>61095.71</v>
      </c>
      <c r="V145" s="115">
        <v>0</v>
      </c>
      <c r="W145" s="163">
        <f>Q145/L145</f>
        <v>19.853937298938998</v>
      </c>
      <c r="X145" s="115">
        <v>49.25</v>
      </c>
      <c r="Y145" s="117">
        <v>44196</v>
      </c>
    </row>
    <row r="146" spans="1:25" ht="15" x14ac:dyDescent="0.25">
      <c r="A146" s="484" t="s">
        <v>1169</v>
      </c>
      <c r="B146" s="97" t="s">
        <v>1521</v>
      </c>
      <c r="C146" s="97">
        <v>8</v>
      </c>
      <c r="D146" s="211" t="s">
        <v>45</v>
      </c>
      <c r="E146" s="1002" t="s">
        <v>180</v>
      </c>
      <c r="F146" s="427" t="s">
        <v>59</v>
      </c>
      <c r="G146" s="423" t="s">
        <v>38</v>
      </c>
      <c r="H146" s="424">
        <v>1987</v>
      </c>
      <c r="I146" s="424"/>
      <c r="J146" s="179" t="s">
        <v>50</v>
      </c>
      <c r="K146" s="423">
        <v>4</v>
      </c>
      <c r="L146" s="1025">
        <v>5004.7</v>
      </c>
      <c r="M146" s="1025">
        <v>4370.3</v>
      </c>
      <c r="N146" s="116">
        <v>1849</v>
      </c>
      <c r="O146" s="426">
        <v>153</v>
      </c>
      <c r="P146" s="300" t="s">
        <v>45</v>
      </c>
      <c r="Q146" s="1109">
        <v>12466180</v>
      </c>
      <c r="R146" s="116">
        <v>0</v>
      </c>
      <c r="S146" s="116">
        <f>Q146-U146</f>
        <v>4801051.43</v>
      </c>
      <c r="T146" s="116">
        <v>0</v>
      </c>
      <c r="U146" s="116">
        <v>7665128.5700000003</v>
      </c>
      <c r="V146" s="116">
        <v>0</v>
      </c>
      <c r="W146" s="116">
        <v>7521.62</v>
      </c>
      <c r="X146" s="116">
        <v>7521.62</v>
      </c>
      <c r="Y146" s="121">
        <v>44196</v>
      </c>
    </row>
    <row r="147" spans="1:25" x14ac:dyDescent="0.25">
      <c r="A147" s="437"/>
      <c r="B147" s="34"/>
      <c r="C147" s="34"/>
      <c r="D147" s="132"/>
      <c r="E147" s="696"/>
      <c r="F147" s="892" t="s">
        <v>31</v>
      </c>
      <c r="G147" s="352" t="s">
        <v>18</v>
      </c>
      <c r="H147" s="352" t="s">
        <v>18</v>
      </c>
      <c r="I147" s="352" t="s">
        <v>18</v>
      </c>
      <c r="J147" s="352" t="s">
        <v>18</v>
      </c>
      <c r="K147" s="352" t="s">
        <v>18</v>
      </c>
      <c r="L147" s="114">
        <v>5004.7</v>
      </c>
      <c r="M147" s="114">
        <v>4370.3</v>
      </c>
      <c r="N147" s="114">
        <v>1849</v>
      </c>
      <c r="O147" s="465">
        <v>153</v>
      </c>
      <c r="P147" s="521" t="s">
        <v>18</v>
      </c>
      <c r="Q147" s="893">
        <f>SUM(Q145:Q146)</f>
        <v>12565543</v>
      </c>
      <c r="R147" s="893">
        <f t="shared" ref="R147:U147" si="89">SUM(R145:R146)</f>
        <v>0</v>
      </c>
      <c r="S147" s="893">
        <f t="shared" si="89"/>
        <v>4839318.72</v>
      </c>
      <c r="T147" s="893">
        <f t="shared" si="89"/>
        <v>0</v>
      </c>
      <c r="U147" s="893">
        <f t="shared" si="89"/>
        <v>7726224.2800000003</v>
      </c>
      <c r="V147" s="114">
        <v>0</v>
      </c>
      <c r="W147" s="114" t="s">
        <v>18</v>
      </c>
      <c r="X147" s="114" t="s">
        <v>18</v>
      </c>
      <c r="Y147" s="468" t="s">
        <v>18</v>
      </c>
    </row>
    <row r="148" spans="1:25" ht="15" x14ac:dyDescent="0.25">
      <c r="A148" s="484" t="s">
        <v>1170</v>
      </c>
      <c r="B148" s="97" t="s">
        <v>1522</v>
      </c>
      <c r="C148" s="97">
        <v>20</v>
      </c>
      <c r="D148" s="211" t="s">
        <v>2266</v>
      </c>
      <c r="E148" s="1002" t="s">
        <v>181</v>
      </c>
      <c r="F148" s="428" t="s">
        <v>940</v>
      </c>
      <c r="G148" s="452" t="s">
        <v>38</v>
      </c>
      <c r="H148" s="455">
        <v>1991</v>
      </c>
      <c r="I148" s="455"/>
      <c r="J148" s="178" t="s">
        <v>57</v>
      </c>
      <c r="K148" s="452">
        <v>5</v>
      </c>
      <c r="L148" s="1024">
        <v>4126.3999999999996</v>
      </c>
      <c r="M148" s="1024">
        <v>3715.9</v>
      </c>
      <c r="N148" s="111">
        <v>1027.5</v>
      </c>
      <c r="O148" s="454">
        <v>122</v>
      </c>
      <c r="P148" s="739" t="s">
        <v>83</v>
      </c>
      <c r="Q148" s="1108">
        <v>122307</v>
      </c>
      <c r="R148" s="111">
        <v>0</v>
      </c>
      <c r="S148" s="115">
        <f t="shared" ref="S148:S149" si="90">Q148-U148</f>
        <v>47103.619999999995</v>
      </c>
      <c r="T148" s="115">
        <v>0</v>
      </c>
      <c r="U148" s="115">
        <v>75203.38</v>
      </c>
      <c r="V148" s="115">
        <v>0</v>
      </c>
      <c r="W148" s="163">
        <f t="shared" ref="W148:W149" si="91">Q148/L148</f>
        <v>29.640122140364486</v>
      </c>
      <c r="X148" s="115">
        <v>29.64</v>
      </c>
      <c r="Y148" s="117">
        <v>44196</v>
      </c>
    </row>
    <row r="149" spans="1:25" ht="15" x14ac:dyDescent="0.25">
      <c r="A149" s="484" t="s">
        <v>1170</v>
      </c>
      <c r="B149" s="97" t="s">
        <v>1523</v>
      </c>
      <c r="C149" s="97">
        <v>20</v>
      </c>
      <c r="D149" s="211" t="s">
        <v>2264</v>
      </c>
      <c r="E149" s="1002" t="s">
        <v>181</v>
      </c>
      <c r="F149" s="1014" t="s">
        <v>940</v>
      </c>
      <c r="G149" s="423" t="s">
        <v>38</v>
      </c>
      <c r="H149" s="424">
        <v>1991</v>
      </c>
      <c r="I149" s="424"/>
      <c r="J149" s="179" t="s">
        <v>57</v>
      </c>
      <c r="K149" s="423">
        <v>5</v>
      </c>
      <c r="L149" s="1025">
        <v>4126.3999999999996</v>
      </c>
      <c r="M149" s="1025">
        <v>3715.9</v>
      </c>
      <c r="N149" s="116">
        <v>1027.5</v>
      </c>
      <c r="O149" s="426">
        <v>122</v>
      </c>
      <c r="P149" s="300" t="s">
        <v>2119</v>
      </c>
      <c r="Q149" s="1109">
        <v>232977</v>
      </c>
      <c r="R149" s="116">
        <v>0</v>
      </c>
      <c r="S149" s="116">
        <f t="shared" si="90"/>
        <v>89725.53</v>
      </c>
      <c r="T149" s="116">
        <v>0</v>
      </c>
      <c r="U149" s="116">
        <v>143251.47</v>
      </c>
      <c r="V149" s="116">
        <v>0</v>
      </c>
      <c r="W149" s="107">
        <f t="shared" si="91"/>
        <v>56.460110507948819</v>
      </c>
      <c r="X149" s="116">
        <v>56.46</v>
      </c>
      <c r="Y149" s="121">
        <v>44196</v>
      </c>
    </row>
    <row r="150" spans="1:25" x14ac:dyDescent="0.25">
      <c r="A150" s="437"/>
      <c r="B150" s="34"/>
      <c r="C150" s="34"/>
      <c r="D150" s="132"/>
      <c r="E150" s="696"/>
      <c r="F150" s="892" t="s">
        <v>31</v>
      </c>
      <c r="G150" s="352" t="s">
        <v>18</v>
      </c>
      <c r="H150" s="352" t="s">
        <v>18</v>
      </c>
      <c r="I150" s="352" t="s">
        <v>18</v>
      </c>
      <c r="J150" s="352" t="s">
        <v>18</v>
      </c>
      <c r="K150" s="352" t="s">
        <v>18</v>
      </c>
      <c r="L150" s="114">
        <v>4126.3999999999996</v>
      </c>
      <c r="M150" s="114">
        <v>3715.9</v>
      </c>
      <c r="N150" s="114">
        <v>1027</v>
      </c>
      <c r="O150" s="465">
        <v>122</v>
      </c>
      <c r="P150" s="521" t="s">
        <v>18</v>
      </c>
      <c r="Q150" s="893">
        <f>SUM(Q148:Q149)</f>
        <v>355284</v>
      </c>
      <c r="R150" s="893">
        <v>0</v>
      </c>
      <c r="S150" s="893">
        <f t="shared" ref="S150:U150" si="92">SUM(S148:S149)</f>
        <v>136829.15</v>
      </c>
      <c r="T150" s="893">
        <f t="shared" si="92"/>
        <v>0</v>
      </c>
      <c r="U150" s="893">
        <f t="shared" si="92"/>
        <v>218454.85</v>
      </c>
      <c r="V150" s="114">
        <v>0</v>
      </c>
      <c r="W150" s="114" t="s">
        <v>18</v>
      </c>
      <c r="X150" s="114" t="s">
        <v>18</v>
      </c>
      <c r="Y150" s="468" t="s">
        <v>18</v>
      </c>
    </row>
    <row r="151" spans="1:25" ht="25.5" x14ac:dyDescent="0.25">
      <c r="A151" s="484" t="s">
        <v>1171</v>
      </c>
      <c r="B151" s="97" t="s">
        <v>1524</v>
      </c>
      <c r="C151" s="97">
        <v>20</v>
      </c>
      <c r="D151" s="211" t="s">
        <v>2269</v>
      </c>
      <c r="E151" s="1002" t="s">
        <v>182</v>
      </c>
      <c r="F151" s="1014" t="s">
        <v>414</v>
      </c>
      <c r="G151" s="452" t="s">
        <v>38</v>
      </c>
      <c r="H151" s="452">
        <v>1982</v>
      </c>
      <c r="I151" s="452"/>
      <c r="J151" s="178" t="s">
        <v>50</v>
      </c>
      <c r="K151" s="452">
        <v>4</v>
      </c>
      <c r="L151" s="111">
        <v>3848</v>
      </c>
      <c r="M151" s="111">
        <v>2749.9</v>
      </c>
      <c r="N151" s="111">
        <v>5</v>
      </c>
      <c r="O151" s="454">
        <v>105</v>
      </c>
      <c r="P151" s="339" t="s">
        <v>2136</v>
      </c>
      <c r="Q151" s="1108">
        <v>270707</v>
      </c>
      <c r="R151" s="111">
        <v>0</v>
      </c>
      <c r="S151" s="115">
        <f>Q151-U151</f>
        <v>104256.32999999999</v>
      </c>
      <c r="T151" s="111">
        <v>0</v>
      </c>
      <c r="U151" s="111">
        <v>166450.67000000001</v>
      </c>
      <c r="V151" s="111">
        <v>0</v>
      </c>
      <c r="W151" s="163">
        <f t="shared" ref="W151:W153" si="93">Q151/L151</f>
        <v>70.350051975051969</v>
      </c>
      <c r="X151" s="111">
        <v>70.349999999999994</v>
      </c>
      <c r="Y151" s="112">
        <v>44196</v>
      </c>
    </row>
    <row r="152" spans="1:25" ht="15" x14ac:dyDescent="0.25">
      <c r="A152" s="484" t="s">
        <v>1171</v>
      </c>
      <c r="B152" s="97" t="s">
        <v>1525</v>
      </c>
      <c r="C152" s="97">
        <v>20</v>
      </c>
      <c r="D152" s="211" t="s">
        <v>2263</v>
      </c>
      <c r="E152" s="696" t="s">
        <v>182</v>
      </c>
      <c r="F152" s="428" t="s">
        <v>414</v>
      </c>
      <c r="G152" s="429" t="s">
        <v>38</v>
      </c>
      <c r="H152" s="429">
        <v>1982</v>
      </c>
      <c r="I152" s="429"/>
      <c r="J152" s="443" t="s">
        <v>50</v>
      </c>
      <c r="K152" s="429">
        <v>4</v>
      </c>
      <c r="L152" s="113">
        <v>3848</v>
      </c>
      <c r="M152" s="113">
        <v>2749.9</v>
      </c>
      <c r="N152" s="113">
        <v>450</v>
      </c>
      <c r="O152" s="431">
        <v>105</v>
      </c>
      <c r="P152" s="337" t="s">
        <v>35</v>
      </c>
      <c r="Q152" s="895">
        <v>270707</v>
      </c>
      <c r="R152" s="113">
        <v>0</v>
      </c>
      <c r="S152" s="113">
        <f t="shared" ref="S152:S158" si="94">Q152-U152</f>
        <v>104256.32999999999</v>
      </c>
      <c r="T152" s="113">
        <v>0</v>
      </c>
      <c r="U152" s="113">
        <v>166450.67000000001</v>
      </c>
      <c r="V152" s="113">
        <v>0</v>
      </c>
      <c r="W152" s="956">
        <f t="shared" si="93"/>
        <v>70.350051975051969</v>
      </c>
      <c r="X152" s="113">
        <v>70.349999999999994</v>
      </c>
      <c r="Y152" s="120">
        <v>44196</v>
      </c>
    </row>
    <row r="153" spans="1:25" ht="15" x14ac:dyDescent="0.25">
      <c r="A153" s="484" t="s">
        <v>1171</v>
      </c>
      <c r="B153" s="97" t="s">
        <v>1526</v>
      </c>
      <c r="C153" s="97">
        <v>20</v>
      </c>
      <c r="D153" s="211" t="s">
        <v>2264</v>
      </c>
      <c r="E153" s="1002" t="s">
        <v>182</v>
      </c>
      <c r="F153" s="1014" t="s">
        <v>414</v>
      </c>
      <c r="G153" s="423" t="s">
        <v>38</v>
      </c>
      <c r="H153" s="423">
        <v>1982</v>
      </c>
      <c r="I153" s="423"/>
      <c r="J153" s="179" t="s">
        <v>50</v>
      </c>
      <c r="K153" s="423">
        <v>4</v>
      </c>
      <c r="L153" s="116">
        <v>3848</v>
      </c>
      <c r="M153" s="116">
        <v>2749.9</v>
      </c>
      <c r="N153" s="116">
        <v>450</v>
      </c>
      <c r="O153" s="426">
        <v>105</v>
      </c>
      <c r="P153" s="300" t="s">
        <v>2119</v>
      </c>
      <c r="Q153" s="1109">
        <v>360942</v>
      </c>
      <c r="R153" s="116">
        <v>0</v>
      </c>
      <c r="S153" s="115">
        <f t="shared" si="94"/>
        <v>139008.19</v>
      </c>
      <c r="T153" s="116">
        <v>0</v>
      </c>
      <c r="U153" s="116">
        <v>221933.81</v>
      </c>
      <c r="V153" s="116">
        <v>0</v>
      </c>
      <c r="W153" s="107">
        <f t="shared" si="93"/>
        <v>93.799896049896049</v>
      </c>
      <c r="X153" s="116">
        <v>93.8</v>
      </c>
      <c r="Y153" s="121">
        <v>44196</v>
      </c>
    </row>
    <row r="154" spans="1:25" x14ac:dyDescent="0.25">
      <c r="A154" s="437"/>
      <c r="B154" s="34"/>
      <c r="C154" s="34"/>
      <c r="D154" s="132"/>
      <c r="E154" s="696"/>
      <c r="F154" s="892" t="s">
        <v>31</v>
      </c>
      <c r="G154" s="352" t="s">
        <v>18</v>
      </c>
      <c r="H154" s="352" t="s">
        <v>18</v>
      </c>
      <c r="I154" s="352" t="s">
        <v>18</v>
      </c>
      <c r="J154" s="352" t="s">
        <v>18</v>
      </c>
      <c r="K154" s="352" t="s">
        <v>18</v>
      </c>
      <c r="L154" s="114">
        <f>L153</f>
        <v>3848</v>
      </c>
      <c r="M154" s="114">
        <f>M153</f>
        <v>2749.9</v>
      </c>
      <c r="N154" s="114">
        <f>N153</f>
        <v>450</v>
      </c>
      <c r="O154" s="465">
        <f>O153</f>
        <v>105</v>
      </c>
      <c r="P154" s="521" t="s">
        <v>18</v>
      </c>
      <c r="Q154" s="893">
        <f>SUM(Q151:Q153)</f>
        <v>902356</v>
      </c>
      <c r="R154" s="893">
        <f t="shared" ref="R154:V154" si="95">SUM(R151:R153)</f>
        <v>0</v>
      </c>
      <c r="S154" s="893">
        <f t="shared" si="95"/>
        <v>347520.85</v>
      </c>
      <c r="T154" s="893">
        <f t="shared" si="95"/>
        <v>0</v>
      </c>
      <c r="U154" s="893">
        <f t="shared" si="95"/>
        <v>554835.15</v>
      </c>
      <c r="V154" s="893">
        <f t="shared" si="95"/>
        <v>0</v>
      </c>
      <c r="W154" s="114" t="s">
        <v>18</v>
      </c>
      <c r="X154" s="114" t="s">
        <v>18</v>
      </c>
      <c r="Y154" s="468" t="s">
        <v>18</v>
      </c>
    </row>
    <row r="155" spans="1:25" ht="15" x14ac:dyDescent="0.25">
      <c r="A155" s="484" t="s">
        <v>1172</v>
      </c>
      <c r="B155" s="97" t="s">
        <v>1527</v>
      </c>
      <c r="C155" s="97">
        <v>20</v>
      </c>
      <c r="D155" s="211" t="s">
        <v>2267</v>
      </c>
      <c r="E155" s="1002" t="s">
        <v>183</v>
      </c>
      <c r="F155" s="480" t="s">
        <v>1010</v>
      </c>
      <c r="G155" s="458" t="s">
        <v>38</v>
      </c>
      <c r="H155" s="452">
        <v>1970</v>
      </c>
      <c r="I155" s="452"/>
      <c r="J155" s="178" t="s">
        <v>62</v>
      </c>
      <c r="K155" s="452">
        <v>4</v>
      </c>
      <c r="L155" s="111">
        <v>2179.6999999999998</v>
      </c>
      <c r="M155" s="111">
        <v>2179.6999999999998</v>
      </c>
      <c r="N155" s="111">
        <v>960</v>
      </c>
      <c r="O155" s="454">
        <v>76</v>
      </c>
      <c r="P155" s="340" t="s">
        <v>78</v>
      </c>
      <c r="Q155" s="1108">
        <v>232945</v>
      </c>
      <c r="R155" s="111">
        <v>0</v>
      </c>
      <c r="S155" s="115">
        <f t="shared" si="94"/>
        <v>89713.200000000012</v>
      </c>
      <c r="T155" s="1112">
        <v>0</v>
      </c>
      <c r="U155" s="115">
        <v>143231.79999999999</v>
      </c>
      <c r="V155" s="115">
        <v>0</v>
      </c>
      <c r="W155" s="163">
        <f t="shared" ref="W155:W158" si="96">Q155/L155</f>
        <v>106.87021149699501</v>
      </c>
      <c r="X155" s="115">
        <v>106.87</v>
      </c>
      <c r="Y155" s="117">
        <v>44196</v>
      </c>
    </row>
    <row r="156" spans="1:25" ht="25.5" x14ac:dyDescent="0.25">
      <c r="A156" s="484" t="s">
        <v>1172</v>
      </c>
      <c r="B156" s="97" t="s">
        <v>1528</v>
      </c>
      <c r="C156" s="97">
        <v>20</v>
      </c>
      <c r="D156" s="211" t="s">
        <v>2268</v>
      </c>
      <c r="E156" s="696" t="s">
        <v>183</v>
      </c>
      <c r="F156" s="428" t="s">
        <v>1010</v>
      </c>
      <c r="G156" s="429" t="s">
        <v>38</v>
      </c>
      <c r="H156" s="429">
        <v>1970</v>
      </c>
      <c r="I156" s="429"/>
      <c r="J156" s="443" t="s">
        <v>62</v>
      </c>
      <c r="K156" s="429">
        <v>4</v>
      </c>
      <c r="L156" s="113">
        <v>2179.6999999999998</v>
      </c>
      <c r="M156" s="113">
        <v>2179.6999999999998</v>
      </c>
      <c r="N156" s="113">
        <v>960</v>
      </c>
      <c r="O156" s="431">
        <v>76</v>
      </c>
      <c r="P156" s="336" t="s">
        <v>2140</v>
      </c>
      <c r="Q156" s="895">
        <v>176926</v>
      </c>
      <c r="R156" s="113">
        <v>0</v>
      </c>
      <c r="S156" s="113">
        <f t="shared" si="94"/>
        <v>68138.820000000007</v>
      </c>
      <c r="T156" s="895">
        <v>0</v>
      </c>
      <c r="U156" s="113">
        <v>108787.18</v>
      </c>
      <c r="V156" s="113">
        <v>0</v>
      </c>
      <c r="W156" s="956">
        <f t="shared" si="96"/>
        <v>81.16988576409598</v>
      </c>
      <c r="X156" s="113">
        <v>81.17</v>
      </c>
      <c r="Y156" s="120">
        <v>44196</v>
      </c>
    </row>
    <row r="157" spans="1:25" ht="15" x14ac:dyDescent="0.25">
      <c r="A157" s="484" t="s">
        <v>1172</v>
      </c>
      <c r="B157" s="97" t="s">
        <v>1529</v>
      </c>
      <c r="C157" s="97">
        <v>20</v>
      </c>
      <c r="D157" s="211" t="s">
        <v>2263</v>
      </c>
      <c r="E157" s="696" t="s">
        <v>183</v>
      </c>
      <c r="F157" s="428" t="s">
        <v>1010</v>
      </c>
      <c r="G157" s="429" t="s">
        <v>38</v>
      </c>
      <c r="H157" s="429">
        <v>1970</v>
      </c>
      <c r="I157" s="429"/>
      <c r="J157" s="443" t="s">
        <v>62</v>
      </c>
      <c r="K157" s="429">
        <v>4</v>
      </c>
      <c r="L157" s="113">
        <v>2179.6999999999998</v>
      </c>
      <c r="M157" s="113">
        <v>2179.6999999999998</v>
      </c>
      <c r="N157" s="113">
        <v>960</v>
      </c>
      <c r="O157" s="431">
        <v>76</v>
      </c>
      <c r="P157" s="337" t="s">
        <v>35</v>
      </c>
      <c r="Q157" s="895">
        <v>176926</v>
      </c>
      <c r="R157" s="113">
        <v>0</v>
      </c>
      <c r="S157" s="113">
        <f t="shared" si="94"/>
        <v>68138.820000000007</v>
      </c>
      <c r="T157" s="895">
        <v>0</v>
      </c>
      <c r="U157" s="113">
        <v>108787.18</v>
      </c>
      <c r="V157" s="113">
        <v>0</v>
      </c>
      <c r="W157" s="956">
        <f t="shared" si="96"/>
        <v>81.16988576409598</v>
      </c>
      <c r="X157" s="113">
        <v>81.17</v>
      </c>
      <c r="Y157" s="120">
        <v>44196</v>
      </c>
    </row>
    <row r="158" spans="1:25" ht="15" x14ac:dyDescent="0.25">
      <c r="A158" s="484" t="s">
        <v>1172</v>
      </c>
      <c r="B158" s="97" t="s">
        <v>1530</v>
      </c>
      <c r="C158" s="97">
        <v>20</v>
      </c>
      <c r="D158" s="211" t="s">
        <v>2264</v>
      </c>
      <c r="E158" s="960" t="s">
        <v>183</v>
      </c>
      <c r="F158" s="427" t="s">
        <v>1010</v>
      </c>
      <c r="G158" s="423" t="s">
        <v>38</v>
      </c>
      <c r="H158" s="423">
        <v>1970</v>
      </c>
      <c r="I158" s="423"/>
      <c r="J158" s="179" t="s">
        <v>62</v>
      </c>
      <c r="K158" s="423">
        <v>4</v>
      </c>
      <c r="L158" s="116">
        <v>2179.6999999999998</v>
      </c>
      <c r="M158" s="116">
        <v>2179.6999999999998</v>
      </c>
      <c r="N158" s="116">
        <v>960</v>
      </c>
      <c r="O158" s="426">
        <v>76</v>
      </c>
      <c r="P158" s="300" t="s">
        <v>2119</v>
      </c>
      <c r="Q158" s="1109">
        <v>235887</v>
      </c>
      <c r="R158" s="116">
        <v>0</v>
      </c>
      <c r="S158" s="115">
        <f t="shared" si="94"/>
        <v>90846.239999999991</v>
      </c>
      <c r="T158" s="1109">
        <v>0</v>
      </c>
      <c r="U158" s="116">
        <v>145040.76</v>
      </c>
      <c r="V158" s="116">
        <v>0</v>
      </c>
      <c r="W158" s="107">
        <f t="shared" si="96"/>
        <v>108.21993852365006</v>
      </c>
      <c r="X158" s="116">
        <v>108.22</v>
      </c>
      <c r="Y158" s="121">
        <v>44196</v>
      </c>
    </row>
    <row r="159" spans="1:25" x14ac:dyDescent="0.25">
      <c r="A159" s="437"/>
      <c r="B159" s="34"/>
      <c r="C159" s="34"/>
      <c r="D159" s="132"/>
      <c r="E159" s="696"/>
      <c r="F159" s="892" t="s">
        <v>31</v>
      </c>
      <c r="G159" s="352" t="s">
        <v>18</v>
      </c>
      <c r="H159" s="352" t="s">
        <v>18</v>
      </c>
      <c r="I159" s="352" t="s">
        <v>18</v>
      </c>
      <c r="J159" s="352" t="s">
        <v>18</v>
      </c>
      <c r="K159" s="352" t="s">
        <v>18</v>
      </c>
      <c r="L159" s="114">
        <v>2179.6999999999998</v>
      </c>
      <c r="M159" s="114">
        <v>2179.6999999999998</v>
      </c>
      <c r="N159" s="114">
        <v>960</v>
      </c>
      <c r="O159" s="465">
        <v>76</v>
      </c>
      <c r="P159" s="521" t="s">
        <v>18</v>
      </c>
      <c r="Q159" s="893">
        <f>SUM(Q155:Q158)</f>
        <v>822684</v>
      </c>
      <c r="R159" s="893">
        <f t="shared" ref="R159:U159" si="97">SUM(R155:R158)</f>
        <v>0</v>
      </c>
      <c r="S159" s="893">
        <f t="shared" si="97"/>
        <v>316837.08</v>
      </c>
      <c r="T159" s="893">
        <f t="shared" si="97"/>
        <v>0</v>
      </c>
      <c r="U159" s="893">
        <f t="shared" si="97"/>
        <v>505846.92</v>
      </c>
      <c r="V159" s="114">
        <v>0</v>
      </c>
      <c r="W159" s="114" t="s">
        <v>18</v>
      </c>
      <c r="X159" s="114" t="s">
        <v>18</v>
      </c>
      <c r="Y159" s="468" t="s">
        <v>18</v>
      </c>
    </row>
    <row r="160" spans="1:25" ht="15" x14ac:dyDescent="0.25">
      <c r="A160" s="484" t="s">
        <v>1173</v>
      </c>
      <c r="B160" s="97" t="s">
        <v>1531</v>
      </c>
      <c r="C160" s="97">
        <v>20</v>
      </c>
      <c r="D160" s="211" t="s">
        <v>2264</v>
      </c>
      <c r="E160" s="1026" t="s">
        <v>184</v>
      </c>
      <c r="F160" s="1014" t="s">
        <v>1011</v>
      </c>
      <c r="G160" s="458" t="s">
        <v>38</v>
      </c>
      <c r="H160" s="995">
        <v>1973</v>
      </c>
      <c r="I160" s="995"/>
      <c r="J160" s="457" t="s">
        <v>50</v>
      </c>
      <c r="K160" s="458">
        <v>4</v>
      </c>
      <c r="L160" s="1027">
        <v>2340.4</v>
      </c>
      <c r="M160" s="1027">
        <v>2247</v>
      </c>
      <c r="N160" s="115">
        <v>552</v>
      </c>
      <c r="O160" s="459">
        <v>144</v>
      </c>
      <c r="P160" s="340" t="s">
        <v>2119</v>
      </c>
      <c r="Q160" s="1112">
        <v>219530</v>
      </c>
      <c r="R160" s="115">
        <v>0</v>
      </c>
      <c r="S160" s="115">
        <f>Q160-U160</f>
        <v>84546.739999999991</v>
      </c>
      <c r="T160" s="1112">
        <v>0</v>
      </c>
      <c r="U160" s="115">
        <v>134983.26</v>
      </c>
      <c r="V160" s="115">
        <v>0</v>
      </c>
      <c r="W160" s="105">
        <f>Q160/L160</f>
        <v>93.800205093146474</v>
      </c>
      <c r="X160" s="115">
        <v>93.8</v>
      </c>
      <c r="Y160" s="117">
        <v>44196</v>
      </c>
    </row>
    <row r="161" spans="1:25" x14ac:dyDescent="0.25">
      <c r="A161" s="437"/>
      <c r="B161" s="34"/>
      <c r="C161" s="34"/>
      <c r="D161" s="132"/>
      <c r="E161" s="696"/>
      <c r="F161" s="892" t="s">
        <v>31</v>
      </c>
      <c r="G161" s="352" t="s">
        <v>18</v>
      </c>
      <c r="H161" s="352" t="s">
        <v>18</v>
      </c>
      <c r="I161" s="352" t="s">
        <v>18</v>
      </c>
      <c r="J161" s="352" t="s">
        <v>18</v>
      </c>
      <c r="K161" s="352" t="s">
        <v>18</v>
      </c>
      <c r="L161" s="114">
        <v>2340.4</v>
      </c>
      <c r="M161" s="114">
        <v>2247</v>
      </c>
      <c r="N161" s="114">
        <v>552</v>
      </c>
      <c r="O161" s="465">
        <v>144</v>
      </c>
      <c r="P161" s="521" t="s">
        <v>18</v>
      </c>
      <c r="Q161" s="893">
        <f>SUM(Q160:Q160)</f>
        <v>219530</v>
      </c>
      <c r="R161" s="893">
        <f t="shared" ref="R161:V161" si="98">SUM(R160:R160)</f>
        <v>0</v>
      </c>
      <c r="S161" s="893">
        <f t="shared" si="98"/>
        <v>84546.739999999991</v>
      </c>
      <c r="T161" s="893">
        <f t="shared" si="98"/>
        <v>0</v>
      </c>
      <c r="U161" s="893">
        <f t="shared" si="98"/>
        <v>134983.26</v>
      </c>
      <c r="V161" s="893">
        <f t="shared" si="98"/>
        <v>0</v>
      </c>
      <c r="W161" s="114" t="s">
        <v>18</v>
      </c>
      <c r="X161" s="114" t="s">
        <v>18</v>
      </c>
      <c r="Y161" s="468" t="s">
        <v>18</v>
      </c>
    </row>
    <row r="162" spans="1:25" ht="15" x14ac:dyDescent="0.25">
      <c r="A162" s="484" t="s">
        <v>1174</v>
      </c>
      <c r="B162" s="97" t="s">
        <v>1532</v>
      </c>
      <c r="C162" s="97">
        <v>20</v>
      </c>
      <c r="D162" s="211" t="s">
        <v>2266</v>
      </c>
      <c r="E162" s="1002" t="s">
        <v>185</v>
      </c>
      <c r="F162" s="1014" t="s">
        <v>320</v>
      </c>
      <c r="G162" s="452" t="s">
        <v>38</v>
      </c>
      <c r="H162" s="455">
        <v>1992</v>
      </c>
      <c r="I162" s="455"/>
      <c r="J162" s="178" t="s">
        <v>57</v>
      </c>
      <c r="K162" s="452">
        <v>5</v>
      </c>
      <c r="L162" s="1024">
        <v>5004.7</v>
      </c>
      <c r="M162" s="1024">
        <v>4839</v>
      </c>
      <c r="N162" s="111">
        <v>1849</v>
      </c>
      <c r="O162" s="454">
        <v>153</v>
      </c>
      <c r="P162" s="739" t="s">
        <v>83</v>
      </c>
      <c r="Q162" s="1108">
        <v>148339</v>
      </c>
      <c r="R162" s="111">
        <v>0</v>
      </c>
      <c r="S162" s="115">
        <f>Q162-U162</f>
        <v>57129.22</v>
      </c>
      <c r="T162" s="115">
        <v>0</v>
      </c>
      <c r="U162" s="115">
        <v>91209.78</v>
      </c>
      <c r="V162" s="115">
        <v>0</v>
      </c>
      <c r="W162" s="163">
        <f t="shared" ref="W162:W163" si="99">Q162/L162</f>
        <v>29.639938457849624</v>
      </c>
      <c r="X162" s="115">
        <v>29.64</v>
      </c>
      <c r="Y162" s="117">
        <v>44196</v>
      </c>
    </row>
    <row r="163" spans="1:25" ht="15" x14ac:dyDescent="0.25">
      <c r="A163" s="484" t="s">
        <v>1174</v>
      </c>
      <c r="B163" s="97" t="s">
        <v>1533</v>
      </c>
      <c r="C163" s="97">
        <v>20</v>
      </c>
      <c r="D163" s="211" t="s">
        <v>2264</v>
      </c>
      <c r="E163" s="960" t="s">
        <v>185</v>
      </c>
      <c r="F163" s="427" t="s">
        <v>320</v>
      </c>
      <c r="G163" s="423" t="s">
        <v>38</v>
      </c>
      <c r="H163" s="424">
        <v>1992</v>
      </c>
      <c r="I163" s="424"/>
      <c r="J163" s="179" t="s">
        <v>57</v>
      </c>
      <c r="K163" s="423">
        <v>5</v>
      </c>
      <c r="L163" s="1025">
        <v>5004.7</v>
      </c>
      <c r="M163" s="1025">
        <v>4839</v>
      </c>
      <c r="N163" s="116">
        <v>1849</v>
      </c>
      <c r="O163" s="426">
        <v>153</v>
      </c>
      <c r="P163" s="300" t="s">
        <v>2119</v>
      </c>
      <c r="Q163" s="1109">
        <v>282565</v>
      </c>
      <c r="R163" s="116">
        <v>0</v>
      </c>
      <c r="S163" s="116">
        <f>Q163-U163</f>
        <v>108823.16</v>
      </c>
      <c r="T163" s="116">
        <v>0</v>
      </c>
      <c r="U163" s="116">
        <v>173741.84</v>
      </c>
      <c r="V163" s="116">
        <v>0</v>
      </c>
      <c r="W163" s="107">
        <f t="shared" si="99"/>
        <v>56.459927667992091</v>
      </c>
      <c r="X163" s="116">
        <v>56.46</v>
      </c>
      <c r="Y163" s="121">
        <v>44196</v>
      </c>
    </row>
    <row r="164" spans="1:25" x14ac:dyDescent="0.25">
      <c r="A164" s="437"/>
      <c r="B164" s="34"/>
      <c r="C164" s="34"/>
      <c r="D164" s="132"/>
      <c r="E164" s="696"/>
      <c r="F164" s="892" t="s">
        <v>31</v>
      </c>
      <c r="G164" s="352" t="s">
        <v>18</v>
      </c>
      <c r="H164" s="352" t="s">
        <v>18</v>
      </c>
      <c r="I164" s="352" t="s">
        <v>18</v>
      </c>
      <c r="J164" s="352" t="s">
        <v>18</v>
      </c>
      <c r="K164" s="352" t="s">
        <v>18</v>
      </c>
      <c r="L164" s="114">
        <v>5004.7</v>
      </c>
      <c r="M164" s="114">
        <v>4839</v>
      </c>
      <c r="N164" s="114">
        <v>1849</v>
      </c>
      <c r="O164" s="465">
        <v>153</v>
      </c>
      <c r="P164" s="521" t="s">
        <v>18</v>
      </c>
      <c r="Q164" s="893">
        <f>SUM(Q162:Q163)</f>
        <v>430904</v>
      </c>
      <c r="R164" s="893">
        <f t="shared" ref="R164:U164" si="100">SUM(R162:R163)</f>
        <v>0</v>
      </c>
      <c r="S164" s="893">
        <f t="shared" si="100"/>
        <v>165952.38</v>
      </c>
      <c r="T164" s="893">
        <f t="shared" si="100"/>
        <v>0</v>
      </c>
      <c r="U164" s="893">
        <f t="shared" si="100"/>
        <v>264951.62</v>
      </c>
      <c r="V164" s="114">
        <v>0</v>
      </c>
      <c r="W164" s="114" t="s">
        <v>18</v>
      </c>
      <c r="X164" s="114" t="s">
        <v>18</v>
      </c>
      <c r="Y164" s="468" t="s">
        <v>18</v>
      </c>
    </row>
    <row r="165" spans="1:25" ht="15" x14ac:dyDescent="0.25">
      <c r="A165" s="484" t="s">
        <v>1175</v>
      </c>
      <c r="B165" s="97" t="s">
        <v>1534</v>
      </c>
      <c r="C165" s="97">
        <v>20</v>
      </c>
      <c r="D165" s="211" t="s">
        <v>2266</v>
      </c>
      <c r="E165" s="1023" t="s">
        <v>186</v>
      </c>
      <c r="F165" s="1014" t="s">
        <v>60</v>
      </c>
      <c r="G165" s="452" t="s">
        <v>38</v>
      </c>
      <c r="H165" s="455">
        <v>1989</v>
      </c>
      <c r="I165" s="455"/>
      <c r="J165" s="178" t="s">
        <v>50</v>
      </c>
      <c r="K165" s="452">
        <v>4</v>
      </c>
      <c r="L165" s="1024">
        <v>3348.4</v>
      </c>
      <c r="M165" s="1024">
        <v>2981</v>
      </c>
      <c r="N165" s="1028">
        <v>1000</v>
      </c>
      <c r="O165" s="454">
        <v>121</v>
      </c>
      <c r="P165" s="739" t="s">
        <v>83</v>
      </c>
      <c r="Q165" s="1108">
        <v>91916</v>
      </c>
      <c r="R165" s="111">
        <v>0</v>
      </c>
      <c r="S165" s="115">
        <f>Q165-U165</f>
        <v>35399.25</v>
      </c>
      <c r="T165" s="115">
        <v>0</v>
      </c>
      <c r="U165" s="115">
        <v>56516.75</v>
      </c>
      <c r="V165" s="115">
        <v>0</v>
      </c>
      <c r="W165" s="163">
        <f>Q165/L165</f>
        <v>27.45072273324573</v>
      </c>
      <c r="X165" s="111">
        <v>49.25</v>
      </c>
      <c r="Y165" s="743">
        <v>44196</v>
      </c>
    </row>
    <row r="166" spans="1:25" ht="15" x14ac:dyDescent="0.25">
      <c r="A166" s="484" t="s">
        <v>1175</v>
      </c>
      <c r="B166" s="97" t="s">
        <v>1534</v>
      </c>
      <c r="C166" s="97">
        <v>8</v>
      </c>
      <c r="D166" s="211" t="s">
        <v>45</v>
      </c>
      <c r="E166" s="960" t="s">
        <v>186</v>
      </c>
      <c r="F166" s="427" t="s">
        <v>60</v>
      </c>
      <c r="G166" s="423" t="s">
        <v>38</v>
      </c>
      <c r="H166" s="424">
        <v>1989</v>
      </c>
      <c r="I166" s="424"/>
      <c r="J166" s="179" t="s">
        <v>50</v>
      </c>
      <c r="K166" s="423">
        <v>4</v>
      </c>
      <c r="L166" s="1025">
        <v>3348.4</v>
      </c>
      <c r="M166" s="1025">
        <v>2981</v>
      </c>
      <c r="N166" s="1029">
        <v>1000</v>
      </c>
      <c r="O166" s="426">
        <v>121</v>
      </c>
      <c r="P166" s="300" t="s">
        <v>45</v>
      </c>
      <c r="Q166" s="1109">
        <v>6742120</v>
      </c>
      <c r="R166" s="116">
        <v>0</v>
      </c>
      <c r="S166" s="116">
        <f>Q166-U166</f>
        <v>2596566.46</v>
      </c>
      <c r="T166" s="116">
        <v>0</v>
      </c>
      <c r="U166" s="116">
        <v>4145553.54</v>
      </c>
      <c r="V166" s="116">
        <v>0</v>
      </c>
      <c r="W166" s="116">
        <v>6742.12</v>
      </c>
      <c r="X166" s="116">
        <v>7521.62</v>
      </c>
      <c r="Y166" s="744">
        <v>44196</v>
      </c>
    </row>
    <row r="167" spans="1:25" x14ac:dyDescent="0.25">
      <c r="A167" s="437"/>
      <c r="B167" s="34"/>
      <c r="C167" s="34"/>
      <c r="D167" s="132"/>
      <c r="E167" s="696"/>
      <c r="F167" s="892" t="s">
        <v>31</v>
      </c>
      <c r="G167" s="352" t="s">
        <v>18</v>
      </c>
      <c r="H167" s="352" t="s">
        <v>18</v>
      </c>
      <c r="I167" s="352" t="s">
        <v>18</v>
      </c>
      <c r="J167" s="352" t="s">
        <v>18</v>
      </c>
      <c r="K167" s="352" t="s">
        <v>18</v>
      </c>
      <c r="L167" s="114">
        <v>3348.4</v>
      </c>
      <c r="M167" s="114">
        <v>2981</v>
      </c>
      <c r="N167" s="114">
        <v>1000</v>
      </c>
      <c r="O167" s="465">
        <v>121</v>
      </c>
      <c r="P167" s="521" t="s">
        <v>18</v>
      </c>
      <c r="Q167" s="893">
        <f>SUM(Q165:Q166)</f>
        <v>6834036</v>
      </c>
      <c r="R167" s="893">
        <f t="shared" ref="R167:V167" si="101">SUM(R165:R166)</f>
        <v>0</v>
      </c>
      <c r="S167" s="893">
        <f t="shared" si="101"/>
        <v>2631965.71</v>
      </c>
      <c r="T167" s="893">
        <f t="shared" si="101"/>
        <v>0</v>
      </c>
      <c r="U167" s="893">
        <f t="shared" si="101"/>
        <v>4202070.29</v>
      </c>
      <c r="V167" s="893">
        <f t="shared" si="101"/>
        <v>0</v>
      </c>
      <c r="W167" s="114" t="s">
        <v>18</v>
      </c>
      <c r="X167" s="114" t="s">
        <v>18</v>
      </c>
      <c r="Y167" s="468" t="s">
        <v>18</v>
      </c>
    </row>
    <row r="168" spans="1:25" ht="25.5" x14ac:dyDescent="0.25">
      <c r="A168" s="484" t="s">
        <v>1176</v>
      </c>
      <c r="B168" s="97" t="s">
        <v>1535</v>
      </c>
      <c r="C168" s="97">
        <v>20</v>
      </c>
      <c r="D168" s="211" t="s">
        <v>2269</v>
      </c>
      <c r="E168" s="1023" t="s">
        <v>327</v>
      </c>
      <c r="F168" s="1014" t="s">
        <v>1003</v>
      </c>
      <c r="G168" s="452" t="s">
        <v>38</v>
      </c>
      <c r="H168" s="455">
        <v>1989</v>
      </c>
      <c r="I168" s="455"/>
      <c r="J168" s="178" t="s">
        <v>57</v>
      </c>
      <c r="K168" s="452">
        <v>5</v>
      </c>
      <c r="L168" s="1030">
        <v>1538.9</v>
      </c>
      <c r="M168" s="1030">
        <v>1311.7</v>
      </c>
      <c r="N168" s="111">
        <v>385.6</v>
      </c>
      <c r="O168" s="454">
        <v>63</v>
      </c>
      <c r="P168" s="339" t="s">
        <v>2136</v>
      </c>
      <c r="Q168" s="1108">
        <v>65172</v>
      </c>
      <c r="R168" s="111">
        <v>0</v>
      </c>
      <c r="S168" s="111">
        <f>Q168-U168</f>
        <v>25099.440000000002</v>
      </c>
      <c r="T168" s="115">
        <v>0</v>
      </c>
      <c r="U168" s="115">
        <v>40072.559999999998</v>
      </c>
      <c r="V168" s="115">
        <v>0</v>
      </c>
      <c r="W168" s="163">
        <f t="shared" ref="W168:W169" si="102">Q168/L168</f>
        <v>42.349730326856843</v>
      </c>
      <c r="X168" s="115">
        <v>42.35</v>
      </c>
      <c r="Y168" s="745">
        <v>44196</v>
      </c>
    </row>
    <row r="169" spans="1:25" ht="15" x14ac:dyDescent="0.25">
      <c r="A169" s="484" t="s">
        <v>1176</v>
      </c>
      <c r="B169" s="97" t="s">
        <v>1536</v>
      </c>
      <c r="C169" s="97">
        <v>20</v>
      </c>
      <c r="D169" s="211" t="s">
        <v>2263</v>
      </c>
      <c r="E169" s="960" t="s">
        <v>327</v>
      </c>
      <c r="F169" s="427" t="s">
        <v>1003</v>
      </c>
      <c r="G169" s="423" t="s">
        <v>38</v>
      </c>
      <c r="H169" s="424">
        <v>1989</v>
      </c>
      <c r="I169" s="424"/>
      <c r="J169" s="179" t="s">
        <v>57</v>
      </c>
      <c r="K169" s="423">
        <v>5</v>
      </c>
      <c r="L169" s="1031">
        <v>1538.9</v>
      </c>
      <c r="M169" s="1031">
        <v>1311.7</v>
      </c>
      <c r="N169" s="116">
        <v>385.6</v>
      </c>
      <c r="O169" s="426">
        <v>63</v>
      </c>
      <c r="P169" s="342" t="s">
        <v>35</v>
      </c>
      <c r="Q169" s="1109">
        <v>65172</v>
      </c>
      <c r="R169" s="116">
        <v>0</v>
      </c>
      <c r="S169" s="116">
        <f>Q169-U169</f>
        <v>25099.440000000002</v>
      </c>
      <c r="T169" s="116">
        <v>0</v>
      </c>
      <c r="U169" s="116">
        <v>40072.559999999998</v>
      </c>
      <c r="V169" s="116">
        <v>0</v>
      </c>
      <c r="W169" s="107">
        <f t="shared" si="102"/>
        <v>42.349730326856843</v>
      </c>
      <c r="X169" s="116">
        <v>42.35</v>
      </c>
      <c r="Y169" s="744">
        <v>44196</v>
      </c>
    </row>
    <row r="170" spans="1:25" x14ac:dyDescent="0.25">
      <c r="A170" s="437"/>
      <c r="B170" s="34"/>
      <c r="C170" s="34"/>
      <c r="D170" s="132"/>
      <c r="E170" s="962"/>
      <c r="F170" s="892" t="s">
        <v>31</v>
      </c>
      <c r="G170" s="352" t="s">
        <v>18</v>
      </c>
      <c r="H170" s="352" t="s">
        <v>18</v>
      </c>
      <c r="I170" s="352" t="s">
        <v>18</v>
      </c>
      <c r="J170" s="352" t="s">
        <v>18</v>
      </c>
      <c r="K170" s="352" t="s">
        <v>18</v>
      </c>
      <c r="L170" s="114">
        <f>L169</f>
        <v>1538.9</v>
      </c>
      <c r="M170" s="114">
        <f>M169</f>
        <v>1311.7</v>
      </c>
      <c r="N170" s="114">
        <f>N169</f>
        <v>385.6</v>
      </c>
      <c r="O170" s="465">
        <f>O169</f>
        <v>63</v>
      </c>
      <c r="P170" s="521" t="s">
        <v>18</v>
      </c>
      <c r="Q170" s="893">
        <f>SUM(Q168:Q169)</f>
        <v>130344</v>
      </c>
      <c r="R170" s="893">
        <f t="shared" ref="R170:V170" si="103">SUM(R168:R169)</f>
        <v>0</v>
      </c>
      <c r="S170" s="893">
        <f t="shared" si="103"/>
        <v>50198.880000000005</v>
      </c>
      <c r="T170" s="893">
        <f t="shared" si="103"/>
        <v>0</v>
      </c>
      <c r="U170" s="893">
        <f t="shared" si="103"/>
        <v>80145.119999999995</v>
      </c>
      <c r="V170" s="893">
        <f t="shared" si="103"/>
        <v>0</v>
      </c>
      <c r="W170" s="114" t="s">
        <v>18</v>
      </c>
      <c r="X170" s="114" t="s">
        <v>18</v>
      </c>
      <c r="Y170" s="468" t="s">
        <v>18</v>
      </c>
    </row>
    <row r="171" spans="1:25" ht="15" x14ac:dyDescent="0.25">
      <c r="A171" s="484" t="s">
        <v>1177</v>
      </c>
      <c r="B171" s="97" t="s">
        <v>1537</v>
      </c>
      <c r="C171" s="97">
        <v>20</v>
      </c>
      <c r="D171" s="211" t="s">
        <v>2265</v>
      </c>
      <c r="E171" s="1002" t="s">
        <v>328</v>
      </c>
      <c r="F171" s="1014" t="s">
        <v>1004</v>
      </c>
      <c r="G171" s="452" t="s">
        <v>38</v>
      </c>
      <c r="H171" s="452">
        <v>1990</v>
      </c>
      <c r="I171" s="452"/>
      <c r="J171" s="178" t="s">
        <v>62</v>
      </c>
      <c r="K171" s="452">
        <v>4</v>
      </c>
      <c r="L171" s="1032">
        <v>854.1</v>
      </c>
      <c r="M171" s="1032">
        <v>624</v>
      </c>
      <c r="N171" s="1028">
        <v>280</v>
      </c>
      <c r="O171" s="454">
        <v>19</v>
      </c>
      <c r="P171" s="339" t="s">
        <v>2135</v>
      </c>
      <c r="Q171" s="1108">
        <v>138655</v>
      </c>
      <c r="R171" s="111">
        <v>0</v>
      </c>
      <c r="S171" s="111">
        <f>Q171-U171</f>
        <v>53399.66</v>
      </c>
      <c r="T171" s="111">
        <v>0</v>
      </c>
      <c r="U171" s="111">
        <v>85255.34</v>
      </c>
      <c r="V171" s="111">
        <v>0</v>
      </c>
      <c r="W171" s="163">
        <f t="shared" ref="W171:W172" si="104">Q171/L171</f>
        <v>162.34047535417398</v>
      </c>
      <c r="X171" s="111">
        <v>162.34</v>
      </c>
      <c r="Y171" s="743">
        <v>44196</v>
      </c>
    </row>
    <row r="172" spans="1:25" ht="15" x14ac:dyDescent="0.25">
      <c r="A172" s="484" t="s">
        <v>1177</v>
      </c>
      <c r="B172" s="97" t="s">
        <v>1537</v>
      </c>
      <c r="C172" s="97">
        <v>10</v>
      </c>
      <c r="D172" s="211" t="s">
        <v>2129</v>
      </c>
      <c r="E172" s="960" t="s">
        <v>328</v>
      </c>
      <c r="F172" s="427" t="s">
        <v>1004</v>
      </c>
      <c r="G172" s="423" t="s">
        <v>38</v>
      </c>
      <c r="H172" s="423">
        <v>1990</v>
      </c>
      <c r="I172" s="423"/>
      <c r="J172" s="179" t="s">
        <v>62</v>
      </c>
      <c r="K172" s="423">
        <v>4</v>
      </c>
      <c r="L172" s="1033">
        <v>854.1</v>
      </c>
      <c r="M172" s="1033">
        <v>624</v>
      </c>
      <c r="N172" s="1029">
        <v>280</v>
      </c>
      <c r="O172" s="426">
        <v>19</v>
      </c>
      <c r="P172" s="300" t="s">
        <v>2129</v>
      </c>
      <c r="Q172" s="1109">
        <v>3020157</v>
      </c>
      <c r="R172" s="116">
        <v>0</v>
      </c>
      <c r="S172" s="115">
        <f>Q172-U172</f>
        <v>1163141.32</v>
      </c>
      <c r="T172" s="116">
        <v>0</v>
      </c>
      <c r="U172" s="116">
        <v>1857015.68</v>
      </c>
      <c r="V172" s="116">
        <v>0</v>
      </c>
      <c r="W172" s="107">
        <f t="shared" si="104"/>
        <v>3536.0695468914646</v>
      </c>
      <c r="X172" s="116">
        <v>3536.07</v>
      </c>
      <c r="Y172" s="744">
        <v>44196</v>
      </c>
    </row>
    <row r="173" spans="1:25" x14ac:dyDescent="0.25">
      <c r="A173" s="437"/>
      <c r="B173" s="34"/>
      <c r="C173" s="34"/>
      <c r="D173" s="132"/>
      <c r="E173" s="962"/>
      <c r="F173" s="892" t="s">
        <v>31</v>
      </c>
      <c r="G173" s="352" t="s">
        <v>18</v>
      </c>
      <c r="H173" s="352" t="s">
        <v>18</v>
      </c>
      <c r="I173" s="352" t="s">
        <v>18</v>
      </c>
      <c r="J173" s="352" t="s">
        <v>18</v>
      </c>
      <c r="K173" s="352" t="s">
        <v>18</v>
      </c>
      <c r="L173" s="114">
        <f>L172</f>
        <v>854.1</v>
      </c>
      <c r="M173" s="114">
        <f>M172</f>
        <v>624</v>
      </c>
      <c r="N173" s="114">
        <f>N172</f>
        <v>280</v>
      </c>
      <c r="O173" s="465">
        <v>19</v>
      </c>
      <c r="P173" s="521" t="s">
        <v>18</v>
      </c>
      <c r="Q173" s="893">
        <f>SUM(Q171:Q172)</f>
        <v>3158812</v>
      </c>
      <c r="R173" s="893">
        <f t="shared" ref="R173:V173" si="105">SUM(R171:R172)</f>
        <v>0</v>
      </c>
      <c r="S173" s="893">
        <f t="shared" si="105"/>
        <v>1216540.98</v>
      </c>
      <c r="T173" s="893">
        <f t="shared" si="105"/>
        <v>0</v>
      </c>
      <c r="U173" s="893">
        <f t="shared" si="105"/>
        <v>1942271.02</v>
      </c>
      <c r="V173" s="893">
        <f t="shared" si="105"/>
        <v>0</v>
      </c>
      <c r="W173" s="114" t="s">
        <v>18</v>
      </c>
      <c r="X173" s="114" t="s">
        <v>18</v>
      </c>
      <c r="Y173" s="468" t="s">
        <v>18</v>
      </c>
    </row>
    <row r="174" spans="1:25" ht="15" x14ac:dyDescent="0.25">
      <c r="A174" s="484" t="s">
        <v>1178</v>
      </c>
      <c r="B174" s="97" t="s">
        <v>1538</v>
      </c>
      <c r="C174" s="97">
        <v>4</v>
      </c>
      <c r="D174" s="211" t="s">
        <v>2275</v>
      </c>
      <c r="E174" s="1002" t="s">
        <v>329</v>
      </c>
      <c r="F174" s="1014" t="s">
        <v>1014</v>
      </c>
      <c r="G174" s="452" t="s">
        <v>38</v>
      </c>
      <c r="H174" s="455">
        <v>1955</v>
      </c>
      <c r="I174" s="455"/>
      <c r="J174" s="178" t="s">
        <v>81</v>
      </c>
      <c r="K174" s="452">
        <v>3</v>
      </c>
      <c r="L174" s="1034">
        <v>1003.1</v>
      </c>
      <c r="M174" s="1034">
        <v>922.4</v>
      </c>
      <c r="N174" s="111">
        <v>576</v>
      </c>
      <c r="O174" s="454">
        <v>38</v>
      </c>
      <c r="P174" s="339" t="s">
        <v>2137</v>
      </c>
      <c r="Q174" s="1108">
        <v>414689</v>
      </c>
      <c r="R174" s="111">
        <v>0</v>
      </c>
      <c r="S174" s="111">
        <f>Q174-U174</f>
        <v>159707.56</v>
      </c>
      <c r="T174" s="111">
        <v>0</v>
      </c>
      <c r="U174" s="111">
        <v>254981.44</v>
      </c>
      <c r="V174" s="111">
        <v>0</v>
      </c>
      <c r="W174" s="163">
        <f t="shared" ref="W174:W178" si="106">Q174/L174</f>
        <v>413.40743694546904</v>
      </c>
      <c r="X174" s="111">
        <v>919.23</v>
      </c>
      <c r="Y174" s="743">
        <v>44196</v>
      </c>
    </row>
    <row r="175" spans="1:25" ht="15" x14ac:dyDescent="0.25">
      <c r="A175" s="484" t="s">
        <v>1178</v>
      </c>
      <c r="B175" s="97" t="s">
        <v>1539</v>
      </c>
      <c r="C175" s="97">
        <v>4</v>
      </c>
      <c r="D175" s="211" t="s">
        <v>2273</v>
      </c>
      <c r="E175" s="696" t="s">
        <v>329</v>
      </c>
      <c r="F175" s="427" t="s">
        <v>1014</v>
      </c>
      <c r="G175" s="429" t="s">
        <v>38</v>
      </c>
      <c r="H175" s="432">
        <v>1955</v>
      </c>
      <c r="I175" s="432"/>
      <c r="J175" s="443" t="s">
        <v>81</v>
      </c>
      <c r="K175" s="429">
        <v>3</v>
      </c>
      <c r="L175" s="1035">
        <v>1003.1</v>
      </c>
      <c r="M175" s="1035">
        <v>922.4</v>
      </c>
      <c r="N175" s="113">
        <v>576</v>
      </c>
      <c r="O175" s="431">
        <v>38</v>
      </c>
      <c r="P175" s="336" t="s">
        <v>2115</v>
      </c>
      <c r="Q175" s="895">
        <v>495435</v>
      </c>
      <c r="R175" s="113">
        <v>0</v>
      </c>
      <c r="S175" s="111">
        <f t="shared" ref="S175:S178" si="107">Q175-U175</f>
        <v>190804.96000000002</v>
      </c>
      <c r="T175" s="113">
        <v>0</v>
      </c>
      <c r="U175" s="111">
        <v>304630.03999999998</v>
      </c>
      <c r="V175" s="113">
        <v>0</v>
      </c>
      <c r="W175" s="956">
        <f t="shared" si="106"/>
        <v>493.90389791645896</v>
      </c>
      <c r="X175" s="113">
        <v>400.81</v>
      </c>
      <c r="Y175" s="746">
        <v>44196</v>
      </c>
    </row>
    <row r="176" spans="1:25" ht="15" x14ac:dyDescent="0.25">
      <c r="A176" s="484" t="s">
        <v>1178</v>
      </c>
      <c r="B176" s="97" t="s">
        <v>1540</v>
      </c>
      <c r="C176" s="97">
        <v>5</v>
      </c>
      <c r="D176" s="211" t="s">
        <v>2271</v>
      </c>
      <c r="E176" s="696" t="s">
        <v>329</v>
      </c>
      <c r="F176" s="427" t="s">
        <v>1014</v>
      </c>
      <c r="G176" s="429" t="s">
        <v>38</v>
      </c>
      <c r="H176" s="432">
        <v>1955</v>
      </c>
      <c r="I176" s="432"/>
      <c r="J176" s="443" t="s">
        <v>81</v>
      </c>
      <c r="K176" s="429">
        <v>3</v>
      </c>
      <c r="L176" s="1035">
        <v>1003.1</v>
      </c>
      <c r="M176" s="1035">
        <v>922.4</v>
      </c>
      <c r="N176" s="113">
        <v>576</v>
      </c>
      <c r="O176" s="431">
        <v>38</v>
      </c>
      <c r="P176" s="300" t="s">
        <v>2120</v>
      </c>
      <c r="Q176" s="895">
        <v>2339547</v>
      </c>
      <c r="R176" s="113">
        <v>0</v>
      </c>
      <c r="S176" s="111">
        <f t="shared" si="107"/>
        <v>901020.6399999999</v>
      </c>
      <c r="T176" s="113">
        <v>0</v>
      </c>
      <c r="U176" s="111">
        <v>1438526.36</v>
      </c>
      <c r="V176" s="113">
        <v>0</v>
      </c>
      <c r="W176" s="956">
        <f t="shared" si="106"/>
        <v>2332.3168178646197</v>
      </c>
      <c r="X176" s="113">
        <v>307.27999999999997</v>
      </c>
      <c r="Y176" s="746">
        <v>44196</v>
      </c>
    </row>
    <row r="177" spans="1:25" ht="15" x14ac:dyDescent="0.25">
      <c r="A177" s="484" t="s">
        <v>1178</v>
      </c>
      <c r="B177" s="97" t="s">
        <v>1541</v>
      </c>
      <c r="C177" s="97">
        <v>20</v>
      </c>
      <c r="D177" s="211" t="s">
        <v>2264</v>
      </c>
      <c r="E177" s="696" t="s">
        <v>329</v>
      </c>
      <c r="F177" s="427" t="s">
        <v>1014</v>
      </c>
      <c r="G177" s="429" t="s">
        <v>38</v>
      </c>
      <c r="H177" s="432">
        <v>1955</v>
      </c>
      <c r="I177" s="432"/>
      <c r="J177" s="443" t="s">
        <v>81</v>
      </c>
      <c r="K177" s="429">
        <v>3</v>
      </c>
      <c r="L177" s="1035">
        <v>1003.1</v>
      </c>
      <c r="M177" s="1035">
        <v>922.4</v>
      </c>
      <c r="N177" s="113">
        <v>576</v>
      </c>
      <c r="O177" s="431">
        <v>38</v>
      </c>
      <c r="P177" s="300" t="s">
        <v>2119</v>
      </c>
      <c r="Q177" s="895">
        <v>73788</v>
      </c>
      <c r="R177" s="113">
        <v>0</v>
      </c>
      <c r="S177" s="111">
        <f t="shared" si="107"/>
        <v>28417.690000000002</v>
      </c>
      <c r="T177" s="113">
        <v>0</v>
      </c>
      <c r="U177" s="111">
        <v>45370.31</v>
      </c>
      <c r="V177" s="113">
        <v>0</v>
      </c>
      <c r="W177" s="956">
        <f t="shared" si="106"/>
        <v>73.559964111255113</v>
      </c>
      <c r="X177" s="113">
        <v>73.56</v>
      </c>
      <c r="Y177" s="746">
        <v>44196</v>
      </c>
    </row>
    <row r="178" spans="1:25" ht="15" x14ac:dyDescent="0.25">
      <c r="A178" s="484" t="s">
        <v>1178</v>
      </c>
      <c r="B178" s="97" t="s">
        <v>1541</v>
      </c>
      <c r="C178" s="97">
        <v>1</v>
      </c>
      <c r="D178" s="211" t="s">
        <v>2272</v>
      </c>
      <c r="E178" s="960" t="s">
        <v>329</v>
      </c>
      <c r="F178" s="427" t="s">
        <v>1014</v>
      </c>
      <c r="G178" s="423" t="s">
        <v>38</v>
      </c>
      <c r="H178" s="424">
        <v>1955</v>
      </c>
      <c r="I178" s="424"/>
      <c r="J178" s="179" t="s">
        <v>81</v>
      </c>
      <c r="K178" s="423">
        <v>3</v>
      </c>
      <c r="L178" s="1036">
        <v>1003.1</v>
      </c>
      <c r="M178" s="1036">
        <v>922.4</v>
      </c>
      <c r="N178" s="116">
        <v>576</v>
      </c>
      <c r="O178" s="426">
        <v>38</v>
      </c>
      <c r="P178" s="300" t="s">
        <v>2111</v>
      </c>
      <c r="Q178" s="1109">
        <v>645735</v>
      </c>
      <c r="R178" s="116">
        <v>0</v>
      </c>
      <c r="S178" s="115">
        <f t="shared" si="107"/>
        <v>248689.40999999997</v>
      </c>
      <c r="T178" s="116">
        <v>0</v>
      </c>
      <c r="U178" s="115">
        <v>397045.59</v>
      </c>
      <c r="V178" s="116">
        <v>0</v>
      </c>
      <c r="W178" s="107">
        <f t="shared" si="106"/>
        <v>643.73940783570924</v>
      </c>
      <c r="X178" s="116">
        <v>685.39</v>
      </c>
      <c r="Y178" s="744">
        <v>44196</v>
      </c>
    </row>
    <row r="179" spans="1:25" x14ac:dyDescent="0.25">
      <c r="A179" s="437"/>
      <c r="B179" s="34"/>
      <c r="C179" s="34"/>
      <c r="D179" s="132"/>
      <c r="E179" s="696"/>
      <c r="F179" s="892" t="s">
        <v>31</v>
      </c>
      <c r="G179" s="352" t="s">
        <v>18</v>
      </c>
      <c r="H179" s="352" t="s">
        <v>18</v>
      </c>
      <c r="I179" s="352" t="s">
        <v>18</v>
      </c>
      <c r="J179" s="352" t="s">
        <v>18</v>
      </c>
      <c r="K179" s="352" t="s">
        <v>18</v>
      </c>
      <c r="L179" s="114">
        <v>1003.1</v>
      </c>
      <c r="M179" s="114">
        <v>922.4</v>
      </c>
      <c r="N179" s="114">
        <v>576</v>
      </c>
      <c r="O179" s="465">
        <v>38</v>
      </c>
      <c r="P179" s="521" t="s">
        <v>18</v>
      </c>
      <c r="Q179" s="893">
        <f>SUM(Q174:Q178)</f>
        <v>3969194</v>
      </c>
      <c r="R179" s="893">
        <f t="shared" ref="R179:V179" si="108">SUM(R174:R178)</f>
        <v>0</v>
      </c>
      <c r="S179" s="893">
        <f t="shared" si="108"/>
        <v>1528640.2599999998</v>
      </c>
      <c r="T179" s="893">
        <f t="shared" si="108"/>
        <v>0</v>
      </c>
      <c r="U179" s="893">
        <f t="shared" si="108"/>
        <v>2440553.7400000002</v>
      </c>
      <c r="V179" s="893">
        <f t="shared" si="108"/>
        <v>0</v>
      </c>
      <c r="W179" s="114" t="s">
        <v>18</v>
      </c>
      <c r="X179" s="114" t="s">
        <v>18</v>
      </c>
      <c r="Y179" s="468" t="s">
        <v>18</v>
      </c>
    </row>
    <row r="180" spans="1:25" ht="15" x14ac:dyDescent="0.25">
      <c r="A180" s="484" t="s">
        <v>1179</v>
      </c>
      <c r="B180" s="97" t="s">
        <v>1542</v>
      </c>
      <c r="C180" s="97">
        <v>8</v>
      </c>
      <c r="D180" s="211" t="s">
        <v>45</v>
      </c>
      <c r="E180" s="1002" t="s">
        <v>330</v>
      </c>
      <c r="F180" s="1011" t="s">
        <v>64</v>
      </c>
      <c r="G180" s="452" t="s">
        <v>38</v>
      </c>
      <c r="H180" s="452">
        <v>1990</v>
      </c>
      <c r="I180" s="452"/>
      <c r="J180" s="178" t="s">
        <v>50</v>
      </c>
      <c r="K180" s="452">
        <v>4</v>
      </c>
      <c r="L180" s="1032">
        <v>3627.4</v>
      </c>
      <c r="M180" s="1032">
        <v>3265</v>
      </c>
      <c r="N180" s="1028">
        <v>1252</v>
      </c>
      <c r="O180" s="454">
        <v>92</v>
      </c>
      <c r="P180" s="747" t="s">
        <v>45</v>
      </c>
      <c r="Q180" s="1108">
        <v>7330406</v>
      </c>
      <c r="R180" s="111">
        <v>0</v>
      </c>
      <c r="S180" s="111">
        <f>Q180-U180</f>
        <v>2823130.76</v>
      </c>
      <c r="T180" s="111">
        <v>0</v>
      </c>
      <c r="U180" s="111">
        <v>4507275.24</v>
      </c>
      <c r="V180" s="111">
        <v>0</v>
      </c>
      <c r="W180" s="111">
        <f>Q180/N180</f>
        <v>5854.9568690095848</v>
      </c>
      <c r="X180" s="111">
        <v>7521.62</v>
      </c>
      <c r="Y180" s="743">
        <v>44196</v>
      </c>
    </row>
    <row r="181" spans="1:25" ht="15" x14ac:dyDescent="0.25">
      <c r="A181" s="484" t="s">
        <v>1179</v>
      </c>
      <c r="B181" s="97" t="s">
        <v>1543</v>
      </c>
      <c r="C181" s="97">
        <v>20</v>
      </c>
      <c r="D181" s="211" t="s">
        <v>2264</v>
      </c>
      <c r="E181" s="960" t="s">
        <v>330</v>
      </c>
      <c r="F181" s="1020" t="s">
        <v>64</v>
      </c>
      <c r="G181" s="458" t="s">
        <v>38</v>
      </c>
      <c r="H181" s="458">
        <v>1990</v>
      </c>
      <c r="I181" s="458"/>
      <c r="J181" s="457" t="s">
        <v>50</v>
      </c>
      <c r="K181" s="458">
        <v>4</v>
      </c>
      <c r="L181" s="1037">
        <v>3627.4</v>
      </c>
      <c r="M181" s="1037">
        <v>3265</v>
      </c>
      <c r="N181" s="1038">
        <v>1252</v>
      </c>
      <c r="O181" s="459">
        <v>92</v>
      </c>
      <c r="P181" s="300" t="s">
        <v>2119</v>
      </c>
      <c r="Q181" s="1112">
        <v>340250</v>
      </c>
      <c r="R181" s="115">
        <v>0</v>
      </c>
      <c r="S181" s="115">
        <f>Q181-U181</f>
        <v>131039.16</v>
      </c>
      <c r="T181" s="115">
        <v>0</v>
      </c>
      <c r="U181" s="115">
        <v>209210.84</v>
      </c>
      <c r="V181" s="115">
        <v>0</v>
      </c>
      <c r="W181" s="107">
        <f>Q181/L181</f>
        <v>93.79996691845399</v>
      </c>
      <c r="X181" s="115">
        <v>93.8</v>
      </c>
      <c r="Y181" s="745">
        <v>44196</v>
      </c>
    </row>
    <row r="182" spans="1:25" x14ac:dyDescent="0.25">
      <c r="A182" s="437"/>
      <c r="B182" s="34"/>
      <c r="C182" s="34"/>
      <c r="D182" s="132"/>
      <c r="E182" s="696"/>
      <c r="F182" s="892" t="s">
        <v>31</v>
      </c>
      <c r="G182" s="352" t="s">
        <v>18</v>
      </c>
      <c r="H182" s="352" t="s">
        <v>18</v>
      </c>
      <c r="I182" s="352" t="s">
        <v>18</v>
      </c>
      <c r="J182" s="352" t="s">
        <v>18</v>
      </c>
      <c r="K182" s="352" t="s">
        <v>18</v>
      </c>
      <c r="L182" s="114">
        <f>L181</f>
        <v>3627.4</v>
      </c>
      <c r="M182" s="114">
        <f t="shared" ref="M182:N182" si="109">M181</f>
        <v>3265</v>
      </c>
      <c r="N182" s="114">
        <f t="shared" si="109"/>
        <v>1252</v>
      </c>
      <c r="O182" s="465">
        <v>92</v>
      </c>
      <c r="P182" s="521" t="s">
        <v>18</v>
      </c>
      <c r="Q182" s="893">
        <f>SUM(Q180:Q181)</f>
        <v>7670656</v>
      </c>
      <c r="R182" s="893">
        <f t="shared" ref="R182:V182" si="110">SUM(R180:R181)</f>
        <v>0</v>
      </c>
      <c r="S182" s="893">
        <f t="shared" si="110"/>
        <v>2954169.92</v>
      </c>
      <c r="T182" s="893">
        <f t="shared" si="110"/>
        <v>0</v>
      </c>
      <c r="U182" s="893">
        <f t="shared" si="110"/>
        <v>4716486.08</v>
      </c>
      <c r="V182" s="893">
        <f t="shared" si="110"/>
        <v>0</v>
      </c>
      <c r="W182" s="114" t="s">
        <v>18</v>
      </c>
      <c r="X182" s="114" t="s">
        <v>18</v>
      </c>
      <c r="Y182" s="468" t="s">
        <v>18</v>
      </c>
    </row>
    <row r="183" spans="1:25" ht="15" x14ac:dyDescent="0.25">
      <c r="A183" s="484" t="s">
        <v>1180</v>
      </c>
      <c r="B183" s="97" t="s">
        <v>1544</v>
      </c>
      <c r="C183" s="97">
        <v>8</v>
      </c>
      <c r="D183" s="211" t="s">
        <v>45</v>
      </c>
      <c r="E183" s="1023" t="s">
        <v>331</v>
      </c>
      <c r="F183" s="1014" t="s">
        <v>1024</v>
      </c>
      <c r="G183" s="452" t="s">
        <v>38</v>
      </c>
      <c r="H183" s="452">
        <v>1989</v>
      </c>
      <c r="I183" s="452"/>
      <c r="J183" s="178" t="s">
        <v>57</v>
      </c>
      <c r="K183" s="452">
        <v>5</v>
      </c>
      <c r="L183" s="111">
        <v>3467.5</v>
      </c>
      <c r="M183" s="111">
        <v>2754.4</v>
      </c>
      <c r="N183" s="111">
        <v>760</v>
      </c>
      <c r="O183" s="454">
        <v>92</v>
      </c>
      <c r="P183" s="339" t="s">
        <v>45</v>
      </c>
      <c r="Q183" s="111">
        <v>5000783</v>
      </c>
      <c r="R183" s="309">
        <v>0</v>
      </c>
      <c r="S183" s="111">
        <f t="shared" ref="S183:S184" si="111">Q183-U183</f>
        <v>1925932.1099999999</v>
      </c>
      <c r="T183" s="309">
        <v>0</v>
      </c>
      <c r="U183" s="1113">
        <v>3074850.89</v>
      </c>
      <c r="V183" s="309">
        <v>0</v>
      </c>
      <c r="W183" s="111">
        <f>Q183/N183</f>
        <v>6579.9776315789477</v>
      </c>
      <c r="X183" s="111">
        <v>4349.58</v>
      </c>
      <c r="Y183" s="112">
        <v>44196</v>
      </c>
    </row>
    <row r="184" spans="1:25" ht="15" x14ac:dyDescent="0.25">
      <c r="A184" s="484" t="s">
        <v>1180</v>
      </c>
      <c r="B184" s="97" t="s">
        <v>1545</v>
      </c>
      <c r="C184" s="97">
        <v>20</v>
      </c>
      <c r="D184" s="211" t="s">
        <v>2264</v>
      </c>
      <c r="E184" s="960" t="s">
        <v>331</v>
      </c>
      <c r="F184" s="427" t="s">
        <v>1024</v>
      </c>
      <c r="G184" s="423" t="s">
        <v>38</v>
      </c>
      <c r="H184" s="423">
        <v>1989</v>
      </c>
      <c r="I184" s="423"/>
      <c r="J184" s="179" t="s">
        <v>57</v>
      </c>
      <c r="K184" s="423">
        <v>5</v>
      </c>
      <c r="L184" s="116">
        <v>3467.5</v>
      </c>
      <c r="M184" s="116">
        <v>2754.4</v>
      </c>
      <c r="N184" s="116">
        <v>760</v>
      </c>
      <c r="O184" s="426">
        <v>92</v>
      </c>
      <c r="P184" s="300" t="s">
        <v>2119</v>
      </c>
      <c r="Q184" s="116">
        <v>195775</v>
      </c>
      <c r="R184" s="310">
        <v>0</v>
      </c>
      <c r="S184" s="115">
        <f t="shared" si="111"/>
        <v>75398.06</v>
      </c>
      <c r="T184" s="310">
        <v>0</v>
      </c>
      <c r="U184" s="1114">
        <v>120376.94</v>
      </c>
      <c r="V184" s="310">
        <v>0</v>
      </c>
      <c r="W184" s="107">
        <f>Q184/L184</f>
        <v>56.459985580389329</v>
      </c>
      <c r="X184" s="116">
        <v>56.46</v>
      </c>
      <c r="Y184" s="121">
        <v>44196</v>
      </c>
    </row>
    <row r="185" spans="1:25" x14ac:dyDescent="0.25">
      <c r="A185" s="437"/>
      <c r="B185" s="34"/>
      <c r="C185" s="34"/>
      <c r="D185" s="132"/>
      <c r="E185" s="696"/>
      <c r="F185" s="892" t="s">
        <v>31</v>
      </c>
      <c r="G185" s="352" t="s">
        <v>18</v>
      </c>
      <c r="H185" s="352" t="s">
        <v>18</v>
      </c>
      <c r="I185" s="352" t="s">
        <v>18</v>
      </c>
      <c r="J185" s="352" t="s">
        <v>18</v>
      </c>
      <c r="K185" s="352" t="s">
        <v>18</v>
      </c>
      <c r="L185" s="114">
        <v>3467.5</v>
      </c>
      <c r="M185" s="114">
        <v>2754.4</v>
      </c>
      <c r="N185" s="114">
        <f>N184</f>
        <v>760</v>
      </c>
      <c r="O185" s="465">
        <v>92</v>
      </c>
      <c r="P185" s="521" t="s">
        <v>18</v>
      </c>
      <c r="Q185" s="893">
        <f>SUM(Q183:Q184)</f>
        <v>5196558</v>
      </c>
      <c r="R185" s="893">
        <f t="shared" ref="R185:V185" si="112">SUM(R183:R184)</f>
        <v>0</v>
      </c>
      <c r="S185" s="893">
        <f t="shared" si="112"/>
        <v>2001330.17</v>
      </c>
      <c r="T185" s="893">
        <f t="shared" si="112"/>
        <v>0</v>
      </c>
      <c r="U185" s="893">
        <f t="shared" si="112"/>
        <v>3195227.83</v>
      </c>
      <c r="V185" s="893">
        <f t="shared" si="112"/>
        <v>0</v>
      </c>
      <c r="W185" s="114" t="s">
        <v>18</v>
      </c>
      <c r="X185" s="114" t="s">
        <v>18</v>
      </c>
      <c r="Y185" s="468" t="s">
        <v>18</v>
      </c>
    </row>
    <row r="186" spans="1:25" ht="15" x14ac:dyDescent="0.25">
      <c r="A186" s="484" t="s">
        <v>1181</v>
      </c>
      <c r="B186" s="97" t="s">
        <v>1546</v>
      </c>
      <c r="C186" s="97">
        <v>20</v>
      </c>
      <c r="D186" s="211" t="s">
        <v>2266</v>
      </c>
      <c r="E186" s="1002" t="s">
        <v>416</v>
      </c>
      <c r="F186" s="456" t="s">
        <v>66</v>
      </c>
      <c r="G186" s="452" t="s">
        <v>38</v>
      </c>
      <c r="H186" s="452">
        <v>1972</v>
      </c>
      <c r="I186" s="452"/>
      <c r="J186" s="178" t="s">
        <v>50</v>
      </c>
      <c r="K186" s="452">
        <v>4</v>
      </c>
      <c r="L186" s="1032">
        <v>2565.5</v>
      </c>
      <c r="M186" s="1032">
        <v>2248.1999999999998</v>
      </c>
      <c r="N186" s="1028">
        <v>864</v>
      </c>
      <c r="O186" s="454">
        <v>98</v>
      </c>
      <c r="P186" s="739" t="s">
        <v>83</v>
      </c>
      <c r="Q186" s="1108">
        <v>42552</v>
      </c>
      <c r="R186" s="111">
        <v>0</v>
      </c>
      <c r="S186" s="111">
        <f t="shared" ref="S186:S187" si="113">Q186-U186</f>
        <v>16387.89</v>
      </c>
      <c r="T186" s="111">
        <v>0</v>
      </c>
      <c r="U186" s="111">
        <v>26164.11</v>
      </c>
      <c r="V186" s="111">
        <v>0</v>
      </c>
      <c r="W186" s="163">
        <f>Q186/L186</f>
        <v>16.586240498928085</v>
      </c>
      <c r="X186" s="111">
        <v>49.25</v>
      </c>
      <c r="Y186" s="743">
        <v>44196</v>
      </c>
    </row>
    <row r="187" spans="1:25" ht="15" x14ac:dyDescent="0.25">
      <c r="A187" s="484" t="s">
        <v>1181</v>
      </c>
      <c r="B187" s="97" t="s">
        <v>1546</v>
      </c>
      <c r="C187" s="97">
        <v>8</v>
      </c>
      <c r="D187" s="211" t="s">
        <v>45</v>
      </c>
      <c r="E187" s="1002" t="s">
        <v>416</v>
      </c>
      <c r="F187" s="427" t="s">
        <v>66</v>
      </c>
      <c r="G187" s="423" t="s">
        <v>38</v>
      </c>
      <c r="H187" s="423">
        <v>1972</v>
      </c>
      <c r="I187" s="423"/>
      <c r="J187" s="179" t="s">
        <v>50</v>
      </c>
      <c r="K187" s="423">
        <v>4</v>
      </c>
      <c r="L187" s="1033">
        <v>2565.5</v>
      </c>
      <c r="M187" s="1033">
        <v>2248.1999999999998</v>
      </c>
      <c r="N187" s="1029">
        <v>864</v>
      </c>
      <c r="O187" s="426">
        <v>98</v>
      </c>
      <c r="P187" s="300" t="s">
        <v>45</v>
      </c>
      <c r="Q187" s="1109">
        <v>5825192</v>
      </c>
      <c r="R187" s="116">
        <v>0</v>
      </c>
      <c r="S187" s="115">
        <f t="shared" si="113"/>
        <v>2243433.5499999998</v>
      </c>
      <c r="T187" s="116">
        <v>0</v>
      </c>
      <c r="U187" s="116">
        <v>3581758.45</v>
      </c>
      <c r="V187" s="116">
        <v>0</v>
      </c>
      <c r="W187" s="116">
        <f>Q187/N187</f>
        <v>6742.1203703703704</v>
      </c>
      <c r="X187" s="116">
        <v>7521.62</v>
      </c>
      <c r="Y187" s="744">
        <v>44196</v>
      </c>
    </row>
    <row r="188" spans="1:25" x14ac:dyDescent="0.25">
      <c r="A188" s="437"/>
      <c r="B188" s="34"/>
      <c r="C188" s="34"/>
      <c r="D188" s="132"/>
      <c r="E188" s="962"/>
      <c r="F188" s="892" t="s">
        <v>31</v>
      </c>
      <c r="G188" s="352" t="s">
        <v>18</v>
      </c>
      <c r="H188" s="352" t="s">
        <v>18</v>
      </c>
      <c r="I188" s="352" t="s">
        <v>18</v>
      </c>
      <c r="J188" s="352" t="s">
        <v>18</v>
      </c>
      <c r="K188" s="352" t="s">
        <v>18</v>
      </c>
      <c r="L188" s="114">
        <v>2565.5</v>
      </c>
      <c r="M188" s="114">
        <v>2248.1999999999998</v>
      </c>
      <c r="N188" s="114">
        <v>864</v>
      </c>
      <c r="O188" s="465">
        <v>98</v>
      </c>
      <c r="P188" s="521" t="s">
        <v>18</v>
      </c>
      <c r="Q188" s="893">
        <f>SUM(Q186:Q187)</f>
        <v>5867744</v>
      </c>
      <c r="R188" s="893">
        <f t="shared" ref="R188:V188" si="114">SUM(R186:R187)</f>
        <v>0</v>
      </c>
      <c r="S188" s="893">
        <f t="shared" si="114"/>
        <v>2259821.44</v>
      </c>
      <c r="T188" s="893">
        <f t="shared" si="114"/>
        <v>0</v>
      </c>
      <c r="U188" s="893">
        <f t="shared" si="114"/>
        <v>3607922.56</v>
      </c>
      <c r="V188" s="893">
        <f t="shared" si="114"/>
        <v>0</v>
      </c>
      <c r="W188" s="114" t="s">
        <v>18</v>
      </c>
      <c r="X188" s="114" t="s">
        <v>18</v>
      </c>
      <c r="Y188" s="468" t="s">
        <v>18</v>
      </c>
    </row>
    <row r="189" spans="1:25" ht="15" x14ac:dyDescent="0.25">
      <c r="A189" s="484" t="s">
        <v>1182</v>
      </c>
      <c r="B189" s="97" t="s">
        <v>1547</v>
      </c>
      <c r="C189" s="97">
        <v>20</v>
      </c>
      <c r="D189" s="211" t="s">
        <v>2266</v>
      </c>
      <c r="E189" s="1002" t="s">
        <v>417</v>
      </c>
      <c r="F189" s="1014" t="s">
        <v>68</v>
      </c>
      <c r="G189" s="452" t="s">
        <v>38</v>
      </c>
      <c r="H189" s="455">
        <v>1967</v>
      </c>
      <c r="I189" s="455"/>
      <c r="J189" s="178" t="s">
        <v>62</v>
      </c>
      <c r="K189" s="452">
        <v>4</v>
      </c>
      <c r="L189" s="1024">
        <v>2635.2</v>
      </c>
      <c r="M189" s="1024">
        <v>1950.2</v>
      </c>
      <c r="N189" s="1028">
        <v>824.6</v>
      </c>
      <c r="O189" s="454">
        <v>55</v>
      </c>
      <c r="P189" s="739" t="s">
        <v>83</v>
      </c>
      <c r="Q189" s="1108">
        <v>88709</v>
      </c>
      <c r="R189" s="111">
        <v>0</v>
      </c>
      <c r="S189" s="111">
        <f>Q189-U189</f>
        <v>34164.15</v>
      </c>
      <c r="T189" s="111">
        <v>0</v>
      </c>
      <c r="U189" s="111">
        <v>54544.85</v>
      </c>
      <c r="V189" s="111">
        <v>0</v>
      </c>
      <c r="W189" s="163">
        <f>Q189/L189</f>
        <v>33.663099574984827</v>
      </c>
      <c r="X189" s="111">
        <v>38.619999999999997</v>
      </c>
      <c r="Y189" s="743">
        <v>44196</v>
      </c>
    </row>
    <row r="190" spans="1:25" ht="15" x14ac:dyDescent="0.25">
      <c r="A190" s="484" t="s">
        <v>1182</v>
      </c>
      <c r="B190" s="97" t="s">
        <v>1547</v>
      </c>
      <c r="C190" s="97">
        <v>8</v>
      </c>
      <c r="D190" s="211" t="s">
        <v>45</v>
      </c>
      <c r="E190" s="696" t="s">
        <v>417</v>
      </c>
      <c r="F190" s="428" t="s">
        <v>68</v>
      </c>
      <c r="G190" s="429" t="s">
        <v>38</v>
      </c>
      <c r="H190" s="432">
        <v>1967</v>
      </c>
      <c r="I190" s="432"/>
      <c r="J190" s="443" t="s">
        <v>62</v>
      </c>
      <c r="K190" s="429">
        <v>4</v>
      </c>
      <c r="L190" s="882">
        <v>2635.2</v>
      </c>
      <c r="M190" s="882">
        <v>1950.2</v>
      </c>
      <c r="N190" s="1039">
        <v>824.6</v>
      </c>
      <c r="O190" s="431">
        <v>55</v>
      </c>
      <c r="P190" s="300" t="s">
        <v>45</v>
      </c>
      <c r="Q190" s="895">
        <v>5340736</v>
      </c>
      <c r="R190" s="113">
        <v>0</v>
      </c>
      <c r="S190" s="111">
        <f t="shared" ref="S190:S194" si="115">Q190-U190</f>
        <v>2056856.8900000001</v>
      </c>
      <c r="T190" s="113">
        <v>0</v>
      </c>
      <c r="U190" s="113">
        <v>3283879.11</v>
      </c>
      <c r="V190" s="113">
        <v>0</v>
      </c>
      <c r="W190" s="113">
        <v>6476.7596410380793</v>
      </c>
      <c r="X190" s="113">
        <v>6476.76</v>
      </c>
      <c r="Y190" s="743">
        <v>44196</v>
      </c>
    </row>
    <row r="191" spans="1:25" ht="15" x14ac:dyDescent="0.25">
      <c r="A191" s="484" t="s">
        <v>1182</v>
      </c>
      <c r="B191" s="97" t="s">
        <v>1548</v>
      </c>
      <c r="C191" s="97">
        <v>20</v>
      </c>
      <c r="D191" s="211" t="s">
        <v>2267</v>
      </c>
      <c r="E191" s="696" t="s">
        <v>417</v>
      </c>
      <c r="F191" s="428" t="s">
        <v>68</v>
      </c>
      <c r="G191" s="429" t="s">
        <v>38</v>
      </c>
      <c r="H191" s="432">
        <v>1967</v>
      </c>
      <c r="I191" s="432"/>
      <c r="J191" s="443" t="s">
        <v>62</v>
      </c>
      <c r="K191" s="429">
        <v>4</v>
      </c>
      <c r="L191" s="882">
        <v>2635.2</v>
      </c>
      <c r="M191" s="882">
        <v>1950.2</v>
      </c>
      <c r="N191" s="1039">
        <v>824.6</v>
      </c>
      <c r="O191" s="431">
        <v>55</v>
      </c>
      <c r="P191" s="340" t="s">
        <v>78</v>
      </c>
      <c r="Q191" s="1108">
        <v>281624</v>
      </c>
      <c r="R191" s="111">
        <v>0</v>
      </c>
      <c r="S191" s="111">
        <f t="shared" si="115"/>
        <v>108460.76000000001</v>
      </c>
      <c r="T191" s="111">
        <v>0</v>
      </c>
      <c r="U191" s="111">
        <v>173163.24</v>
      </c>
      <c r="V191" s="111">
        <v>0</v>
      </c>
      <c r="W191" s="956">
        <f t="shared" ref="W191:W194" si="116">Q191/L191</f>
        <v>106.87006678809958</v>
      </c>
      <c r="X191" s="111">
        <v>106.87</v>
      </c>
      <c r="Y191" s="743">
        <v>44196</v>
      </c>
    </row>
    <row r="192" spans="1:25" ht="25.5" x14ac:dyDescent="0.25">
      <c r="A192" s="484" t="s">
        <v>1182</v>
      </c>
      <c r="B192" s="97" t="s">
        <v>1549</v>
      </c>
      <c r="C192" s="97">
        <v>20</v>
      </c>
      <c r="D192" s="211" t="s">
        <v>2268</v>
      </c>
      <c r="E192" s="696" t="s">
        <v>417</v>
      </c>
      <c r="F192" s="428" t="s">
        <v>68</v>
      </c>
      <c r="G192" s="429" t="s">
        <v>38</v>
      </c>
      <c r="H192" s="432">
        <v>1967</v>
      </c>
      <c r="I192" s="432"/>
      <c r="J192" s="443" t="s">
        <v>62</v>
      </c>
      <c r="K192" s="429">
        <v>4</v>
      </c>
      <c r="L192" s="882">
        <v>2635.2</v>
      </c>
      <c r="M192" s="882">
        <v>1950.2</v>
      </c>
      <c r="N192" s="1039">
        <v>824.6</v>
      </c>
      <c r="O192" s="431">
        <v>55</v>
      </c>
      <c r="P192" s="336" t="s">
        <v>2140</v>
      </c>
      <c r="Q192" s="1108">
        <v>213899</v>
      </c>
      <c r="R192" s="111">
        <v>0</v>
      </c>
      <c r="S192" s="111">
        <f t="shared" si="115"/>
        <v>82378.09</v>
      </c>
      <c r="T192" s="111">
        <v>0</v>
      </c>
      <c r="U192" s="111">
        <v>131520.91</v>
      </c>
      <c r="V192" s="111">
        <v>0</v>
      </c>
      <c r="W192" s="956">
        <f t="shared" si="116"/>
        <v>81.169930176077727</v>
      </c>
      <c r="X192" s="111">
        <v>81.17</v>
      </c>
      <c r="Y192" s="743">
        <v>44196</v>
      </c>
    </row>
    <row r="193" spans="1:25" ht="15" x14ac:dyDescent="0.25">
      <c r="A193" s="484" t="s">
        <v>1182</v>
      </c>
      <c r="B193" s="97" t="s">
        <v>1550</v>
      </c>
      <c r="C193" s="97">
        <v>20</v>
      </c>
      <c r="D193" s="211" t="s">
        <v>2263</v>
      </c>
      <c r="E193" s="696" t="s">
        <v>417</v>
      </c>
      <c r="F193" s="428" t="s">
        <v>68</v>
      </c>
      <c r="G193" s="429" t="s">
        <v>38</v>
      </c>
      <c r="H193" s="432">
        <v>1967</v>
      </c>
      <c r="I193" s="432"/>
      <c r="J193" s="443" t="s">
        <v>62</v>
      </c>
      <c r="K193" s="429">
        <v>4</v>
      </c>
      <c r="L193" s="882">
        <v>2635.2</v>
      </c>
      <c r="M193" s="882">
        <v>1950.2</v>
      </c>
      <c r="N193" s="1039">
        <v>824.6</v>
      </c>
      <c r="O193" s="431">
        <v>55</v>
      </c>
      <c r="P193" s="337" t="s">
        <v>35</v>
      </c>
      <c r="Q193" s="1108">
        <v>213899</v>
      </c>
      <c r="R193" s="111">
        <v>0</v>
      </c>
      <c r="S193" s="111">
        <f t="shared" si="115"/>
        <v>82378.09</v>
      </c>
      <c r="T193" s="111">
        <v>0</v>
      </c>
      <c r="U193" s="111">
        <v>131520.91</v>
      </c>
      <c r="V193" s="111">
        <v>0</v>
      </c>
      <c r="W193" s="956">
        <f t="shared" si="116"/>
        <v>81.169930176077727</v>
      </c>
      <c r="X193" s="111">
        <v>81.17</v>
      </c>
      <c r="Y193" s="743">
        <v>44196</v>
      </c>
    </row>
    <row r="194" spans="1:25" ht="15" x14ac:dyDescent="0.25">
      <c r="A194" s="484" t="s">
        <v>1182</v>
      </c>
      <c r="B194" s="97" t="s">
        <v>1551</v>
      </c>
      <c r="C194" s="97">
        <v>20</v>
      </c>
      <c r="D194" s="211" t="s">
        <v>2264</v>
      </c>
      <c r="E194" s="960" t="s">
        <v>417</v>
      </c>
      <c r="F194" s="427" t="s">
        <v>68</v>
      </c>
      <c r="G194" s="423" t="s">
        <v>38</v>
      </c>
      <c r="H194" s="424">
        <v>1967</v>
      </c>
      <c r="I194" s="424"/>
      <c r="J194" s="179" t="s">
        <v>62</v>
      </c>
      <c r="K194" s="423">
        <v>4</v>
      </c>
      <c r="L194" s="1025">
        <v>2635.2</v>
      </c>
      <c r="M194" s="1025">
        <v>1950.2</v>
      </c>
      <c r="N194" s="1029">
        <v>824.6</v>
      </c>
      <c r="O194" s="426">
        <v>55</v>
      </c>
      <c r="P194" s="300" t="s">
        <v>2119</v>
      </c>
      <c r="Q194" s="1109">
        <v>285181</v>
      </c>
      <c r="R194" s="116">
        <v>0</v>
      </c>
      <c r="S194" s="115">
        <f t="shared" si="115"/>
        <v>109830.65</v>
      </c>
      <c r="T194" s="116">
        <v>0</v>
      </c>
      <c r="U194" s="116">
        <v>175350.35</v>
      </c>
      <c r="V194" s="116">
        <v>0</v>
      </c>
      <c r="W194" s="107">
        <f t="shared" si="116"/>
        <v>108.21986945962357</v>
      </c>
      <c r="X194" s="116">
        <v>108.22</v>
      </c>
      <c r="Y194" s="745">
        <v>44196</v>
      </c>
    </row>
    <row r="195" spans="1:25" x14ac:dyDescent="0.25">
      <c r="A195" s="437"/>
      <c r="B195" s="34"/>
      <c r="C195" s="34"/>
      <c r="D195" s="132"/>
      <c r="E195" s="962"/>
      <c r="F195" s="892" t="s">
        <v>31</v>
      </c>
      <c r="G195" s="352" t="s">
        <v>18</v>
      </c>
      <c r="H195" s="352" t="s">
        <v>18</v>
      </c>
      <c r="I195" s="352" t="s">
        <v>18</v>
      </c>
      <c r="J195" s="352" t="s">
        <v>18</v>
      </c>
      <c r="K195" s="352" t="s">
        <v>18</v>
      </c>
      <c r="L195" s="114">
        <v>2635.2</v>
      </c>
      <c r="M195" s="114">
        <v>1950.2</v>
      </c>
      <c r="N195" s="114">
        <v>824.6</v>
      </c>
      <c r="O195" s="465">
        <v>55</v>
      </c>
      <c r="P195" s="521" t="s">
        <v>18</v>
      </c>
      <c r="Q195" s="893">
        <f>SUM(Q189:Q194)</f>
        <v>6424048</v>
      </c>
      <c r="R195" s="893">
        <f t="shared" ref="R195:V195" si="117">SUM(R189:R194)</f>
        <v>0</v>
      </c>
      <c r="S195" s="893">
        <f t="shared" si="117"/>
        <v>2474068.6299999994</v>
      </c>
      <c r="T195" s="893">
        <f t="shared" si="117"/>
        <v>0</v>
      </c>
      <c r="U195" s="893">
        <f t="shared" si="117"/>
        <v>3949979.3700000006</v>
      </c>
      <c r="V195" s="893">
        <f t="shared" si="117"/>
        <v>0</v>
      </c>
      <c r="W195" s="114" t="s">
        <v>18</v>
      </c>
      <c r="X195" s="114" t="s">
        <v>18</v>
      </c>
      <c r="Y195" s="468" t="s">
        <v>18</v>
      </c>
    </row>
    <row r="196" spans="1:25" ht="15" x14ac:dyDescent="0.25">
      <c r="A196" s="484" t="s">
        <v>1183</v>
      </c>
      <c r="B196" s="97" t="s">
        <v>1552</v>
      </c>
      <c r="C196" s="97">
        <v>8</v>
      </c>
      <c r="D196" s="211" t="s">
        <v>45</v>
      </c>
      <c r="E196" s="1002" t="s">
        <v>418</v>
      </c>
      <c r="F196" s="1014" t="s">
        <v>69</v>
      </c>
      <c r="G196" s="452" t="s">
        <v>38</v>
      </c>
      <c r="H196" s="455">
        <v>1985</v>
      </c>
      <c r="I196" s="455"/>
      <c r="J196" s="178" t="s">
        <v>50</v>
      </c>
      <c r="K196" s="452">
        <v>4</v>
      </c>
      <c r="L196" s="111">
        <v>7231.2</v>
      </c>
      <c r="M196" s="111">
        <v>6164.6</v>
      </c>
      <c r="N196" s="1028">
        <v>2226.4</v>
      </c>
      <c r="O196" s="454">
        <v>252</v>
      </c>
      <c r="P196" s="339" t="s">
        <v>45</v>
      </c>
      <c r="Q196" s="1108">
        <v>10207637</v>
      </c>
      <c r="R196" s="111">
        <v>0</v>
      </c>
      <c r="S196" s="111">
        <f t="shared" ref="S196:S199" si="118">Q196-U196</f>
        <v>3931227.55</v>
      </c>
      <c r="T196" s="115">
        <v>0</v>
      </c>
      <c r="U196" s="115">
        <v>6276409.4500000002</v>
      </c>
      <c r="V196" s="115">
        <v>0</v>
      </c>
      <c r="W196" s="115">
        <f>Q196/N196</f>
        <v>4584.817193675889</v>
      </c>
      <c r="X196" s="115">
        <v>7521.62</v>
      </c>
      <c r="Y196" s="745">
        <v>44196</v>
      </c>
    </row>
    <row r="197" spans="1:25" ht="15" x14ac:dyDescent="0.25">
      <c r="A197" s="484" t="s">
        <v>1183</v>
      </c>
      <c r="B197" s="97" t="s">
        <v>1553</v>
      </c>
      <c r="C197" s="97">
        <v>3</v>
      </c>
      <c r="D197" s="211" t="s">
        <v>2274</v>
      </c>
      <c r="E197" s="696" t="s">
        <v>418</v>
      </c>
      <c r="F197" s="428" t="s">
        <v>69</v>
      </c>
      <c r="G197" s="429" t="s">
        <v>38</v>
      </c>
      <c r="H197" s="432">
        <v>1985</v>
      </c>
      <c r="I197" s="432"/>
      <c r="J197" s="443" t="s">
        <v>50</v>
      </c>
      <c r="K197" s="429">
        <v>4</v>
      </c>
      <c r="L197" s="113">
        <v>7231.2</v>
      </c>
      <c r="M197" s="113">
        <v>6164.6</v>
      </c>
      <c r="N197" s="1039">
        <v>2226.4</v>
      </c>
      <c r="O197" s="431">
        <v>252</v>
      </c>
      <c r="P197" s="336" t="s">
        <v>2138</v>
      </c>
      <c r="Q197" s="895">
        <v>7475843</v>
      </c>
      <c r="R197" s="113">
        <v>0</v>
      </c>
      <c r="S197" s="111">
        <f t="shared" si="118"/>
        <v>2879142.3499999996</v>
      </c>
      <c r="T197" s="113">
        <v>0</v>
      </c>
      <c r="U197" s="113">
        <v>4596700.6500000004</v>
      </c>
      <c r="V197" s="113">
        <v>0</v>
      </c>
      <c r="W197" s="956">
        <f t="shared" ref="W197:W199" si="119">Q197/L197</f>
        <v>1033.8315908839475</v>
      </c>
      <c r="X197" s="113">
        <v>1294.3</v>
      </c>
      <c r="Y197" s="746">
        <v>44196</v>
      </c>
    </row>
    <row r="198" spans="1:25" ht="15" x14ac:dyDescent="0.25">
      <c r="A198" s="484" t="s">
        <v>1183</v>
      </c>
      <c r="B198" s="97" t="s">
        <v>1554</v>
      </c>
      <c r="C198" s="97">
        <v>4</v>
      </c>
      <c r="D198" s="211" t="s">
        <v>2275</v>
      </c>
      <c r="E198" s="696" t="s">
        <v>418</v>
      </c>
      <c r="F198" s="428" t="s">
        <v>69</v>
      </c>
      <c r="G198" s="429" t="s">
        <v>38</v>
      </c>
      <c r="H198" s="432">
        <v>1985</v>
      </c>
      <c r="I198" s="432"/>
      <c r="J198" s="443" t="s">
        <v>50</v>
      </c>
      <c r="K198" s="429">
        <v>4</v>
      </c>
      <c r="L198" s="113">
        <v>7231.2</v>
      </c>
      <c r="M198" s="113">
        <v>6164.6</v>
      </c>
      <c r="N198" s="1039">
        <v>2226.4</v>
      </c>
      <c r="O198" s="431">
        <v>252</v>
      </c>
      <c r="P198" s="336" t="s">
        <v>2137</v>
      </c>
      <c r="Q198" s="895">
        <v>3184054</v>
      </c>
      <c r="R198" s="113">
        <v>0</v>
      </c>
      <c r="S198" s="111">
        <f t="shared" si="118"/>
        <v>1226262.3400000001</v>
      </c>
      <c r="T198" s="113">
        <v>0</v>
      </c>
      <c r="U198" s="113">
        <v>1957791.66</v>
      </c>
      <c r="V198" s="113">
        <v>0</v>
      </c>
      <c r="W198" s="956">
        <f t="shared" si="119"/>
        <v>440.32166168823989</v>
      </c>
      <c r="X198" s="113">
        <v>814.92</v>
      </c>
      <c r="Y198" s="746">
        <v>44196</v>
      </c>
    </row>
    <row r="199" spans="1:25" ht="15" x14ac:dyDescent="0.25">
      <c r="A199" s="484" t="s">
        <v>1183</v>
      </c>
      <c r="B199" s="97" t="s">
        <v>1555</v>
      </c>
      <c r="C199" s="97">
        <v>4</v>
      </c>
      <c r="D199" s="211" t="s">
        <v>2273</v>
      </c>
      <c r="E199" s="960" t="s">
        <v>418</v>
      </c>
      <c r="F199" s="427" t="s">
        <v>69</v>
      </c>
      <c r="G199" s="423" t="s">
        <v>38</v>
      </c>
      <c r="H199" s="424">
        <v>1985</v>
      </c>
      <c r="I199" s="424"/>
      <c r="J199" s="179" t="s">
        <v>50</v>
      </c>
      <c r="K199" s="423">
        <v>4</v>
      </c>
      <c r="L199" s="116">
        <v>7231.2</v>
      </c>
      <c r="M199" s="116">
        <v>6164.6</v>
      </c>
      <c r="N199" s="1029">
        <v>2226.4</v>
      </c>
      <c r="O199" s="426">
        <v>252</v>
      </c>
      <c r="P199" s="300" t="s">
        <v>2115</v>
      </c>
      <c r="Q199" s="1109">
        <v>2252193</v>
      </c>
      <c r="R199" s="116">
        <v>0</v>
      </c>
      <c r="S199" s="115">
        <f t="shared" si="118"/>
        <v>867378.33000000007</v>
      </c>
      <c r="T199" s="115">
        <v>0</v>
      </c>
      <c r="U199" s="115">
        <v>1384814.67</v>
      </c>
      <c r="V199" s="115">
        <v>0</v>
      </c>
      <c r="W199" s="107">
        <f t="shared" si="119"/>
        <v>311.45494523730503</v>
      </c>
      <c r="X199" s="115">
        <v>348.5</v>
      </c>
      <c r="Y199" s="745">
        <v>44196</v>
      </c>
    </row>
    <row r="200" spans="1:25" x14ac:dyDescent="0.25">
      <c r="A200" s="437"/>
      <c r="B200" s="34"/>
      <c r="C200" s="34"/>
      <c r="D200" s="132"/>
      <c r="E200" s="962"/>
      <c r="F200" s="892" t="s">
        <v>31</v>
      </c>
      <c r="G200" s="352" t="s">
        <v>18</v>
      </c>
      <c r="H200" s="352" t="s">
        <v>18</v>
      </c>
      <c r="I200" s="352" t="s">
        <v>18</v>
      </c>
      <c r="J200" s="352" t="s">
        <v>18</v>
      </c>
      <c r="K200" s="352" t="s">
        <v>18</v>
      </c>
      <c r="L200" s="114">
        <v>7231.2</v>
      </c>
      <c r="M200" s="114">
        <v>6164.6</v>
      </c>
      <c r="N200" s="114">
        <v>2226.4</v>
      </c>
      <c r="O200" s="465">
        <v>252</v>
      </c>
      <c r="P200" s="521" t="s">
        <v>18</v>
      </c>
      <c r="Q200" s="893">
        <f>SUM(Q196:Q199)</f>
        <v>23119727</v>
      </c>
      <c r="R200" s="893">
        <f t="shared" ref="R200:V200" si="120">SUM(R196:R199)</f>
        <v>0</v>
      </c>
      <c r="S200" s="893">
        <f t="shared" si="120"/>
        <v>8904010.5700000003</v>
      </c>
      <c r="T200" s="893">
        <f t="shared" si="120"/>
        <v>0</v>
      </c>
      <c r="U200" s="893">
        <f t="shared" si="120"/>
        <v>14215716.430000002</v>
      </c>
      <c r="V200" s="893">
        <f t="shared" si="120"/>
        <v>0</v>
      </c>
      <c r="W200" s="114" t="s">
        <v>18</v>
      </c>
      <c r="X200" s="114" t="s">
        <v>18</v>
      </c>
      <c r="Y200" s="468" t="s">
        <v>18</v>
      </c>
    </row>
    <row r="201" spans="1:25" ht="15" x14ac:dyDescent="0.25">
      <c r="A201" s="484" t="s">
        <v>1184</v>
      </c>
      <c r="B201" s="97" t="s">
        <v>1556</v>
      </c>
      <c r="C201" s="97">
        <v>20</v>
      </c>
      <c r="D201" s="211" t="s">
        <v>2263</v>
      </c>
      <c r="E201" s="1002" t="s">
        <v>419</v>
      </c>
      <c r="F201" s="480" t="s">
        <v>1025</v>
      </c>
      <c r="G201" s="452" t="s">
        <v>38</v>
      </c>
      <c r="H201" s="452">
        <v>1975</v>
      </c>
      <c r="I201" s="452"/>
      <c r="J201" s="178" t="s">
        <v>941</v>
      </c>
      <c r="K201" s="452">
        <v>2</v>
      </c>
      <c r="L201" s="1040">
        <v>729.1</v>
      </c>
      <c r="M201" s="1040">
        <v>659.6</v>
      </c>
      <c r="N201" s="111">
        <v>792</v>
      </c>
      <c r="O201" s="454">
        <v>22</v>
      </c>
      <c r="P201" s="749" t="s">
        <v>35</v>
      </c>
      <c r="Q201" s="1108">
        <v>51686</v>
      </c>
      <c r="R201" s="111">
        <v>0</v>
      </c>
      <c r="S201" s="111">
        <f t="shared" ref="S201:S203" si="121">Q201-U201</f>
        <v>19905.63</v>
      </c>
      <c r="T201" s="111">
        <v>0</v>
      </c>
      <c r="U201" s="111">
        <v>31780.37</v>
      </c>
      <c r="V201" s="111">
        <v>0</v>
      </c>
      <c r="W201" s="163">
        <f t="shared" ref="W201:W203" si="122">Q201/L201</f>
        <v>70.890138526951034</v>
      </c>
      <c r="X201" s="111">
        <v>70.89</v>
      </c>
      <c r="Y201" s="743">
        <v>44196</v>
      </c>
    </row>
    <row r="202" spans="1:25" ht="15" x14ac:dyDescent="0.25">
      <c r="A202" s="484" t="s">
        <v>1184</v>
      </c>
      <c r="B202" s="97" t="s">
        <v>1557</v>
      </c>
      <c r="C202" s="97">
        <v>20</v>
      </c>
      <c r="D202" s="211" t="s">
        <v>2264</v>
      </c>
      <c r="E202" s="696" t="s">
        <v>419</v>
      </c>
      <c r="F202" s="428" t="s">
        <v>1025</v>
      </c>
      <c r="G202" s="429" t="s">
        <v>38</v>
      </c>
      <c r="H202" s="429">
        <v>1975</v>
      </c>
      <c r="I202" s="429"/>
      <c r="J202" s="443" t="s">
        <v>941</v>
      </c>
      <c r="K202" s="429">
        <v>2</v>
      </c>
      <c r="L202" s="1041">
        <v>729.1</v>
      </c>
      <c r="M202" s="1041">
        <v>659.6</v>
      </c>
      <c r="N202" s="113">
        <v>792</v>
      </c>
      <c r="O202" s="431">
        <v>22</v>
      </c>
      <c r="P202" s="300" t="s">
        <v>2119</v>
      </c>
      <c r="Q202" s="895">
        <v>68915</v>
      </c>
      <c r="R202" s="113">
        <v>0</v>
      </c>
      <c r="S202" s="111">
        <f t="shared" si="121"/>
        <v>26540.97</v>
      </c>
      <c r="T202" s="113">
        <v>0</v>
      </c>
      <c r="U202" s="113">
        <v>42374.03</v>
      </c>
      <c r="V202" s="113">
        <v>0</v>
      </c>
      <c r="W202" s="956">
        <f t="shared" si="122"/>
        <v>94.520641887258265</v>
      </c>
      <c r="X202" s="113">
        <v>94.52</v>
      </c>
      <c r="Y202" s="746">
        <v>44196</v>
      </c>
    </row>
    <row r="203" spans="1:25" ht="15" x14ac:dyDescent="0.25">
      <c r="A203" s="484" t="s">
        <v>1184</v>
      </c>
      <c r="B203" s="97" t="s">
        <v>1558</v>
      </c>
      <c r="C203" s="97">
        <v>20</v>
      </c>
      <c r="D203" s="211" t="s">
        <v>2265</v>
      </c>
      <c r="E203" s="960" t="s">
        <v>419</v>
      </c>
      <c r="F203" s="427" t="s">
        <v>1025</v>
      </c>
      <c r="G203" s="423" t="s">
        <v>38</v>
      </c>
      <c r="H203" s="423">
        <v>1975</v>
      </c>
      <c r="I203" s="423"/>
      <c r="J203" s="179" t="s">
        <v>941</v>
      </c>
      <c r="K203" s="423">
        <v>2</v>
      </c>
      <c r="L203" s="1042">
        <v>729.1</v>
      </c>
      <c r="M203" s="1042">
        <v>659.6</v>
      </c>
      <c r="N203" s="116">
        <v>792</v>
      </c>
      <c r="O203" s="426">
        <v>22</v>
      </c>
      <c r="P203" s="300" t="s">
        <v>2135</v>
      </c>
      <c r="Q203" s="1109">
        <v>103365</v>
      </c>
      <c r="R203" s="116">
        <v>0</v>
      </c>
      <c r="S203" s="115">
        <f t="shared" si="121"/>
        <v>39808.559999999998</v>
      </c>
      <c r="T203" s="116">
        <v>0</v>
      </c>
      <c r="U203" s="116">
        <v>63556.44</v>
      </c>
      <c r="V203" s="116">
        <v>0</v>
      </c>
      <c r="W203" s="107">
        <f t="shared" si="122"/>
        <v>141.77067617610751</v>
      </c>
      <c r="X203" s="116">
        <v>141.77000000000001</v>
      </c>
      <c r="Y203" s="744">
        <v>44196</v>
      </c>
    </row>
    <row r="204" spans="1:25" x14ac:dyDescent="0.25">
      <c r="A204" s="437"/>
      <c r="B204" s="34"/>
      <c r="C204" s="34"/>
      <c r="D204" s="132"/>
      <c r="E204" s="696"/>
      <c r="F204" s="892" t="s">
        <v>31</v>
      </c>
      <c r="G204" s="352" t="s">
        <v>18</v>
      </c>
      <c r="H204" s="352" t="s">
        <v>18</v>
      </c>
      <c r="I204" s="352" t="s">
        <v>18</v>
      </c>
      <c r="J204" s="352" t="s">
        <v>18</v>
      </c>
      <c r="K204" s="352" t="s">
        <v>18</v>
      </c>
      <c r="L204" s="114">
        <f>L203</f>
        <v>729.1</v>
      </c>
      <c r="M204" s="114">
        <f t="shared" ref="M204:O204" si="123">M203</f>
        <v>659.6</v>
      </c>
      <c r="N204" s="114">
        <f t="shared" si="123"/>
        <v>792</v>
      </c>
      <c r="O204" s="465">
        <f t="shared" si="123"/>
        <v>22</v>
      </c>
      <c r="P204" s="521" t="s">
        <v>18</v>
      </c>
      <c r="Q204" s="893">
        <f>SUM(Q201:Q203)</f>
        <v>223966</v>
      </c>
      <c r="R204" s="893">
        <f t="shared" ref="R204:V204" si="124">SUM(R201:R203)</f>
        <v>0</v>
      </c>
      <c r="S204" s="893">
        <f t="shared" si="124"/>
        <v>86255.16</v>
      </c>
      <c r="T204" s="893">
        <f t="shared" si="124"/>
        <v>0</v>
      </c>
      <c r="U204" s="893">
        <f t="shared" si="124"/>
        <v>137710.84</v>
      </c>
      <c r="V204" s="893">
        <f t="shared" si="124"/>
        <v>0</v>
      </c>
      <c r="W204" s="114" t="s">
        <v>18</v>
      </c>
      <c r="X204" s="114" t="s">
        <v>18</v>
      </c>
      <c r="Y204" s="468" t="s">
        <v>18</v>
      </c>
    </row>
    <row r="205" spans="1:25" ht="25.5" x14ac:dyDescent="0.25">
      <c r="A205" s="484" t="s">
        <v>1185</v>
      </c>
      <c r="B205" s="97" t="s">
        <v>1559</v>
      </c>
      <c r="C205" s="97">
        <v>20</v>
      </c>
      <c r="D205" s="211" t="s">
        <v>2268</v>
      </c>
      <c r="E205" s="1002" t="s">
        <v>420</v>
      </c>
      <c r="F205" s="480" t="s">
        <v>1026</v>
      </c>
      <c r="G205" s="452" t="s">
        <v>38</v>
      </c>
      <c r="H205" s="452">
        <v>1940</v>
      </c>
      <c r="I205" s="452"/>
      <c r="J205" s="178" t="s">
        <v>941</v>
      </c>
      <c r="K205" s="452">
        <v>2</v>
      </c>
      <c r="L205" s="1040">
        <v>725.2</v>
      </c>
      <c r="M205" s="1040">
        <v>655.7</v>
      </c>
      <c r="N205" s="111">
        <v>536.5</v>
      </c>
      <c r="O205" s="454">
        <v>28</v>
      </c>
      <c r="P205" s="339" t="s">
        <v>2140</v>
      </c>
      <c r="Q205" s="1108">
        <v>51409</v>
      </c>
      <c r="R205" s="111">
        <v>0</v>
      </c>
      <c r="S205" s="111">
        <f t="shared" ref="S205:S208" si="125">Q205-U205</f>
        <v>19798.95</v>
      </c>
      <c r="T205" s="111">
        <v>0</v>
      </c>
      <c r="U205" s="111">
        <v>31610.05</v>
      </c>
      <c r="V205" s="111">
        <v>0</v>
      </c>
      <c r="W205" s="163">
        <f t="shared" ref="W205:W208" si="126">Q205/L205</f>
        <v>70.889409817981246</v>
      </c>
      <c r="X205" s="111">
        <v>70.89</v>
      </c>
      <c r="Y205" s="743">
        <v>44196</v>
      </c>
    </row>
    <row r="206" spans="1:25" ht="15" x14ac:dyDescent="0.25">
      <c r="A206" s="484" t="s">
        <v>1185</v>
      </c>
      <c r="B206" s="97" t="s">
        <v>1560</v>
      </c>
      <c r="C206" s="97">
        <v>20</v>
      </c>
      <c r="D206" s="211" t="s">
        <v>2263</v>
      </c>
      <c r="E206" s="696" t="s">
        <v>420</v>
      </c>
      <c r="F206" s="428" t="s">
        <v>1026</v>
      </c>
      <c r="G206" s="429" t="s">
        <v>38</v>
      </c>
      <c r="H206" s="429">
        <v>1940</v>
      </c>
      <c r="I206" s="429"/>
      <c r="J206" s="443" t="s">
        <v>941</v>
      </c>
      <c r="K206" s="429">
        <v>2</v>
      </c>
      <c r="L206" s="1041">
        <v>725.2</v>
      </c>
      <c r="M206" s="1041">
        <v>655.7</v>
      </c>
      <c r="N206" s="113">
        <v>536.5</v>
      </c>
      <c r="O206" s="431">
        <v>28</v>
      </c>
      <c r="P206" s="337" t="s">
        <v>35</v>
      </c>
      <c r="Q206" s="895">
        <v>51409</v>
      </c>
      <c r="R206" s="113">
        <v>0</v>
      </c>
      <c r="S206" s="111">
        <f t="shared" si="125"/>
        <v>19798.95</v>
      </c>
      <c r="T206" s="113">
        <v>0</v>
      </c>
      <c r="U206" s="113">
        <v>31610.05</v>
      </c>
      <c r="V206" s="113">
        <v>0</v>
      </c>
      <c r="W206" s="956">
        <f t="shared" si="126"/>
        <v>70.889409817981246</v>
      </c>
      <c r="X206" s="113">
        <v>70.89</v>
      </c>
      <c r="Y206" s="746">
        <v>44196</v>
      </c>
    </row>
    <row r="207" spans="1:25" ht="15" x14ac:dyDescent="0.25">
      <c r="A207" s="484" t="s">
        <v>1185</v>
      </c>
      <c r="B207" s="97" t="s">
        <v>1561</v>
      </c>
      <c r="C207" s="97">
        <v>20</v>
      </c>
      <c r="D207" s="211" t="s">
        <v>2264</v>
      </c>
      <c r="E207" s="696" t="s">
        <v>420</v>
      </c>
      <c r="F207" s="428" t="s">
        <v>1026</v>
      </c>
      <c r="G207" s="429" t="s">
        <v>38</v>
      </c>
      <c r="H207" s="429">
        <v>1940</v>
      </c>
      <c r="I207" s="429"/>
      <c r="J207" s="443" t="s">
        <v>941</v>
      </c>
      <c r="K207" s="429">
        <v>2</v>
      </c>
      <c r="L207" s="1041">
        <v>725.2</v>
      </c>
      <c r="M207" s="1041">
        <v>655.7</v>
      </c>
      <c r="N207" s="113">
        <v>536.5</v>
      </c>
      <c r="O207" s="431">
        <v>28</v>
      </c>
      <c r="P207" s="300" t="s">
        <v>2119</v>
      </c>
      <c r="Q207" s="895">
        <v>68546</v>
      </c>
      <c r="R207" s="113">
        <v>0</v>
      </c>
      <c r="S207" s="111">
        <f t="shared" si="125"/>
        <v>26398.85</v>
      </c>
      <c r="T207" s="113">
        <v>0</v>
      </c>
      <c r="U207" s="113">
        <v>42147.15</v>
      </c>
      <c r="V207" s="113">
        <v>0</v>
      </c>
      <c r="W207" s="956">
        <f t="shared" si="126"/>
        <v>94.520132377275232</v>
      </c>
      <c r="X207" s="113">
        <v>94.52</v>
      </c>
      <c r="Y207" s="746">
        <v>44196</v>
      </c>
    </row>
    <row r="208" spans="1:25" ht="15" x14ac:dyDescent="0.25">
      <c r="A208" s="484" t="s">
        <v>1185</v>
      </c>
      <c r="B208" s="97" t="s">
        <v>1562</v>
      </c>
      <c r="C208" s="97">
        <v>20</v>
      </c>
      <c r="D208" s="211" t="s">
        <v>2265</v>
      </c>
      <c r="E208" s="960" t="s">
        <v>420</v>
      </c>
      <c r="F208" s="427" t="s">
        <v>1026</v>
      </c>
      <c r="G208" s="423" t="s">
        <v>38</v>
      </c>
      <c r="H208" s="423">
        <v>1940</v>
      </c>
      <c r="I208" s="423"/>
      <c r="J208" s="179" t="s">
        <v>941</v>
      </c>
      <c r="K208" s="423">
        <v>2</v>
      </c>
      <c r="L208" s="1042">
        <v>725.2</v>
      </c>
      <c r="M208" s="1042">
        <v>655.7</v>
      </c>
      <c r="N208" s="116">
        <v>536.5</v>
      </c>
      <c r="O208" s="426">
        <v>28</v>
      </c>
      <c r="P208" s="300" t="s">
        <v>2135</v>
      </c>
      <c r="Q208" s="1109">
        <v>102812</v>
      </c>
      <c r="R208" s="116">
        <v>0</v>
      </c>
      <c r="S208" s="115">
        <f t="shared" si="125"/>
        <v>39595.589999999997</v>
      </c>
      <c r="T208" s="116">
        <v>0</v>
      </c>
      <c r="U208" s="116">
        <v>63216.41</v>
      </c>
      <c r="V208" s="116">
        <v>0</v>
      </c>
      <c r="W208" s="107">
        <f t="shared" si="126"/>
        <v>141.77054605626034</v>
      </c>
      <c r="X208" s="116">
        <v>141.77000000000001</v>
      </c>
      <c r="Y208" s="744">
        <v>44196</v>
      </c>
    </row>
    <row r="209" spans="1:25" x14ac:dyDescent="0.25">
      <c r="A209" s="437"/>
      <c r="B209" s="34"/>
      <c r="C209" s="34"/>
      <c r="D209" s="132"/>
      <c r="E209" s="696"/>
      <c r="F209" s="892" t="s">
        <v>31</v>
      </c>
      <c r="G209" s="352" t="s">
        <v>18</v>
      </c>
      <c r="H209" s="352" t="s">
        <v>18</v>
      </c>
      <c r="I209" s="352" t="s">
        <v>18</v>
      </c>
      <c r="J209" s="352" t="s">
        <v>18</v>
      </c>
      <c r="K209" s="352" t="s">
        <v>18</v>
      </c>
      <c r="L209" s="114">
        <f>L208</f>
        <v>725.2</v>
      </c>
      <c r="M209" s="114">
        <f>M208</f>
        <v>655.7</v>
      </c>
      <c r="N209" s="114">
        <f>N208</f>
        <v>536.5</v>
      </c>
      <c r="O209" s="465">
        <f>O208</f>
        <v>28</v>
      </c>
      <c r="P209" s="521" t="s">
        <v>18</v>
      </c>
      <c r="Q209" s="893">
        <f>SUM(Q205:Q208)</f>
        <v>274176</v>
      </c>
      <c r="R209" s="893">
        <f t="shared" ref="R209:V209" si="127">SUM(R205:R208)</f>
        <v>0</v>
      </c>
      <c r="S209" s="893">
        <f t="shared" si="127"/>
        <v>105592.34</v>
      </c>
      <c r="T209" s="893">
        <f t="shared" si="127"/>
        <v>0</v>
      </c>
      <c r="U209" s="893">
        <f t="shared" si="127"/>
        <v>168583.66</v>
      </c>
      <c r="V209" s="893">
        <f t="shared" si="127"/>
        <v>0</v>
      </c>
      <c r="W209" s="114" t="s">
        <v>18</v>
      </c>
      <c r="X209" s="114" t="s">
        <v>18</v>
      </c>
      <c r="Y209" s="468" t="s">
        <v>18</v>
      </c>
    </row>
    <row r="210" spans="1:25" ht="25.5" x14ac:dyDescent="0.25">
      <c r="A210" s="484" t="s">
        <v>1186</v>
      </c>
      <c r="B210" s="97" t="s">
        <v>1563</v>
      </c>
      <c r="C210" s="97">
        <v>20</v>
      </c>
      <c r="D210" s="211" t="s">
        <v>2269</v>
      </c>
      <c r="E210" s="1002" t="s">
        <v>943</v>
      </c>
      <c r="F210" s="1043" t="s">
        <v>1027</v>
      </c>
      <c r="G210" s="458" t="s">
        <v>38</v>
      </c>
      <c r="H210" s="458">
        <v>1966</v>
      </c>
      <c r="I210" s="458"/>
      <c r="J210" s="457" t="s">
        <v>82</v>
      </c>
      <c r="K210" s="458">
        <v>2</v>
      </c>
      <c r="L210" s="115">
        <v>665.2</v>
      </c>
      <c r="M210" s="115">
        <v>603.1</v>
      </c>
      <c r="N210" s="115">
        <v>560</v>
      </c>
      <c r="O210" s="459">
        <v>27</v>
      </c>
      <c r="P210" s="339" t="s">
        <v>2136</v>
      </c>
      <c r="Q210" s="111">
        <v>49724</v>
      </c>
      <c r="R210" s="111">
        <v>0</v>
      </c>
      <c r="S210" s="111">
        <f t="shared" ref="S210:S215" si="128">Q210-U210</f>
        <v>19150.009999999998</v>
      </c>
      <c r="T210" s="111">
        <v>0</v>
      </c>
      <c r="U210" s="111">
        <v>30573.99</v>
      </c>
      <c r="V210" s="111">
        <v>0</v>
      </c>
      <c r="W210" s="163">
        <f t="shared" ref="W210:W215" si="129">Q210/L210</f>
        <v>74.750450992182792</v>
      </c>
      <c r="X210" s="111">
        <v>74.75</v>
      </c>
      <c r="Y210" s="743">
        <v>44196</v>
      </c>
    </row>
    <row r="211" spans="1:25" ht="25.5" x14ac:dyDescent="0.25">
      <c r="A211" s="484" t="s">
        <v>1186</v>
      </c>
      <c r="B211" s="97" t="s">
        <v>1564</v>
      </c>
      <c r="C211" s="97">
        <v>20</v>
      </c>
      <c r="D211" s="211" t="s">
        <v>2268</v>
      </c>
      <c r="E211" s="696" t="s">
        <v>943</v>
      </c>
      <c r="F211" s="881" t="s">
        <v>1027</v>
      </c>
      <c r="G211" s="429" t="s">
        <v>38</v>
      </c>
      <c r="H211" s="429">
        <v>1966</v>
      </c>
      <c r="I211" s="429"/>
      <c r="J211" s="443" t="s">
        <v>82</v>
      </c>
      <c r="K211" s="429">
        <v>2</v>
      </c>
      <c r="L211" s="113">
        <v>665.2</v>
      </c>
      <c r="M211" s="113">
        <v>603.1</v>
      </c>
      <c r="N211" s="113">
        <v>560</v>
      </c>
      <c r="O211" s="431">
        <v>27</v>
      </c>
      <c r="P211" s="336" t="s">
        <v>2140</v>
      </c>
      <c r="Q211" s="113">
        <v>49724</v>
      </c>
      <c r="R211" s="113">
        <v>0</v>
      </c>
      <c r="S211" s="111">
        <f t="shared" si="128"/>
        <v>19150.009999999998</v>
      </c>
      <c r="T211" s="113">
        <v>0</v>
      </c>
      <c r="U211" s="113">
        <v>30573.99</v>
      </c>
      <c r="V211" s="113">
        <v>0</v>
      </c>
      <c r="W211" s="956">
        <f t="shared" si="129"/>
        <v>74.750450992182792</v>
      </c>
      <c r="X211" s="113">
        <v>74.75</v>
      </c>
      <c r="Y211" s="746">
        <v>44196</v>
      </c>
    </row>
    <row r="212" spans="1:25" ht="15" x14ac:dyDescent="0.25">
      <c r="A212" s="484" t="s">
        <v>1186</v>
      </c>
      <c r="B212" s="97" t="s">
        <v>1565</v>
      </c>
      <c r="C212" s="97">
        <v>20</v>
      </c>
      <c r="D212" s="211" t="s">
        <v>2263</v>
      </c>
      <c r="E212" s="696" t="s">
        <v>943</v>
      </c>
      <c r="F212" s="881" t="s">
        <v>1027</v>
      </c>
      <c r="G212" s="429" t="s">
        <v>38</v>
      </c>
      <c r="H212" s="429">
        <v>1966</v>
      </c>
      <c r="I212" s="429"/>
      <c r="J212" s="443" t="s">
        <v>82</v>
      </c>
      <c r="K212" s="429">
        <v>2</v>
      </c>
      <c r="L212" s="113">
        <v>665.2</v>
      </c>
      <c r="M212" s="113">
        <v>603.1</v>
      </c>
      <c r="N212" s="113">
        <v>560</v>
      </c>
      <c r="O212" s="431">
        <v>27</v>
      </c>
      <c r="P212" s="337" t="s">
        <v>35</v>
      </c>
      <c r="Q212" s="113">
        <v>49724</v>
      </c>
      <c r="R212" s="113">
        <v>0</v>
      </c>
      <c r="S212" s="111">
        <f t="shared" si="128"/>
        <v>19150.009999999998</v>
      </c>
      <c r="T212" s="113">
        <v>0</v>
      </c>
      <c r="U212" s="113">
        <v>30573.99</v>
      </c>
      <c r="V212" s="113">
        <v>0</v>
      </c>
      <c r="W212" s="956">
        <f t="shared" si="129"/>
        <v>74.750450992182792</v>
      </c>
      <c r="X212" s="113">
        <v>74.75</v>
      </c>
      <c r="Y212" s="746">
        <v>44196</v>
      </c>
    </row>
    <row r="213" spans="1:25" ht="15" x14ac:dyDescent="0.25">
      <c r="A213" s="484" t="s">
        <v>1186</v>
      </c>
      <c r="B213" s="97" t="s">
        <v>1566</v>
      </c>
      <c r="C213" s="97">
        <v>20</v>
      </c>
      <c r="D213" s="211" t="s">
        <v>2264</v>
      </c>
      <c r="E213" s="696" t="s">
        <v>943</v>
      </c>
      <c r="F213" s="881" t="s">
        <v>1027</v>
      </c>
      <c r="G213" s="429" t="s">
        <v>38</v>
      </c>
      <c r="H213" s="429">
        <v>1966</v>
      </c>
      <c r="I213" s="429"/>
      <c r="J213" s="443" t="s">
        <v>82</v>
      </c>
      <c r="K213" s="429">
        <v>2</v>
      </c>
      <c r="L213" s="113">
        <v>665.2</v>
      </c>
      <c r="M213" s="113">
        <v>603.1</v>
      </c>
      <c r="N213" s="113">
        <v>560</v>
      </c>
      <c r="O213" s="431">
        <v>27</v>
      </c>
      <c r="P213" s="300" t="s">
        <v>2119</v>
      </c>
      <c r="Q213" s="113">
        <v>66294</v>
      </c>
      <c r="R213" s="113">
        <v>0</v>
      </c>
      <c r="S213" s="111">
        <f t="shared" si="128"/>
        <v>25531.550000000003</v>
      </c>
      <c r="T213" s="113">
        <v>0</v>
      </c>
      <c r="U213" s="113">
        <v>40762.449999999997</v>
      </c>
      <c r="V213" s="113">
        <v>0</v>
      </c>
      <c r="W213" s="956">
        <f t="shared" si="129"/>
        <v>99.660252555622364</v>
      </c>
      <c r="X213" s="113">
        <v>99.66</v>
      </c>
      <c r="Y213" s="746">
        <v>44196</v>
      </c>
    </row>
    <row r="214" spans="1:25" ht="15" x14ac:dyDescent="0.25">
      <c r="A214" s="484" t="s">
        <v>1186</v>
      </c>
      <c r="B214" s="97" t="s">
        <v>1567</v>
      </c>
      <c r="C214" s="97">
        <v>20</v>
      </c>
      <c r="D214" s="211" t="s">
        <v>2265</v>
      </c>
      <c r="E214" s="696" t="s">
        <v>943</v>
      </c>
      <c r="F214" s="881" t="s">
        <v>1027</v>
      </c>
      <c r="G214" s="429" t="s">
        <v>38</v>
      </c>
      <c r="H214" s="429">
        <v>1966</v>
      </c>
      <c r="I214" s="429"/>
      <c r="J214" s="443" t="s">
        <v>82</v>
      </c>
      <c r="K214" s="429">
        <v>2</v>
      </c>
      <c r="L214" s="113">
        <v>665.2</v>
      </c>
      <c r="M214" s="113">
        <v>603.1</v>
      </c>
      <c r="N214" s="113">
        <v>560</v>
      </c>
      <c r="O214" s="431">
        <v>27</v>
      </c>
      <c r="P214" s="336" t="s">
        <v>2135</v>
      </c>
      <c r="Q214" s="113">
        <v>99441</v>
      </c>
      <c r="R214" s="113">
        <v>0</v>
      </c>
      <c r="S214" s="111">
        <f t="shared" si="128"/>
        <v>38297.33</v>
      </c>
      <c r="T214" s="113">
        <v>0</v>
      </c>
      <c r="U214" s="113">
        <v>61143.67</v>
      </c>
      <c r="V214" s="113">
        <v>0</v>
      </c>
      <c r="W214" s="956">
        <f t="shared" si="129"/>
        <v>149.49037883343354</v>
      </c>
      <c r="X214" s="113">
        <v>149.49</v>
      </c>
      <c r="Y214" s="746">
        <v>44196</v>
      </c>
    </row>
    <row r="215" spans="1:25" ht="15" x14ac:dyDescent="0.25">
      <c r="A215" s="484" t="s">
        <v>1186</v>
      </c>
      <c r="B215" s="97" t="s">
        <v>1568</v>
      </c>
      <c r="C215" s="97">
        <v>20</v>
      </c>
      <c r="D215" s="211" t="s">
        <v>2266</v>
      </c>
      <c r="E215" s="960" t="s">
        <v>943</v>
      </c>
      <c r="F215" s="1020" t="s">
        <v>1027</v>
      </c>
      <c r="G215" s="423" t="s">
        <v>38</v>
      </c>
      <c r="H215" s="423">
        <v>1966</v>
      </c>
      <c r="I215" s="423"/>
      <c r="J215" s="179" t="s">
        <v>82</v>
      </c>
      <c r="K215" s="458">
        <v>2</v>
      </c>
      <c r="L215" s="116">
        <v>665.2</v>
      </c>
      <c r="M215" s="116">
        <v>603.1</v>
      </c>
      <c r="N215" s="116">
        <v>560</v>
      </c>
      <c r="O215" s="426">
        <v>27</v>
      </c>
      <c r="P215" s="300" t="s">
        <v>83</v>
      </c>
      <c r="Q215" s="116">
        <v>34803</v>
      </c>
      <c r="R215" s="116">
        <v>0</v>
      </c>
      <c r="S215" s="115">
        <f t="shared" si="128"/>
        <v>13403.54</v>
      </c>
      <c r="T215" s="116">
        <v>0</v>
      </c>
      <c r="U215" s="116">
        <v>21399.46</v>
      </c>
      <c r="V215" s="116">
        <v>0</v>
      </c>
      <c r="W215" s="107">
        <f t="shared" si="129"/>
        <v>52.31960312687913</v>
      </c>
      <c r="X215" s="116">
        <v>52.32</v>
      </c>
      <c r="Y215" s="744">
        <v>44196</v>
      </c>
    </row>
    <row r="216" spans="1:25" x14ac:dyDescent="0.25">
      <c r="A216" s="437"/>
      <c r="B216" s="34"/>
      <c r="C216" s="34"/>
      <c r="D216" s="132"/>
      <c r="E216" s="696"/>
      <c r="F216" s="892" t="s">
        <v>31</v>
      </c>
      <c r="G216" s="352" t="s">
        <v>18</v>
      </c>
      <c r="H216" s="352" t="s">
        <v>18</v>
      </c>
      <c r="I216" s="352" t="s">
        <v>18</v>
      </c>
      <c r="J216" s="352" t="s">
        <v>18</v>
      </c>
      <c r="K216" s="352" t="s">
        <v>18</v>
      </c>
      <c r="L216" s="114">
        <f>L215</f>
        <v>665.2</v>
      </c>
      <c r="M216" s="114">
        <f t="shared" ref="M216:O216" si="130">M215</f>
        <v>603.1</v>
      </c>
      <c r="N216" s="114">
        <f t="shared" si="130"/>
        <v>560</v>
      </c>
      <c r="O216" s="465">
        <f t="shared" si="130"/>
        <v>27</v>
      </c>
      <c r="P216" s="521" t="s">
        <v>18</v>
      </c>
      <c r="Q216" s="893">
        <f>SUM(Q210:Q215)</f>
        <v>349710</v>
      </c>
      <c r="R216" s="893">
        <f t="shared" ref="R216:V216" si="131">SUM(R210:R215)</f>
        <v>0</v>
      </c>
      <c r="S216" s="893">
        <f t="shared" si="131"/>
        <v>134682.45000000001</v>
      </c>
      <c r="T216" s="893">
        <f t="shared" si="131"/>
        <v>0</v>
      </c>
      <c r="U216" s="893">
        <f t="shared" si="131"/>
        <v>215027.54999999996</v>
      </c>
      <c r="V216" s="893">
        <f t="shared" si="131"/>
        <v>0</v>
      </c>
      <c r="W216" s="114" t="s">
        <v>18</v>
      </c>
      <c r="X216" s="114" t="s">
        <v>18</v>
      </c>
      <c r="Y216" s="468" t="s">
        <v>18</v>
      </c>
    </row>
    <row r="217" spans="1:25" ht="15" x14ac:dyDescent="0.25">
      <c r="A217" s="484" t="s">
        <v>1187</v>
      </c>
      <c r="B217" s="97" t="s">
        <v>1569</v>
      </c>
      <c r="C217" s="97">
        <v>20</v>
      </c>
      <c r="D217" s="211" t="s">
        <v>2266</v>
      </c>
      <c r="E217" s="1002" t="s">
        <v>944</v>
      </c>
      <c r="F217" s="1014" t="s">
        <v>71</v>
      </c>
      <c r="G217" s="452" t="s">
        <v>38</v>
      </c>
      <c r="H217" s="455">
        <v>1983</v>
      </c>
      <c r="I217" s="455"/>
      <c r="J217" s="178" t="s">
        <v>50</v>
      </c>
      <c r="K217" s="452">
        <v>4</v>
      </c>
      <c r="L217" s="1024">
        <v>3655.7</v>
      </c>
      <c r="M217" s="1024">
        <v>3321.2</v>
      </c>
      <c r="N217" s="111">
        <v>1120</v>
      </c>
      <c r="O217" s="454">
        <v>152</v>
      </c>
      <c r="P217" s="739" t="s">
        <v>83</v>
      </c>
      <c r="Q217" s="1108">
        <v>93297</v>
      </c>
      <c r="R217" s="111">
        <v>0</v>
      </c>
      <c r="S217" s="111">
        <f>Q217-U217</f>
        <v>35931.11</v>
      </c>
      <c r="T217" s="111">
        <v>0</v>
      </c>
      <c r="U217" s="111">
        <v>57365.89</v>
      </c>
      <c r="V217" s="111">
        <v>0</v>
      </c>
      <c r="W217" s="163">
        <f>Q217/L217</f>
        <v>25.520967256612963</v>
      </c>
      <c r="X217" s="111">
        <v>49.25</v>
      </c>
      <c r="Y217" s="743">
        <v>44196</v>
      </c>
    </row>
    <row r="218" spans="1:25" ht="15" x14ac:dyDescent="0.25">
      <c r="A218" s="484" t="s">
        <v>1187</v>
      </c>
      <c r="B218" s="97" t="s">
        <v>1569</v>
      </c>
      <c r="C218" s="97">
        <v>8</v>
      </c>
      <c r="D218" s="211" t="s">
        <v>45</v>
      </c>
      <c r="E218" s="696" t="s">
        <v>944</v>
      </c>
      <c r="F218" s="428" t="s">
        <v>71</v>
      </c>
      <c r="G218" s="429" t="s">
        <v>38</v>
      </c>
      <c r="H218" s="432">
        <v>1983</v>
      </c>
      <c r="I218" s="432"/>
      <c r="J218" s="443" t="s">
        <v>50</v>
      </c>
      <c r="K218" s="429">
        <v>4</v>
      </c>
      <c r="L218" s="882">
        <v>3655.7</v>
      </c>
      <c r="M218" s="882">
        <v>3321.2</v>
      </c>
      <c r="N218" s="113">
        <v>1120</v>
      </c>
      <c r="O218" s="431">
        <v>152</v>
      </c>
      <c r="P218" s="336" t="s">
        <v>45</v>
      </c>
      <c r="Q218" s="895">
        <v>7551174</v>
      </c>
      <c r="R218" s="113">
        <v>0</v>
      </c>
      <c r="S218" s="111">
        <f t="shared" ref="S218:S248" si="132">Q218-U218</f>
        <v>2908154.2800000003</v>
      </c>
      <c r="T218" s="113">
        <v>0</v>
      </c>
      <c r="U218" s="113">
        <v>4643019.72</v>
      </c>
      <c r="V218" s="113">
        <v>0</v>
      </c>
      <c r="W218" s="113">
        <f>Q218/N218</f>
        <v>6742.1196428571429</v>
      </c>
      <c r="X218" s="113">
        <v>7521.62</v>
      </c>
      <c r="Y218" s="746">
        <v>44196</v>
      </c>
    </row>
    <row r="219" spans="1:25" ht="15" x14ac:dyDescent="0.25">
      <c r="A219" s="484" t="s">
        <v>1187</v>
      </c>
      <c r="B219" s="97" t="s">
        <v>1570</v>
      </c>
      <c r="C219" s="97">
        <v>20</v>
      </c>
      <c r="D219" s="211" t="s">
        <v>2267</v>
      </c>
      <c r="E219" s="696" t="s">
        <v>944</v>
      </c>
      <c r="F219" s="428" t="s">
        <v>71</v>
      </c>
      <c r="G219" s="429" t="s">
        <v>38</v>
      </c>
      <c r="H219" s="432">
        <v>1983</v>
      </c>
      <c r="I219" s="432"/>
      <c r="J219" s="443" t="s">
        <v>50</v>
      </c>
      <c r="K219" s="429">
        <v>4</v>
      </c>
      <c r="L219" s="882">
        <v>3655.7</v>
      </c>
      <c r="M219" s="882">
        <v>3321.2</v>
      </c>
      <c r="N219" s="113">
        <v>1120</v>
      </c>
      <c r="O219" s="431">
        <v>152</v>
      </c>
      <c r="P219" s="340" t="s">
        <v>78</v>
      </c>
      <c r="Q219" s="895">
        <v>338627</v>
      </c>
      <c r="R219" s="113">
        <v>0</v>
      </c>
      <c r="S219" s="111">
        <f t="shared" si="132"/>
        <v>130414.1</v>
      </c>
      <c r="T219" s="113">
        <v>0</v>
      </c>
      <c r="U219" s="113">
        <v>208212.9</v>
      </c>
      <c r="V219" s="113">
        <v>0</v>
      </c>
      <c r="W219" s="956">
        <f t="shared" ref="W219:W221" si="133">Q219/L219</f>
        <v>92.6298656891977</v>
      </c>
      <c r="X219" s="113">
        <v>92.63</v>
      </c>
      <c r="Y219" s="746">
        <v>44196</v>
      </c>
    </row>
    <row r="220" spans="1:25" ht="25.5" x14ac:dyDescent="0.25">
      <c r="A220" s="484" t="s">
        <v>1187</v>
      </c>
      <c r="B220" s="97" t="s">
        <v>1571</v>
      </c>
      <c r="C220" s="97">
        <v>20</v>
      </c>
      <c r="D220" s="211" t="s">
        <v>2268</v>
      </c>
      <c r="E220" s="696" t="s">
        <v>944</v>
      </c>
      <c r="F220" s="428" t="s">
        <v>71</v>
      </c>
      <c r="G220" s="429" t="s">
        <v>38</v>
      </c>
      <c r="H220" s="432">
        <v>1983</v>
      </c>
      <c r="I220" s="432"/>
      <c r="J220" s="443" t="s">
        <v>50</v>
      </c>
      <c r="K220" s="429">
        <v>4</v>
      </c>
      <c r="L220" s="882">
        <v>3655.7</v>
      </c>
      <c r="M220" s="882">
        <v>3321.2</v>
      </c>
      <c r="N220" s="113">
        <v>1120</v>
      </c>
      <c r="O220" s="431">
        <v>152</v>
      </c>
      <c r="P220" s="336" t="s">
        <v>2140</v>
      </c>
      <c r="Q220" s="895">
        <v>257179</v>
      </c>
      <c r="R220" s="113">
        <v>0</v>
      </c>
      <c r="S220" s="111">
        <f t="shared" si="132"/>
        <v>99046.35</v>
      </c>
      <c r="T220" s="113">
        <v>0</v>
      </c>
      <c r="U220" s="113">
        <v>158132.65</v>
      </c>
      <c r="V220" s="113">
        <v>0</v>
      </c>
      <c r="W220" s="956">
        <f t="shared" si="133"/>
        <v>70.350138140438219</v>
      </c>
      <c r="X220" s="113">
        <v>70.349999999999994</v>
      </c>
      <c r="Y220" s="746">
        <v>44196</v>
      </c>
    </row>
    <row r="221" spans="1:25" ht="15" x14ac:dyDescent="0.25">
      <c r="A221" s="484" t="s">
        <v>1187</v>
      </c>
      <c r="B221" s="97" t="s">
        <v>1572</v>
      </c>
      <c r="C221" s="97">
        <v>20</v>
      </c>
      <c r="D221" s="211" t="s">
        <v>2264</v>
      </c>
      <c r="E221" s="960" t="s">
        <v>944</v>
      </c>
      <c r="F221" s="427" t="s">
        <v>71</v>
      </c>
      <c r="G221" s="423" t="s">
        <v>38</v>
      </c>
      <c r="H221" s="424">
        <v>1983</v>
      </c>
      <c r="I221" s="424"/>
      <c r="J221" s="179" t="s">
        <v>50</v>
      </c>
      <c r="K221" s="423">
        <v>4</v>
      </c>
      <c r="L221" s="1025">
        <v>3655.7</v>
      </c>
      <c r="M221" s="1025">
        <v>3321.2</v>
      </c>
      <c r="N221" s="116">
        <v>1120</v>
      </c>
      <c r="O221" s="426">
        <v>152</v>
      </c>
      <c r="P221" s="300" t="s">
        <v>2119</v>
      </c>
      <c r="Q221" s="1109">
        <v>342905</v>
      </c>
      <c r="R221" s="116">
        <v>0</v>
      </c>
      <c r="S221" s="115">
        <f t="shared" si="132"/>
        <v>132061.67000000001</v>
      </c>
      <c r="T221" s="116">
        <v>0</v>
      </c>
      <c r="U221" s="116">
        <v>210843.33</v>
      </c>
      <c r="V221" s="116">
        <v>0</v>
      </c>
      <c r="W221" s="107">
        <f t="shared" si="133"/>
        <v>93.800093005443557</v>
      </c>
      <c r="X221" s="116">
        <v>93.8</v>
      </c>
      <c r="Y221" s="744">
        <v>44196</v>
      </c>
    </row>
    <row r="222" spans="1:25" x14ac:dyDescent="0.25">
      <c r="A222" s="437"/>
      <c r="B222" s="34"/>
      <c r="C222" s="34"/>
      <c r="D222" s="132"/>
      <c r="E222" s="962"/>
      <c r="F222" s="892" t="s">
        <v>31</v>
      </c>
      <c r="G222" s="352" t="s">
        <v>18</v>
      </c>
      <c r="H222" s="352" t="s">
        <v>18</v>
      </c>
      <c r="I222" s="352" t="s">
        <v>18</v>
      </c>
      <c r="J222" s="352" t="s">
        <v>18</v>
      </c>
      <c r="K222" s="352" t="s">
        <v>18</v>
      </c>
      <c r="L222" s="114">
        <v>3655.7</v>
      </c>
      <c r="M222" s="114">
        <v>3321.2</v>
      </c>
      <c r="N222" s="114">
        <v>1120</v>
      </c>
      <c r="O222" s="465">
        <v>152</v>
      </c>
      <c r="P222" s="521" t="s">
        <v>18</v>
      </c>
      <c r="Q222" s="893">
        <f>SUM(Q217:Q221)</f>
        <v>8583182</v>
      </c>
      <c r="R222" s="893">
        <f t="shared" ref="R222:V222" si="134">SUM(R217:R221)</f>
        <v>0</v>
      </c>
      <c r="S222" s="893">
        <f t="shared" si="134"/>
        <v>3305607.5100000002</v>
      </c>
      <c r="T222" s="893">
        <f t="shared" si="134"/>
        <v>0</v>
      </c>
      <c r="U222" s="893">
        <f t="shared" si="134"/>
        <v>5277574.49</v>
      </c>
      <c r="V222" s="893">
        <f t="shared" si="134"/>
        <v>0</v>
      </c>
      <c r="W222" s="114" t="s">
        <v>18</v>
      </c>
      <c r="X222" s="114" t="s">
        <v>18</v>
      </c>
      <c r="Y222" s="468" t="s">
        <v>18</v>
      </c>
    </row>
    <row r="223" spans="1:25" ht="15" x14ac:dyDescent="0.25">
      <c r="A223" s="484" t="s">
        <v>1188</v>
      </c>
      <c r="B223" s="97" t="s">
        <v>1573</v>
      </c>
      <c r="C223" s="97">
        <v>20</v>
      </c>
      <c r="D223" s="211" t="s">
        <v>2266</v>
      </c>
      <c r="E223" s="1002" t="s">
        <v>945</v>
      </c>
      <c r="F223" s="1014" t="s">
        <v>72</v>
      </c>
      <c r="G223" s="452" t="s">
        <v>38</v>
      </c>
      <c r="H223" s="455">
        <v>1976</v>
      </c>
      <c r="I223" s="455"/>
      <c r="J223" s="178" t="s">
        <v>942</v>
      </c>
      <c r="K223" s="452">
        <v>3</v>
      </c>
      <c r="L223" s="1024">
        <v>1239.8</v>
      </c>
      <c r="M223" s="1024">
        <v>1113.8</v>
      </c>
      <c r="N223" s="1028">
        <v>509.9</v>
      </c>
      <c r="O223" s="454">
        <v>55</v>
      </c>
      <c r="P223" s="739" t="s">
        <v>83</v>
      </c>
      <c r="Q223" s="1108">
        <v>61172</v>
      </c>
      <c r="R223" s="111">
        <v>0</v>
      </c>
      <c r="S223" s="111">
        <f t="shared" si="132"/>
        <v>23558.93</v>
      </c>
      <c r="T223" s="115">
        <v>0</v>
      </c>
      <c r="U223" s="115">
        <v>37613.07</v>
      </c>
      <c r="V223" s="115">
        <v>0</v>
      </c>
      <c r="W223" s="163">
        <f>Q223/L223</f>
        <v>49.340216163897402</v>
      </c>
      <c r="X223" s="115">
        <v>35.270000000000003</v>
      </c>
      <c r="Y223" s="745">
        <v>44196</v>
      </c>
    </row>
    <row r="224" spans="1:25" ht="15" x14ac:dyDescent="0.25">
      <c r="A224" s="484" t="s">
        <v>1188</v>
      </c>
      <c r="B224" s="97" t="s">
        <v>1573</v>
      </c>
      <c r="C224" s="97">
        <v>8</v>
      </c>
      <c r="D224" s="211" t="s">
        <v>45</v>
      </c>
      <c r="E224" s="696" t="s">
        <v>945</v>
      </c>
      <c r="F224" s="428" t="s">
        <v>72</v>
      </c>
      <c r="G224" s="429" t="s">
        <v>38</v>
      </c>
      <c r="H224" s="432">
        <v>1976</v>
      </c>
      <c r="I224" s="432"/>
      <c r="J224" s="443" t="s">
        <v>942</v>
      </c>
      <c r="K224" s="429">
        <v>3</v>
      </c>
      <c r="L224" s="882">
        <v>1239.8</v>
      </c>
      <c r="M224" s="882">
        <v>1113.8</v>
      </c>
      <c r="N224" s="1039">
        <v>509.9</v>
      </c>
      <c r="O224" s="431">
        <v>55</v>
      </c>
      <c r="P224" s="336" t="s">
        <v>45</v>
      </c>
      <c r="Q224" s="895">
        <v>3437807</v>
      </c>
      <c r="R224" s="113">
        <v>0</v>
      </c>
      <c r="S224" s="111">
        <f t="shared" si="132"/>
        <v>1323989.2400000002</v>
      </c>
      <c r="T224" s="113">
        <v>0</v>
      </c>
      <c r="U224" s="113">
        <v>2113817.7599999998</v>
      </c>
      <c r="V224" s="113">
        <v>0</v>
      </c>
      <c r="W224" s="113">
        <v>6742.1200235340266</v>
      </c>
      <c r="X224" s="113">
        <v>7255.37</v>
      </c>
      <c r="Y224" s="746">
        <v>44196</v>
      </c>
    </row>
    <row r="225" spans="1:25" ht="15" x14ac:dyDescent="0.25">
      <c r="A225" s="484" t="s">
        <v>1188</v>
      </c>
      <c r="B225" s="97" t="s">
        <v>1574</v>
      </c>
      <c r="C225" s="97">
        <v>20</v>
      </c>
      <c r="D225" s="211" t="s">
        <v>2267</v>
      </c>
      <c r="E225" s="696" t="s">
        <v>945</v>
      </c>
      <c r="F225" s="428" t="s">
        <v>72</v>
      </c>
      <c r="G225" s="429" t="s">
        <v>38</v>
      </c>
      <c r="H225" s="432">
        <v>1976</v>
      </c>
      <c r="I225" s="432"/>
      <c r="J225" s="443" t="s">
        <v>942</v>
      </c>
      <c r="K225" s="429">
        <v>3</v>
      </c>
      <c r="L225" s="882">
        <v>1239.8</v>
      </c>
      <c r="M225" s="882">
        <v>1113.8</v>
      </c>
      <c r="N225" s="1039">
        <v>509.9</v>
      </c>
      <c r="O225" s="431">
        <v>55</v>
      </c>
      <c r="P225" s="340" t="s">
        <v>78</v>
      </c>
      <c r="Q225" s="1109">
        <v>82236</v>
      </c>
      <c r="R225" s="116">
        <v>0</v>
      </c>
      <c r="S225" s="111">
        <f t="shared" si="132"/>
        <v>31671.230000000003</v>
      </c>
      <c r="T225" s="116">
        <v>0</v>
      </c>
      <c r="U225" s="116">
        <v>50564.77</v>
      </c>
      <c r="V225" s="116">
        <v>0</v>
      </c>
      <c r="W225" s="956">
        <f t="shared" ref="W225:W228" si="135">Q225/L225</f>
        <v>66.330053234392651</v>
      </c>
      <c r="X225" s="116">
        <v>66.33</v>
      </c>
      <c r="Y225" s="746">
        <v>44196</v>
      </c>
    </row>
    <row r="226" spans="1:25" ht="25.5" x14ac:dyDescent="0.25">
      <c r="A226" s="484" t="s">
        <v>1188</v>
      </c>
      <c r="B226" s="97" t="s">
        <v>1575</v>
      </c>
      <c r="C226" s="97">
        <v>20</v>
      </c>
      <c r="D226" s="211" t="s">
        <v>2268</v>
      </c>
      <c r="E226" s="696" t="s">
        <v>945</v>
      </c>
      <c r="F226" s="428" t="s">
        <v>72</v>
      </c>
      <c r="G226" s="429" t="s">
        <v>38</v>
      </c>
      <c r="H226" s="432">
        <v>1976</v>
      </c>
      <c r="I226" s="432"/>
      <c r="J226" s="443" t="s">
        <v>942</v>
      </c>
      <c r="K226" s="429">
        <v>3</v>
      </c>
      <c r="L226" s="882">
        <v>1239.8</v>
      </c>
      <c r="M226" s="882">
        <v>1113.8</v>
      </c>
      <c r="N226" s="1039">
        <v>509.9</v>
      </c>
      <c r="O226" s="431">
        <v>55</v>
      </c>
      <c r="P226" s="336" t="s">
        <v>2140</v>
      </c>
      <c r="Q226" s="1109">
        <v>62461</v>
      </c>
      <c r="R226" s="116">
        <v>0</v>
      </c>
      <c r="S226" s="111">
        <f t="shared" si="132"/>
        <v>24055.360000000001</v>
      </c>
      <c r="T226" s="116">
        <v>0</v>
      </c>
      <c r="U226" s="116">
        <v>38405.64</v>
      </c>
      <c r="V226" s="116">
        <v>0</v>
      </c>
      <c r="W226" s="956">
        <f t="shared" si="135"/>
        <v>50.37989998386837</v>
      </c>
      <c r="X226" s="116">
        <v>50.38</v>
      </c>
      <c r="Y226" s="746">
        <v>44196</v>
      </c>
    </row>
    <row r="227" spans="1:25" ht="15" x14ac:dyDescent="0.25">
      <c r="A227" s="484" t="s">
        <v>1188</v>
      </c>
      <c r="B227" s="97" t="s">
        <v>1576</v>
      </c>
      <c r="C227" s="97">
        <v>20</v>
      </c>
      <c r="D227" s="211" t="s">
        <v>2263</v>
      </c>
      <c r="E227" s="696" t="s">
        <v>945</v>
      </c>
      <c r="F227" s="428" t="s">
        <v>72</v>
      </c>
      <c r="G227" s="429" t="s">
        <v>38</v>
      </c>
      <c r="H227" s="432">
        <v>1976</v>
      </c>
      <c r="I227" s="432"/>
      <c r="J227" s="443" t="s">
        <v>942</v>
      </c>
      <c r="K227" s="429">
        <v>3</v>
      </c>
      <c r="L227" s="882">
        <v>1239.8</v>
      </c>
      <c r="M227" s="882">
        <v>1113.8</v>
      </c>
      <c r="N227" s="1039">
        <v>509.9</v>
      </c>
      <c r="O227" s="431">
        <v>55</v>
      </c>
      <c r="P227" s="337" t="s">
        <v>35</v>
      </c>
      <c r="Q227" s="1109">
        <v>62461</v>
      </c>
      <c r="R227" s="116">
        <v>0</v>
      </c>
      <c r="S227" s="111">
        <f t="shared" si="132"/>
        <v>24055.360000000001</v>
      </c>
      <c r="T227" s="116">
        <v>0</v>
      </c>
      <c r="U227" s="116">
        <v>38405.64</v>
      </c>
      <c r="V227" s="116">
        <v>0</v>
      </c>
      <c r="W227" s="956">
        <f t="shared" si="135"/>
        <v>50.37989998386837</v>
      </c>
      <c r="X227" s="116">
        <v>50.38</v>
      </c>
      <c r="Y227" s="746">
        <v>44196</v>
      </c>
    </row>
    <row r="228" spans="1:25" ht="15" x14ac:dyDescent="0.25">
      <c r="A228" s="484" t="s">
        <v>1188</v>
      </c>
      <c r="B228" s="97" t="s">
        <v>1577</v>
      </c>
      <c r="C228" s="97">
        <v>20</v>
      </c>
      <c r="D228" s="211" t="s">
        <v>2264</v>
      </c>
      <c r="E228" s="960" t="s">
        <v>945</v>
      </c>
      <c r="F228" s="427" t="s">
        <v>72</v>
      </c>
      <c r="G228" s="423" t="s">
        <v>38</v>
      </c>
      <c r="H228" s="424">
        <v>1976</v>
      </c>
      <c r="I228" s="424"/>
      <c r="J228" s="179" t="s">
        <v>942</v>
      </c>
      <c r="K228" s="423">
        <v>3</v>
      </c>
      <c r="L228" s="1025">
        <v>1239.8</v>
      </c>
      <c r="M228" s="1025">
        <v>1113.8</v>
      </c>
      <c r="N228" s="1029">
        <v>509.9</v>
      </c>
      <c r="O228" s="426">
        <v>55</v>
      </c>
      <c r="P228" s="300" t="s">
        <v>2119</v>
      </c>
      <c r="Q228" s="1109">
        <v>83277</v>
      </c>
      <c r="R228" s="116">
        <v>0</v>
      </c>
      <c r="S228" s="115">
        <f t="shared" si="132"/>
        <v>32072.15</v>
      </c>
      <c r="T228" s="116">
        <v>0</v>
      </c>
      <c r="U228" s="116">
        <v>51204.85</v>
      </c>
      <c r="V228" s="116">
        <v>0</v>
      </c>
      <c r="W228" s="107">
        <f t="shared" si="135"/>
        <v>67.169704791095342</v>
      </c>
      <c r="X228" s="116">
        <v>67.17</v>
      </c>
      <c r="Y228" s="744">
        <v>44196</v>
      </c>
    </row>
    <row r="229" spans="1:25" x14ac:dyDescent="0.25">
      <c r="A229" s="437"/>
      <c r="B229" s="34"/>
      <c r="C229" s="34"/>
      <c r="D229" s="132"/>
      <c r="E229" s="962"/>
      <c r="F229" s="892" t="s">
        <v>31</v>
      </c>
      <c r="G229" s="352" t="s">
        <v>18</v>
      </c>
      <c r="H229" s="352" t="s">
        <v>18</v>
      </c>
      <c r="I229" s="352" t="s">
        <v>18</v>
      </c>
      <c r="J229" s="352" t="s">
        <v>18</v>
      </c>
      <c r="K229" s="352" t="s">
        <v>18</v>
      </c>
      <c r="L229" s="114">
        <v>1239.8</v>
      </c>
      <c r="M229" s="114">
        <v>1113.8</v>
      </c>
      <c r="N229" s="114">
        <v>509.9</v>
      </c>
      <c r="O229" s="465">
        <v>55</v>
      </c>
      <c r="P229" s="521" t="s">
        <v>18</v>
      </c>
      <c r="Q229" s="893">
        <f>SUM(Q223:Q228)</f>
        <v>3789414</v>
      </c>
      <c r="R229" s="893">
        <f t="shared" ref="R229:V229" si="136">SUM(R223:R228)</f>
        <v>0</v>
      </c>
      <c r="S229" s="893">
        <f t="shared" si="136"/>
        <v>1459402.2700000003</v>
      </c>
      <c r="T229" s="893">
        <f t="shared" si="136"/>
        <v>0</v>
      </c>
      <c r="U229" s="893">
        <f t="shared" si="136"/>
        <v>2330011.73</v>
      </c>
      <c r="V229" s="893">
        <f t="shared" si="136"/>
        <v>0</v>
      </c>
      <c r="W229" s="114" t="s">
        <v>18</v>
      </c>
      <c r="X229" s="114" t="s">
        <v>18</v>
      </c>
      <c r="Y229" s="468" t="s">
        <v>18</v>
      </c>
    </row>
    <row r="230" spans="1:25" ht="15" x14ac:dyDescent="0.25">
      <c r="A230" s="484" t="s">
        <v>1189</v>
      </c>
      <c r="B230" s="97" t="s">
        <v>1578</v>
      </c>
      <c r="C230" s="97">
        <v>20</v>
      </c>
      <c r="D230" s="211" t="s">
        <v>2266</v>
      </c>
      <c r="E230" s="1002" t="s">
        <v>946</v>
      </c>
      <c r="F230" s="1021" t="s">
        <v>321</v>
      </c>
      <c r="G230" s="458" t="s">
        <v>38</v>
      </c>
      <c r="H230" s="995">
        <v>1988</v>
      </c>
      <c r="I230" s="995"/>
      <c r="J230" s="457" t="s">
        <v>50</v>
      </c>
      <c r="K230" s="458">
        <v>4</v>
      </c>
      <c r="L230" s="1044">
        <v>2591.5</v>
      </c>
      <c r="M230" s="1044">
        <v>2142.3000000000002</v>
      </c>
      <c r="N230" s="115">
        <v>1220</v>
      </c>
      <c r="O230" s="459">
        <v>108</v>
      </c>
      <c r="P230" s="751" t="s">
        <v>83</v>
      </c>
      <c r="Q230" s="1112">
        <v>127631</v>
      </c>
      <c r="R230" s="115">
        <v>0</v>
      </c>
      <c r="S230" s="115">
        <f t="shared" si="132"/>
        <v>49154.03</v>
      </c>
      <c r="T230" s="115">
        <v>0</v>
      </c>
      <c r="U230" s="115">
        <v>78476.97</v>
      </c>
      <c r="V230" s="115">
        <v>0</v>
      </c>
      <c r="W230" s="105">
        <f>Q230/L230</f>
        <v>49.249855296160526</v>
      </c>
      <c r="X230" s="115">
        <v>49.25</v>
      </c>
      <c r="Y230" s="117">
        <v>44196</v>
      </c>
    </row>
    <row r="231" spans="1:25" x14ac:dyDescent="0.25">
      <c r="A231" s="437"/>
      <c r="B231" s="34"/>
      <c r="C231" s="34"/>
      <c r="D231" s="132"/>
      <c r="E231" s="962"/>
      <c r="F231" s="892" t="s">
        <v>31</v>
      </c>
      <c r="G231" s="352" t="s">
        <v>18</v>
      </c>
      <c r="H231" s="352" t="s">
        <v>18</v>
      </c>
      <c r="I231" s="352" t="s">
        <v>18</v>
      </c>
      <c r="J231" s="352" t="s">
        <v>18</v>
      </c>
      <c r="K231" s="352" t="s">
        <v>18</v>
      </c>
      <c r="L231" s="114">
        <f>L230</f>
        <v>2591.5</v>
      </c>
      <c r="M231" s="114">
        <f>M230</f>
        <v>2142.3000000000002</v>
      </c>
      <c r="N231" s="114">
        <f>N230</f>
        <v>1220</v>
      </c>
      <c r="O231" s="465">
        <f>O230</f>
        <v>108</v>
      </c>
      <c r="P231" s="521" t="s">
        <v>18</v>
      </c>
      <c r="Q231" s="893">
        <f>Q230</f>
        <v>127631</v>
      </c>
      <c r="R231" s="893">
        <f t="shared" ref="R231:V231" si="137">R230</f>
        <v>0</v>
      </c>
      <c r="S231" s="893">
        <f>S230</f>
        <v>49154.03</v>
      </c>
      <c r="T231" s="893">
        <f t="shared" si="137"/>
        <v>0</v>
      </c>
      <c r="U231" s="893">
        <f t="shared" si="137"/>
        <v>78476.97</v>
      </c>
      <c r="V231" s="893">
        <f t="shared" si="137"/>
        <v>0</v>
      </c>
      <c r="W231" s="114" t="s">
        <v>18</v>
      </c>
      <c r="X231" s="114" t="s">
        <v>18</v>
      </c>
      <c r="Y231" s="468" t="s">
        <v>18</v>
      </c>
    </row>
    <row r="232" spans="1:25" ht="15" x14ac:dyDescent="0.25">
      <c r="A232" s="484" t="s">
        <v>1190</v>
      </c>
      <c r="B232" s="97" t="s">
        <v>1579</v>
      </c>
      <c r="C232" s="97">
        <v>8</v>
      </c>
      <c r="D232" s="211" t="s">
        <v>45</v>
      </c>
      <c r="E232" s="1002" t="s">
        <v>947</v>
      </c>
      <c r="F232" s="1021" t="s">
        <v>73</v>
      </c>
      <c r="G232" s="458" t="s">
        <v>38</v>
      </c>
      <c r="H232" s="995">
        <v>1983</v>
      </c>
      <c r="I232" s="995"/>
      <c r="J232" s="457" t="s">
        <v>57</v>
      </c>
      <c r="K232" s="458">
        <v>5</v>
      </c>
      <c r="L232" s="1045">
        <v>4743.7</v>
      </c>
      <c r="M232" s="1045">
        <v>4229.5</v>
      </c>
      <c r="N232" s="115">
        <v>1131.48</v>
      </c>
      <c r="O232" s="459">
        <v>165</v>
      </c>
      <c r="P232" s="340" t="s">
        <v>45</v>
      </c>
      <c r="Q232" s="1112">
        <v>5914569</v>
      </c>
      <c r="R232" s="115">
        <v>0</v>
      </c>
      <c r="S232" s="115">
        <f t="shared" si="132"/>
        <v>2277854.96</v>
      </c>
      <c r="T232" s="115">
        <v>0</v>
      </c>
      <c r="U232" s="115">
        <v>3636714.04</v>
      </c>
      <c r="V232" s="115">
        <v>0</v>
      </c>
      <c r="W232" s="115">
        <f>Q232/N232</f>
        <v>5227.2855021741434</v>
      </c>
      <c r="X232" s="115">
        <v>4349.58</v>
      </c>
      <c r="Y232" s="745">
        <v>44196</v>
      </c>
    </row>
    <row r="233" spans="1:25" x14ac:dyDescent="0.25">
      <c r="A233" s="437"/>
      <c r="B233" s="34"/>
      <c r="C233" s="34"/>
      <c r="D233" s="132"/>
      <c r="E233" s="962"/>
      <c r="F233" s="892" t="s">
        <v>31</v>
      </c>
      <c r="G233" s="352" t="s">
        <v>18</v>
      </c>
      <c r="H233" s="352" t="s">
        <v>18</v>
      </c>
      <c r="I233" s="352" t="s">
        <v>18</v>
      </c>
      <c r="J233" s="352" t="s">
        <v>18</v>
      </c>
      <c r="K233" s="352" t="s">
        <v>18</v>
      </c>
      <c r="L233" s="114">
        <v>4743.7</v>
      </c>
      <c r="M233" s="114">
        <v>4229.5</v>
      </c>
      <c r="N233" s="114">
        <v>1131.48</v>
      </c>
      <c r="O233" s="465">
        <v>165</v>
      </c>
      <c r="P233" s="521" t="s">
        <v>18</v>
      </c>
      <c r="Q233" s="893">
        <f>SUM(Q232)</f>
        <v>5914569</v>
      </c>
      <c r="R233" s="893">
        <f t="shared" ref="R233:V233" si="138">SUM(R232)</f>
        <v>0</v>
      </c>
      <c r="S233" s="893">
        <f t="shared" si="138"/>
        <v>2277854.96</v>
      </c>
      <c r="T233" s="893">
        <f t="shared" si="138"/>
        <v>0</v>
      </c>
      <c r="U233" s="893">
        <f>SUM(U232)</f>
        <v>3636714.04</v>
      </c>
      <c r="V233" s="893">
        <f t="shared" si="138"/>
        <v>0</v>
      </c>
      <c r="W233" s="114" t="s">
        <v>18</v>
      </c>
      <c r="X233" s="114" t="s">
        <v>18</v>
      </c>
      <c r="Y233" s="468" t="s">
        <v>18</v>
      </c>
    </row>
    <row r="234" spans="1:25" ht="15" x14ac:dyDescent="0.25">
      <c r="A234" s="484" t="s">
        <v>1191</v>
      </c>
      <c r="B234" s="97" t="s">
        <v>1580</v>
      </c>
      <c r="C234" s="97">
        <v>20</v>
      </c>
      <c r="D234" s="211" t="s">
        <v>2267</v>
      </c>
      <c r="E234" s="1002" t="s">
        <v>948</v>
      </c>
      <c r="F234" s="1014" t="s">
        <v>1030</v>
      </c>
      <c r="G234" s="458" t="s">
        <v>38</v>
      </c>
      <c r="H234" s="452">
        <v>1976</v>
      </c>
      <c r="I234" s="452"/>
      <c r="J234" s="178" t="s">
        <v>322</v>
      </c>
      <c r="K234" s="452">
        <v>3</v>
      </c>
      <c r="L234" s="1046">
        <v>1206.3</v>
      </c>
      <c r="M234" s="1046">
        <v>1072.7</v>
      </c>
      <c r="N234" s="111">
        <v>658.87</v>
      </c>
      <c r="O234" s="454">
        <v>47</v>
      </c>
      <c r="P234" s="336" t="s">
        <v>78</v>
      </c>
      <c r="Q234" s="1108">
        <v>115021</v>
      </c>
      <c r="R234" s="111">
        <v>0</v>
      </c>
      <c r="S234" s="111">
        <f t="shared" si="132"/>
        <v>44297.59</v>
      </c>
      <c r="T234" s="115">
        <v>0</v>
      </c>
      <c r="U234" s="115">
        <v>70723.41</v>
      </c>
      <c r="V234" s="115">
        <v>0</v>
      </c>
      <c r="W234" s="163">
        <f t="shared" ref="W234:W238" si="139">Q234/L234</f>
        <v>95.350244549448732</v>
      </c>
      <c r="X234" s="115">
        <v>95.35</v>
      </c>
      <c r="Y234" s="745">
        <v>44196</v>
      </c>
    </row>
    <row r="235" spans="1:25" ht="25.5" x14ac:dyDescent="0.25">
      <c r="A235" s="484" t="s">
        <v>1191</v>
      </c>
      <c r="B235" s="97" t="s">
        <v>1581</v>
      </c>
      <c r="C235" s="97">
        <v>20</v>
      </c>
      <c r="D235" s="211" t="s">
        <v>2269</v>
      </c>
      <c r="E235" s="696" t="s">
        <v>948</v>
      </c>
      <c r="F235" s="428" t="s">
        <v>1030</v>
      </c>
      <c r="G235" s="429" t="s">
        <v>38</v>
      </c>
      <c r="H235" s="429">
        <v>1976</v>
      </c>
      <c r="I235" s="429"/>
      <c r="J235" s="443" t="s">
        <v>322</v>
      </c>
      <c r="K235" s="429">
        <v>3</v>
      </c>
      <c r="L235" s="1047">
        <v>1206.3</v>
      </c>
      <c r="M235" s="1047">
        <v>1072.7</v>
      </c>
      <c r="N235" s="113">
        <v>658.87</v>
      </c>
      <c r="O235" s="431">
        <v>47</v>
      </c>
      <c r="P235" s="339" t="s">
        <v>2136</v>
      </c>
      <c r="Q235" s="895">
        <v>87360</v>
      </c>
      <c r="R235" s="113">
        <v>0</v>
      </c>
      <c r="S235" s="111">
        <f t="shared" si="132"/>
        <v>33644.620000000003</v>
      </c>
      <c r="T235" s="113">
        <v>0</v>
      </c>
      <c r="U235" s="113">
        <v>53715.38</v>
      </c>
      <c r="V235" s="113">
        <v>0</v>
      </c>
      <c r="W235" s="956">
        <f t="shared" si="139"/>
        <v>72.419796070629204</v>
      </c>
      <c r="X235" s="113">
        <v>72.42</v>
      </c>
      <c r="Y235" s="746">
        <v>44196</v>
      </c>
    </row>
    <row r="236" spans="1:25" ht="25.5" x14ac:dyDescent="0.25">
      <c r="A236" s="484" t="s">
        <v>1191</v>
      </c>
      <c r="B236" s="97" t="s">
        <v>1582</v>
      </c>
      <c r="C236" s="97">
        <v>20</v>
      </c>
      <c r="D236" s="211" t="s">
        <v>2268</v>
      </c>
      <c r="E236" s="696" t="s">
        <v>948</v>
      </c>
      <c r="F236" s="428" t="s">
        <v>1030</v>
      </c>
      <c r="G236" s="429" t="s">
        <v>38</v>
      </c>
      <c r="H236" s="429">
        <v>1976</v>
      </c>
      <c r="I236" s="429"/>
      <c r="J236" s="443" t="s">
        <v>322</v>
      </c>
      <c r="K236" s="429">
        <v>3</v>
      </c>
      <c r="L236" s="1047">
        <v>1206.3</v>
      </c>
      <c r="M236" s="1047">
        <v>1072.7</v>
      </c>
      <c r="N236" s="113">
        <v>658.87</v>
      </c>
      <c r="O236" s="431">
        <v>47</v>
      </c>
      <c r="P236" s="336" t="s">
        <v>2140</v>
      </c>
      <c r="Q236" s="895">
        <v>87360</v>
      </c>
      <c r="R236" s="113">
        <v>0</v>
      </c>
      <c r="S236" s="111">
        <f t="shared" si="132"/>
        <v>33644.620000000003</v>
      </c>
      <c r="T236" s="113">
        <v>0</v>
      </c>
      <c r="U236" s="113">
        <v>53715.38</v>
      </c>
      <c r="V236" s="113">
        <v>0</v>
      </c>
      <c r="W236" s="956">
        <f t="shared" si="139"/>
        <v>72.419796070629204</v>
      </c>
      <c r="X236" s="113">
        <v>72.42</v>
      </c>
      <c r="Y236" s="746">
        <v>44196</v>
      </c>
    </row>
    <row r="237" spans="1:25" ht="15" x14ac:dyDescent="0.25">
      <c r="A237" s="484" t="s">
        <v>1191</v>
      </c>
      <c r="B237" s="97" t="s">
        <v>1583</v>
      </c>
      <c r="C237" s="97">
        <v>20</v>
      </c>
      <c r="D237" s="211" t="s">
        <v>2263</v>
      </c>
      <c r="E237" s="696" t="s">
        <v>948</v>
      </c>
      <c r="F237" s="428" t="s">
        <v>1030</v>
      </c>
      <c r="G237" s="429" t="s">
        <v>38</v>
      </c>
      <c r="H237" s="429">
        <v>1976</v>
      </c>
      <c r="I237" s="429"/>
      <c r="J237" s="443" t="s">
        <v>322</v>
      </c>
      <c r="K237" s="429">
        <v>3</v>
      </c>
      <c r="L237" s="1047">
        <v>1206.3</v>
      </c>
      <c r="M237" s="1047">
        <v>1072.7</v>
      </c>
      <c r="N237" s="113">
        <v>658.87</v>
      </c>
      <c r="O237" s="431">
        <v>47</v>
      </c>
      <c r="P237" s="337" t="s">
        <v>35</v>
      </c>
      <c r="Q237" s="895">
        <v>87360</v>
      </c>
      <c r="R237" s="113">
        <v>0</v>
      </c>
      <c r="S237" s="111">
        <f t="shared" si="132"/>
        <v>33644.620000000003</v>
      </c>
      <c r="T237" s="113">
        <v>0</v>
      </c>
      <c r="U237" s="113">
        <v>53715.38</v>
      </c>
      <c r="V237" s="113">
        <v>0</v>
      </c>
      <c r="W237" s="956">
        <f t="shared" si="139"/>
        <v>72.419796070629204</v>
      </c>
      <c r="X237" s="113">
        <v>72.42</v>
      </c>
      <c r="Y237" s="746">
        <v>44196</v>
      </c>
    </row>
    <row r="238" spans="1:25" ht="15" x14ac:dyDescent="0.25">
      <c r="A238" s="484" t="s">
        <v>1191</v>
      </c>
      <c r="B238" s="97" t="s">
        <v>1584</v>
      </c>
      <c r="C238" s="97">
        <v>20</v>
      </c>
      <c r="D238" s="211" t="s">
        <v>2264</v>
      </c>
      <c r="E238" s="960" t="s">
        <v>948</v>
      </c>
      <c r="F238" s="427" t="s">
        <v>1030</v>
      </c>
      <c r="G238" s="423" t="s">
        <v>38</v>
      </c>
      <c r="H238" s="423">
        <v>1976</v>
      </c>
      <c r="I238" s="423"/>
      <c r="J238" s="179" t="s">
        <v>322</v>
      </c>
      <c r="K238" s="423">
        <v>3</v>
      </c>
      <c r="L238" s="1048">
        <v>1206.3</v>
      </c>
      <c r="M238" s="1048">
        <v>1072.7</v>
      </c>
      <c r="N238" s="116">
        <v>658.87</v>
      </c>
      <c r="O238" s="426">
        <v>47</v>
      </c>
      <c r="P238" s="300" t="s">
        <v>2119</v>
      </c>
      <c r="Q238" s="1109">
        <v>116468</v>
      </c>
      <c r="R238" s="116">
        <v>0</v>
      </c>
      <c r="S238" s="115">
        <f t="shared" si="132"/>
        <v>44854.869999999995</v>
      </c>
      <c r="T238" s="116">
        <v>0</v>
      </c>
      <c r="U238" s="116">
        <v>71613.13</v>
      </c>
      <c r="V238" s="116">
        <v>0</v>
      </c>
      <c r="W238" s="107">
        <f t="shared" si="139"/>
        <v>96.549780319986738</v>
      </c>
      <c r="X238" s="116">
        <v>96.55</v>
      </c>
      <c r="Y238" s="744">
        <v>44196</v>
      </c>
    </row>
    <row r="239" spans="1:25" x14ac:dyDescent="0.25">
      <c r="A239" s="437"/>
      <c r="B239" s="34"/>
      <c r="C239" s="34"/>
      <c r="D239" s="132"/>
      <c r="E239" s="696"/>
      <c r="F239" s="892" t="s">
        <v>31</v>
      </c>
      <c r="G239" s="352" t="s">
        <v>18</v>
      </c>
      <c r="H239" s="352" t="s">
        <v>18</v>
      </c>
      <c r="I239" s="352" t="s">
        <v>18</v>
      </c>
      <c r="J239" s="352" t="s">
        <v>18</v>
      </c>
      <c r="K239" s="352" t="s">
        <v>18</v>
      </c>
      <c r="L239" s="114">
        <v>1206.3</v>
      </c>
      <c r="M239" s="1049">
        <v>1072.7</v>
      </c>
      <c r="N239" s="114">
        <v>658.87</v>
      </c>
      <c r="O239" s="465">
        <v>47</v>
      </c>
      <c r="P239" s="521" t="s">
        <v>18</v>
      </c>
      <c r="Q239" s="893">
        <f>SUM(Q234:Q238)</f>
        <v>493569</v>
      </c>
      <c r="R239" s="893">
        <f t="shared" ref="R239:V239" si="140">SUM(R234:R238)</f>
        <v>0</v>
      </c>
      <c r="S239" s="893">
        <f t="shared" si="140"/>
        <v>190086.31999999998</v>
      </c>
      <c r="T239" s="893">
        <f t="shared" si="140"/>
        <v>0</v>
      </c>
      <c r="U239" s="893">
        <f t="shared" si="140"/>
        <v>303482.68000000005</v>
      </c>
      <c r="V239" s="893">
        <f t="shared" si="140"/>
        <v>0</v>
      </c>
      <c r="W239" s="114" t="s">
        <v>18</v>
      </c>
      <c r="X239" s="114" t="s">
        <v>18</v>
      </c>
      <c r="Y239" s="468" t="s">
        <v>18</v>
      </c>
    </row>
    <row r="240" spans="1:25" ht="15" x14ac:dyDescent="0.25">
      <c r="A240" s="484" t="s">
        <v>1192</v>
      </c>
      <c r="B240" s="97" t="s">
        <v>1585</v>
      </c>
      <c r="C240" s="97">
        <v>20</v>
      </c>
      <c r="D240" s="211" t="s">
        <v>2266</v>
      </c>
      <c r="E240" s="1002" t="s">
        <v>949</v>
      </c>
      <c r="F240" s="1014" t="s">
        <v>323</v>
      </c>
      <c r="G240" s="452" t="s">
        <v>38</v>
      </c>
      <c r="H240" s="455">
        <v>1977</v>
      </c>
      <c r="I240" s="455"/>
      <c r="J240" s="178" t="s">
        <v>322</v>
      </c>
      <c r="K240" s="452">
        <v>3</v>
      </c>
      <c r="L240" s="1024">
        <v>1590.6</v>
      </c>
      <c r="M240" s="1024">
        <v>1474.9</v>
      </c>
      <c r="N240" s="111">
        <v>666.18</v>
      </c>
      <c r="O240" s="454">
        <v>37</v>
      </c>
      <c r="P240" s="739" t="s">
        <v>83</v>
      </c>
      <c r="Q240" s="1108">
        <v>195819</v>
      </c>
      <c r="R240" s="111">
        <v>0</v>
      </c>
      <c r="S240" s="111">
        <f t="shared" si="132"/>
        <v>75415.009999999995</v>
      </c>
      <c r="T240" s="115">
        <v>0</v>
      </c>
      <c r="U240" s="115">
        <v>120403.99</v>
      </c>
      <c r="V240" s="115">
        <v>0</v>
      </c>
      <c r="W240" s="163">
        <f t="shared" ref="W240:W245" si="141">Q240/L240</f>
        <v>123.1101471142965</v>
      </c>
      <c r="X240" s="115">
        <v>123.11</v>
      </c>
      <c r="Y240" s="745">
        <v>44196</v>
      </c>
    </row>
    <row r="241" spans="1:26" ht="15" x14ac:dyDescent="0.25">
      <c r="A241" s="484" t="s">
        <v>1192</v>
      </c>
      <c r="B241" s="97" t="s">
        <v>1586</v>
      </c>
      <c r="C241" s="97">
        <v>20</v>
      </c>
      <c r="D241" s="211" t="s">
        <v>2267</v>
      </c>
      <c r="E241" s="696" t="s">
        <v>949</v>
      </c>
      <c r="F241" s="428" t="s">
        <v>323</v>
      </c>
      <c r="G241" s="429" t="s">
        <v>38</v>
      </c>
      <c r="H241" s="432">
        <v>1977</v>
      </c>
      <c r="I241" s="432"/>
      <c r="J241" s="443" t="s">
        <v>322</v>
      </c>
      <c r="K241" s="429">
        <v>3</v>
      </c>
      <c r="L241" s="882">
        <v>1590.6</v>
      </c>
      <c r="M241" s="882">
        <v>1474.9</v>
      </c>
      <c r="N241" s="113">
        <v>666.18</v>
      </c>
      <c r="O241" s="431">
        <v>37</v>
      </c>
      <c r="P241" s="336" t="s">
        <v>78</v>
      </c>
      <c r="Q241" s="895">
        <v>151664</v>
      </c>
      <c r="R241" s="113">
        <v>0</v>
      </c>
      <c r="S241" s="111">
        <f t="shared" si="132"/>
        <v>58409.770000000004</v>
      </c>
      <c r="T241" s="113">
        <v>0</v>
      </c>
      <c r="U241" s="113">
        <v>93254.23</v>
      </c>
      <c r="V241" s="113">
        <v>0</v>
      </c>
      <c r="W241" s="956">
        <f t="shared" si="141"/>
        <v>95.350182321136685</v>
      </c>
      <c r="X241" s="113">
        <v>95.35</v>
      </c>
      <c r="Y241" s="746">
        <v>44196</v>
      </c>
    </row>
    <row r="242" spans="1:26" ht="25.5" x14ac:dyDescent="0.25">
      <c r="A242" s="484" t="s">
        <v>1192</v>
      </c>
      <c r="B242" s="97" t="s">
        <v>1587</v>
      </c>
      <c r="C242" s="97">
        <v>20</v>
      </c>
      <c r="D242" s="211" t="s">
        <v>2269</v>
      </c>
      <c r="E242" s="696" t="s">
        <v>949</v>
      </c>
      <c r="F242" s="428" t="s">
        <v>323</v>
      </c>
      <c r="G242" s="429" t="s">
        <v>38</v>
      </c>
      <c r="H242" s="432">
        <v>1977</v>
      </c>
      <c r="I242" s="432"/>
      <c r="J242" s="443" t="s">
        <v>322</v>
      </c>
      <c r="K242" s="429">
        <v>3</v>
      </c>
      <c r="L242" s="882">
        <v>1590.6</v>
      </c>
      <c r="M242" s="882">
        <v>1474.9</v>
      </c>
      <c r="N242" s="113">
        <v>666.18</v>
      </c>
      <c r="O242" s="431">
        <v>37</v>
      </c>
      <c r="P242" s="339" t="s">
        <v>2136</v>
      </c>
      <c r="Q242" s="895">
        <v>115191</v>
      </c>
      <c r="R242" s="113">
        <v>0</v>
      </c>
      <c r="S242" s="111">
        <f t="shared" si="132"/>
        <v>44363.06</v>
      </c>
      <c r="T242" s="113">
        <v>0</v>
      </c>
      <c r="U242" s="113">
        <v>70827.94</v>
      </c>
      <c r="V242" s="113">
        <v>0</v>
      </c>
      <c r="W242" s="956">
        <f t="shared" si="141"/>
        <v>72.419841569219173</v>
      </c>
      <c r="X242" s="113">
        <v>72.42</v>
      </c>
      <c r="Y242" s="746">
        <v>44196</v>
      </c>
    </row>
    <row r="243" spans="1:26" ht="25.5" x14ac:dyDescent="0.25">
      <c r="A243" s="484" t="s">
        <v>1192</v>
      </c>
      <c r="B243" s="97" t="s">
        <v>1588</v>
      </c>
      <c r="C243" s="97">
        <v>20</v>
      </c>
      <c r="D243" s="211" t="s">
        <v>2268</v>
      </c>
      <c r="E243" s="696" t="s">
        <v>949</v>
      </c>
      <c r="F243" s="428" t="s">
        <v>323</v>
      </c>
      <c r="G243" s="429" t="s">
        <v>38</v>
      </c>
      <c r="H243" s="432">
        <v>1977</v>
      </c>
      <c r="I243" s="432"/>
      <c r="J243" s="443" t="s">
        <v>322</v>
      </c>
      <c r="K243" s="429">
        <v>3</v>
      </c>
      <c r="L243" s="882">
        <v>1590.6</v>
      </c>
      <c r="M243" s="882">
        <v>1474.9</v>
      </c>
      <c r="N243" s="113">
        <v>666.18</v>
      </c>
      <c r="O243" s="431">
        <v>37</v>
      </c>
      <c r="P243" s="336" t="s">
        <v>2140</v>
      </c>
      <c r="Q243" s="895">
        <v>115191</v>
      </c>
      <c r="R243" s="113">
        <v>0</v>
      </c>
      <c r="S243" s="111">
        <f t="shared" si="132"/>
        <v>44363.06</v>
      </c>
      <c r="T243" s="113">
        <v>0</v>
      </c>
      <c r="U243" s="113">
        <v>70827.94</v>
      </c>
      <c r="V243" s="113">
        <v>0</v>
      </c>
      <c r="W243" s="956">
        <f t="shared" si="141"/>
        <v>72.419841569219173</v>
      </c>
      <c r="X243" s="113">
        <v>72.42</v>
      </c>
      <c r="Y243" s="746">
        <v>44196</v>
      </c>
    </row>
    <row r="244" spans="1:26" ht="15" x14ac:dyDescent="0.25">
      <c r="A244" s="484" t="s">
        <v>1192</v>
      </c>
      <c r="B244" s="97" t="s">
        <v>1589</v>
      </c>
      <c r="C244" s="97">
        <v>20</v>
      </c>
      <c r="D244" s="211" t="s">
        <v>2263</v>
      </c>
      <c r="E244" s="696" t="s">
        <v>949</v>
      </c>
      <c r="F244" s="428" t="s">
        <v>323</v>
      </c>
      <c r="G244" s="429" t="s">
        <v>38</v>
      </c>
      <c r="H244" s="432">
        <v>1977</v>
      </c>
      <c r="I244" s="432"/>
      <c r="J244" s="443" t="s">
        <v>322</v>
      </c>
      <c r="K244" s="429">
        <v>3</v>
      </c>
      <c r="L244" s="882">
        <v>1590.6</v>
      </c>
      <c r="M244" s="882">
        <v>1474.9</v>
      </c>
      <c r="N244" s="113">
        <v>666.18</v>
      </c>
      <c r="O244" s="431">
        <v>37</v>
      </c>
      <c r="P244" s="337" t="s">
        <v>35</v>
      </c>
      <c r="Q244" s="895">
        <v>115191</v>
      </c>
      <c r="R244" s="113">
        <v>0</v>
      </c>
      <c r="S244" s="111">
        <f t="shared" si="132"/>
        <v>44363.06</v>
      </c>
      <c r="T244" s="113">
        <v>0</v>
      </c>
      <c r="U244" s="113">
        <v>70827.94</v>
      </c>
      <c r="V244" s="113">
        <v>0</v>
      </c>
      <c r="W244" s="956">
        <f t="shared" si="141"/>
        <v>72.419841569219173</v>
      </c>
      <c r="X244" s="113">
        <v>72.42</v>
      </c>
      <c r="Y244" s="746">
        <v>44196</v>
      </c>
    </row>
    <row r="245" spans="1:26" ht="15" x14ac:dyDescent="0.25">
      <c r="A245" s="484" t="s">
        <v>1192</v>
      </c>
      <c r="B245" s="97" t="s">
        <v>1590</v>
      </c>
      <c r="C245" s="97">
        <v>20</v>
      </c>
      <c r="D245" s="211" t="s">
        <v>2264</v>
      </c>
      <c r="E245" s="960" t="s">
        <v>949</v>
      </c>
      <c r="F245" s="427" t="s">
        <v>323</v>
      </c>
      <c r="G245" s="423" t="s">
        <v>38</v>
      </c>
      <c r="H245" s="424">
        <v>1977</v>
      </c>
      <c r="I245" s="424"/>
      <c r="J245" s="179" t="s">
        <v>322</v>
      </c>
      <c r="K245" s="423">
        <v>3</v>
      </c>
      <c r="L245" s="1025">
        <v>1590.6</v>
      </c>
      <c r="M245" s="1025">
        <v>1474.9</v>
      </c>
      <c r="N245" s="116">
        <v>666.18</v>
      </c>
      <c r="O245" s="426">
        <v>37</v>
      </c>
      <c r="P245" s="300" t="s">
        <v>2119</v>
      </c>
      <c r="Q245" s="1109">
        <v>153572</v>
      </c>
      <c r="R245" s="116">
        <v>0</v>
      </c>
      <c r="S245" s="115">
        <f t="shared" si="132"/>
        <v>59144.59</v>
      </c>
      <c r="T245" s="116">
        <v>0</v>
      </c>
      <c r="U245" s="116">
        <v>94427.41</v>
      </c>
      <c r="V245" s="116">
        <v>0</v>
      </c>
      <c r="W245" s="107">
        <f t="shared" si="141"/>
        <v>96.549729661762868</v>
      </c>
      <c r="X245" s="116">
        <v>96.55</v>
      </c>
      <c r="Y245" s="744">
        <v>44196</v>
      </c>
    </row>
    <row r="246" spans="1:26" x14ac:dyDescent="0.25">
      <c r="A246" s="437"/>
      <c r="B246" s="34"/>
      <c r="C246" s="34"/>
      <c r="D246" s="132"/>
      <c r="E246" s="696"/>
      <c r="F246" s="892" t="s">
        <v>31</v>
      </c>
      <c r="G246" s="352" t="s">
        <v>18</v>
      </c>
      <c r="H246" s="352" t="s">
        <v>18</v>
      </c>
      <c r="I246" s="352" t="s">
        <v>18</v>
      </c>
      <c r="J246" s="352" t="s">
        <v>18</v>
      </c>
      <c r="K246" s="352" t="s">
        <v>18</v>
      </c>
      <c r="L246" s="114">
        <v>1590.6</v>
      </c>
      <c r="M246" s="114">
        <v>1474.9</v>
      </c>
      <c r="N246" s="114">
        <v>666.18</v>
      </c>
      <c r="O246" s="465">
        <v>37</v>
      </c>
      <c r="P246" s="521" t="s">
        <v>18</v>
      </c>
      <c r="Q246" s="893">
        <f>SUM(Q240:Q245)</f>
        <v>846628</v>
      </c>
      <c r="R246" s="893">
        <f t="shared" ref="R246:V246" si="142">SUM(R240:R245)</f>
        <v>0</v>
      </c>
      <c r="S246" s="893">
        <f t="shared" si="142"/>
        <v>326058.54999999993</v>
      </c>
      <c r="T246" s="893">
        <f t="shared" si="142"/>
        <v>0</v>
      </c>
      <c r="U246" s="893">
        <f t="shared" si="142"/>
        <v>520569.45000000007</v>
      </c>
      <c r="V246" s="893">
        <f t="shared" si="142"/>
        <v>0</v>
      </c>
      <c r="W246" s="114" t="s">
        <v>18</v>
      </c>
      <c r="X246" s="114" t="s">
        <v>18</v>
      </c>
      <c r="Y246" s="468" t="s">
        <v>18</v>
      </c>
    </row>
    <row r="247" spans="1:26" ht="15" x14ac:dyDescent="0.25">
      <c r="A247" s="484" t="s">
        <v>1193</v>
      </c>
      <c r="B247" s="97" t="s">
        <v>1591</v>
      </c>
      <c r="C247" s="97">
        <v>20</v>
      </c>
      <c r="D247" s="211" t="s">
        <v>2266</v>
      </c>
      <c r="E247" s="1002" t="s">
        <v>950</v>
      </c>
      <c r="F247" s="1014" t="s">
        <v>74</v>
      </c>
      <c r="G247" s="452" t="s">
        <v>38</v>
      </c>
      <c r="H247" s="455">
        <v>1991</v>
      </c>
      <c r="I247" s="455"/>
      <c r="J247" s="178" t="s">
        <v>57</v>
      </c>
      <c r="K247" s="452">
        <v>5</v>
      </c>
      <c r="L247" s="1024">
        <v>7042.2</v>
      </c>
      <c r="M247" s="1024">
        <v>4290.8</v>
      </c>
      <c r="N247" s="1028">
        <v>1615</v>
      </c>
      <c r="O247" s="454">
        <v>192</v>
      </c>
      <c r="P247" s="739" t="s">
        <v>83</v>
      </c>
      <c r="Q247" s="1108">
        <v>137347</v>
      </c>
      <c r="R247" s="111">
        <v>0</v>
      </c>
      <c r="S247" s="111">
        <f t="shared" si="132"/>
        <v>52895.92</v>
      </c>
      <c r="T247" s="115">
        <v>0</v>
      </c>
      <c r="U247" s="115">
        <v>84451.08</v>
      </c>
      <c r="V247" s="115">
        <v>0</v>
      </c>
      <c r="W247" s="163">
        <f>Q247/L247</f>
        <v>19.503422226008919</v>
      </c>
      <c r="X247" s="115">
        <v>29.64</v>
      </c>
      <c r="Y247" s="745">
        <v>44196</v>
      </c>
    </row>
    <row r="248" spans="1:26" ht="15" x14ac:dyDescent="0.25">
      <c r="A248" s="484" t="s">
        <v>1193</v>
      </c>
      <c r="B248" s="97" t="s">
        <v>1591</v>
      </c>
      <c r="C248" s="97">
        <v>8</v>
      </c>
      <c r="D248" s="211" t="s">
        <v>45</v>
      </c>
      <c r="E248" s="960" t="s">
        <v>950</v>
      </c>
      <c r="F248" s="427" t="s">
        <v>74</v>
      </c>
      <c r="G248" s="423" t="s">
        <v>38</v>
      </c>
      <c r="H248" s="424">
        <v>1991</v>
      </c>
      <c r="I248" s="424"/>
      <c r="J248" s="179" t="s">
        <v>57</v>
      </c>
      <c r="K248" s="423">
        <v>5</v>
      </c>
      <c r="L248" s="1025">
        <v>7042.2</v>
      </c>
      <c r="M248" s="1025">
        <v>4290.8</v>
      </c>
      <c r="N248" s="1029">
        <v>1615</v>
      </c>
      <c r="O248" s="426">
        <v>192</v>
      </c>
      <c r="P248" s="300" t="s">
        <v>45</v>
      </c>
      <c r="Q248" s="1109">
        <v>5656053</v>
      </c>
      <c r="R248" s="116">
        <v>0</v>
      </c>
      <c r="S248" s="115">
        <f t="shared" si="132"/>
        <v>2178293.7000000002</v>
      </c>
      <c r="T248" s="116">
        <v>0</v>
      </c>
      <c r="U248" s="116">
        <v>3477759.3</v>
      </c>
      <c r="V248" s="116">
        <v>0</v>
      </c>
      <c r="W248" s="116">
        <v>3502.2</v>
      </c>
      <c r="X248" s="116">
        <v>3502.2</v>
      </c>
      <c r="Y248" s="744">
        <v>44196</v>
      </c>
      <c r="Z248" s="77"/>
    </row>
    <row r="249" spans="1:26" ht="13.5" thickBot="1" x14ac:dyDescent="0.3">
      <c r="A249" s="437"/>
      <c r="B249" s="34"/>
      <c r="C249" s="34"/>
      <c r="D249" s="132"/>
      <c r="E249" s="1004"/>
      <c r="F249" s="1050" t="s">
        <v>31</v>
      </c>
      <c r="G249" s="518" t="s">
        <v>18</v>
      </c>
      <c r="H249" s="518" t="s">
        <v>18</v>
      </c>
      <c r="I249" s="518" t="s">
        <v>18</v>
      </c>
      <c r="J249" s="518" t="s">
        <v>18</v>
      </c>
      <c r="K249" s="518" t="s">
        <v>18</v>
      </c>
      <c r="L249" s="525">
        <v>7042.2</v>
      </c>
      <c r="M249" s="525">
        <v>4290.8</v>
      </c>
      <c r="N249" s="525">
        <v>1615</v>
      </c>
      <c r="O249" s="551">
        <v>192</v>
      </c>
      <c r="P249" s="524" t="s">
        <v>18</v>
      </c>
      <c r="Q249" s="1115">
        <f>SUM(Q247:Q248)</f>
        <v>5793400</v>
      </c>
      <c r="R249" s="1115">
        <f t="shared" ref="R249:V249" si="143">SUM(R247:R248)</f>
        <v>0</v>
      </c>
      <c r="S249" s="1115">
        <f t="shared" si="143"/>
        <v>2231189.62</v>
      </c>
      <c r="T249" s="1115">
        <f t="shared" si="143"/>
        <v>0</v>
      </c>
      <c r="U249" s="1115">
        <f t="shared" si="143"/>
        <v>3562210.38</v>
      </c>
      <c r="V249" s="1115">
        <f t="shared" si="143"/>
        <v>0</v>
      </c>
      <c r="W249" s="525" t="s">
        <v>18</v>
      </c>
      <c r="X249" s="525" t="s">
        <v>18</v>
      </c>
      <c r="Y249" s="570" t="s">
        <v>18</v>
      </c>
      <c r="Z249" s="77"/>
    </row>
    <row r="250" spans="1:26" ht="13.5" thickBot="1" x14ac:dyDescent="0.3">
      <c r="A250" s="437"/>
      <c r="B250" s="34"/>
      <c r="C250" s="34"/>
      <c r="D250" s="132"/>
      <c r="E250" s="919" t="s">
        <v>187</v>
      </c>
      <c r="F250" s="918" t="s">
        <v>132</v>
      </c>
      <c r="G250" s="765" t="s">
        <v>18</v>
      </c>
      <c r="H250" s="765" t="s">
        <v>18</v>
      </c>
      <c r="I250" s="765" t="s">
        <v>18</v>
      </c>
      <c r="J250" s="765" t="s">
        <v>18</v>
      </c>
      <c r="K250" s="765" t="s">
        <v>18</v>
      </c>
      <c r="L250" s="101">
        <f>L252+L254+L258+L256</f>
        <v>6323.9000000000005</v>
      </c>
      <c r="M250" s="101">
        <f t="shared" ref="M250:O250" si="144">M252+M254+M258+M256</f>
        <v>5723.5999999999995</v>
      </c>
      <c r="N250" s="101">
        <f t="shared" si="144"/>
        <v>2784.7</v>
      </c>
      <c r="O250" s="695">
        <f t="shared" si="144"/>
        <v>279</v>
      </c>
      <c r="P250" s="335" t="s">
        <v>18</v>
      </c>
      <c r="Q250" s="101">
        <f>Q252+Q254+Q256+Q258</f>
        <v>12028040</v>
      </c>
      <c r="R250" s="1061">
        <f t="shared" ref="R250:U250" si="145">R252+R254+R256+R258</f>
        <v>0</v>
      </c>
      <c r="S250" s="1061">
        <f t="shared" si="145"/>
        <v>3275884.1799999997</v>
      </c>
      <c r="T250" s="1061">
        <f t="shared" si="145"/>
        <v>0</v>
      </c>
      <c r="U250" s="1061">
        <f t="shared" si="145"/>
        <v>8752155.8200000003</v>
      </c>
      <c r="V250" s="1061">
        <f ca="1">V252+V254+V256+V258</f>
        <v>0</v>
      </c>
      <c r="W250" s="101" t="s">
        <v>18</v>
      </c>
      <c r="X250" s="101" t="s">
        <v>18</v>
      </c>
      <c r="Y250" s="102" t="s">
        <v>18</v>
      </c>
      <c r="Z250" s="77"/>
    </row>
    <row r="251" spans="1:26" ht="15" x14ac:dyDescent="0.25">
      <c r="A251" s="484" t="s">
        <v>1194</v>
      </c>
      <c r="B251" s="97" t="s">
        <v>1592</v>
      </c>
      <c r="C251" s="97">
        <v>10</v>
      </c>
      <c r="D251" s="211" t="s">
        <v>2129</v>
      </c>
      <c r="E251" s="931" t="s">
        <v>188</v>
      </c>
      <c r="F251" s="1051" t="s">
        <v>1046</v>
      </c>
      <c r="G251" s="323" t="s">
        <v>38</v>
      </c>
      <c r="H251" s="1052">
        <v>1982</v>
      </c>
      <c r="I251" s="1052">
        <v>2019</v>
      </c>
      <c r="J251" s="1053" t="s">
        <v>75</v>
      </c>
      <c r="K251" s="323">
        <v>2</v>
      </c>
      <c r="L251" s="209">
        <v>817.7</v>
      </c>
      <c r="M251" s="1054">
        <v>737.3</v>
      </c>
      <c r="N251" s="1054">
        <v>483.3</v>
      </c>
      <c r="O251" s="1055">
        <v>36</v>
      </c>
      <c r="P251" s="300" t="s">
        <v>2129</v>
      </c>
      <c r="Q251" s="209">
        <v>3969613</v>
      </c>
      <c r="R251" s="209">
        <v>0</v>
      </c>
      <c r="S251" s="209">
        <f>Q251-U251</f>
        <v>1081139.77</v>
      </c>
      <c r="T251" s="209">
        <v>0</v>
      </c>
      <c r="U251" s="209">
        <v>2888473.23</v>
      </c>
      <c r="V251" s="209">
        <v>0</v>
      </c>
      <c r="W251" s="107">
        <f>Q251/L251</f>
        <v>4854.6080469609878</v>
      </c>
      <c r="X251" s="209">
        <v>5329.74</v>
      </c>
      <c r="Y251" s="210">
        <v>44196</v>
      </c>
      <c r="Z251" s="754"/>
    </row>
    <row r="252" spans="1:26" ht="14.25" x14ac:dyDescent="0.25">
      <c r="A252" s="437"/>
      <c r="B252" s="34"/>
      <c r="C252" s="34"/>
      <c r="D252" s="132"/>
      <c r="E252" s="883"/>
      <c r="F252" s="530" t="s">
        <v>31</v>
      </c>
      <c r="G252" s="501" t="s">
        <v>18</v>
      </c>
      <c r="H252" s="501" t="s">
        <v>18</v>
      </c>
      <c r="I252" s="501" t="s">
        <v>18</v>
      </c>
      <c r="J252" s="501" t="s">
        <v>18</v>
      </c>
      <c r="K252" s="501" t="s">
        <v>18</v>
      </c>
      <c r="L252" s="109">
        <f>L251</f>
        <v>817.7</v>
      </c>
      <c r="M252" s="968">
        <f>M251</f>
        <v>737.3</v>
      </c>
      <c r="N252" s="968">
        <f>N251</f>
        <v>483.3</v>
      </c>
      <c r="O252" s="910">
        <f>O251</f>
        <v>36</v>
      </c>
      <c r="P252" s="350" t="s">
        <v>18</v>
      </c>
      <c r="Q252" s="109">
        <f>Q251</f>
        <v>3969613</v>
      </c>
      <c r="R252" s="109">
        <f t="shared" ref="R252:V252" si="146">R251</f>
        <v>0</v>
      </c>
      <c r="S252" s="109">
        <f t="shared" si="146"/>
        <v>1081139.77</v>
      </c>
      <c r="T252" s="109">
        <f t="shared" si="146"/>
        <v>0</v>
      </c>
      <c r="U252" s="109">
        <f t="shared" si="146"/>
        <v>2888473.23</v>
      </c>
      <c r="V252" s="109">
        <f t="shared" si="146"/>
        <v>0</v>
      </c>
      <c r="W252" s="109" t="s">
        <v>18</v>
      </c>
      <c r="X252" s="109" t="s">
        <v>18</v>
      </c>
      <c r="Y252" s="110" t="s">
        <v>18</v>
      </c>
      <c r="Z252" s="755"/>
    </row>
    <row r="253" spans="1:26" ht="15" x14ac:dyDescent="0.25">
      <c r="A253" s="484" t="s">
        <v>1195</v>
      </c>
      <c r="B253" s="97" t="s">
        <v>1593</v>
      </c>
      <c r="C253" s="97">
        <v>3</v>
      </c>
      <c r="D253" s="211" t="s">
        <v>2274</v>
      </c>
      <c r="E253" s="931" t="s">
        <v>189</v>
      </c>
      <c r="F253" s="1043" t="s">
        <v>1049</v>
      </c>
      <c r="G253" s="824" t="s">
        <v>38</v>
      </c>
      <c r="H253" s="1006">
        <v>1971</v>
      </c>
      <c r="I253" s="1006">
        <v>2016</v>
      </c>
      <c r="J253" s="1007" t="s">
        <v>76</v>
      </c>
      <c r="K253" s="824">
        <v>3</v>
      </c>
      <c r="L253" s="105">
        <v>1808.9</v>
      </c>
      <c r="M253" s="1056">
        <v>1628.1</v>
      </c>
      <c r="N253" s="1056">
        <v>763.6</v>
      </c>
      <c r="O253" s="970">
        <v>79</v>
      </c>
      <c r="P253" s="340" t="s">
        <v>2138</v>
      </c>
      <c r="Q253" s="105">
        <v>1906631</v>
      </c>
      <c r="R253" s="105">
        <v>0</v>
      </c>
      <c r="S253" s="105">
        <f>Q253-U253</f>
        <v>519278.48</v>
      </c>
      <c r="T253" s="105">
        <v>0</v>
      </c>
      <c r="U253" s="105">
        <v>1387352.52</v>
      </c>
      <c r="V253" s="105">
        <v>0</v>
      </c>
      <c r="W253" s="105">
        <f>Q253/L253</f>
        <v>1054.0278622367184</v>
      </c>
      <c r="X253" s="105">
        <v>1853.15</v>
      </c>
      <c r="Y253" s="106">
        <v>44196</v>
      </c>
      <c r="Z253" s="754"/>
    </row>
    <row r="254" spans="1:26" ht="14.25" x14ac:dyDescent="0.25">
      <c r="A254" s="437"/>
      <c r="B254" s="34"/>
      <c r="C254" s="34"/>
      <c r="D254" s="132"/>
      <c r="E254" s="909"/>
      <c r="F254" s="530" t="s">
        <v>31</v>
      </c>
      <c r="G254" s="501" t="s">
        <v>18</v>
      </c>
      <c r="H254" s="501" t="s">
        <v>18</v>
      </c>
      <c r="I254" s="501" t="s">
        <v>18</v>
      </c>
      <c r="J254" s="501" t="s">
        <v>18</v>
      </c>
      <c r="K254" s="501" t="s">
        <v>18</v>
      </c>
      <c r="L254" s="109">
        <f>L253</f>
        <v>1808.9</v>
      </c>
      <c r="M254" s="109">
        <f>M253</f>
        <v>1628.1</v>
      </c>
      <c r="N254" s="109">
        <f>N253</f>
        <v>763.6</v>
      </c>
      <c r="O254" s="910">
        <f>O253</f>
        <v>79</v>
      </c>
      <c r="P254" s="350" t="s">
        <v>18</v>
      </c>
      <c r="Q254" s="109">
        <f>Q253</f>
        <v>1906631</v>
      </c>
      <c r="R254" s="109">
        <f t="shared" ref="R254:V254" si="147">R253</f>
        <v>0</v>
      </c>
      <c r="S254" s="109">
        <f t="shared" si="147"/>
        <v>519278.48</v>
      </c>
      <c r="T254" s="109">
        <f t="shared" si="147"/>
        <v>0</v>
      </c>
      <c r="U254" s="109">
        <f t="shared" si="147"/>
        <v>1387352.52</v>
      </c>
      <c r="V254" s="109">
        <f t="shared" si="147"/>
        <v>0</v>
      </c>
      <c r="W254" s="109" t="s">
        <v>18</v>
      </c>
      <c r="X254" s="109" t="s">
        <v>18</v>
      </c>
      <c r="Y254" s="110" t="s">
        <v>18</v>
      </c>
      <c r="Z254" s="755"/>
    </row>
    <row r="255" spans="1:26" ht="15" x14ac:dyDescent="0.25">
      <c r="A255" s="484" t="s">
        <v>1196</v>
      </c>
      <c r="B255" s="97" t="s">
        <v>1594</v>
      </c>
      <c r="C255" s="97">
        <v>8</v>
      </c>
      <c r="D255" s="211" t="s">
        <v>45</v>
      </c>
      <c r="E255" s="931" t="s">
        <v>190</v>
      </c>
      <c r="F255" s="1043" t="s">
        <v>1051</v>
      </c>
      <c r="G255" s="824" t="s">
        <v>38</v>
      </c>
      <c r="H255" s="1006">
        <v>1976</v>
      </c>
      <c r="I255" s="1006">
        <v>2007</v>
      </c>
      <c r="J255" s="1007" t="s">
        <v>76</v>
      </c>
      <c r="K255" s="824">
        <v>3</v>
      </c>
      <c r="L255" s="105">
        <v>1865.7</v>
      </c>
      <c r="M255" s="105">
        <v>1700.1</v>
      </c>
      <c r="N255" s="105">
        <v>764.2</v>
      </c>
      <c r="O255" s="970">
        <v>83</v>
      </c>
      <c r="P255" s="340" t="s">
        <v>45</v>
      </c>
      <c r="Q255" s="105">
        <v>5157497</v>
      </c>
      <c r="R255" s="105">
        <v>0</v>
      </c>
      <c r="S255" s="105">
        <f>Q255-U255</f>
        <v>1404664.67</v>
      </c>
      <c r="T255" s="105">
        <v>0</v>
      </c>
      <c r="U255" s="105">
        <v>3752832.33</v>
      </c>
      <c r="V255" s="105">
        <v>0</v>
      </c>
      <c r="W255" s="105">
        <f>Q255/N255</f>
        <v>6748.8838000523419</v>
      </c>
      <c r="X255" s="105">
        <v>7309.89</v>
      </c>
      <c r="Y255" s="106">
        <v>44196</v>
      </c>
      <c r="Z255" s="754"/>
    </row>
    <row r="256" spans="1:26" ht="14.25" x14ac:dyDescent="0.25">
      <c r="A256" s="437"/>
      <c r="B256" s="34"/>
      <c r="C256" s="34"/>
      <c r="D256" s="132"/>
      <c r="E256" s="883"/>
      <c r="F256" s="530" t="s">
        <v>31</v>
      </c>
      <c r="G256" s="501" t="s">
        <v>18</v>
      </c>
      <c r="H256" s="501" t="s">
        <v>18</v>
      </c>
      <c r="I256" s="501" t="s">
        <v>18</v>
      </c>
      <c r="J256" s="501" t="s">
        <v>18</v>
      </c>
      <c r="K256" s="501" t="s">
        <v>18</v>
      </c>
      <c r="L256" s="109">
        <f>L255</f>
        <v>1865.7</v>
      </c>
      <c r="M256" s="109">
        <f>M255</f>
        <v>1700.1</v>
      </c>
      <c r="N256" s="109">
        <f>N255</f>
        <v>764.2</v>
      </c>
      <c r="O256" s="910">
        <f>O255</f>
        <v>83</v>
      </c>
      <c r="P256" s="350" t="s">
        <v>18</v>
      </c>
      <c r="Q256" s="109">
        <f>Q255</f>
        <v>5157497</v>
      </c>
      <c r="R256" s="109">
        <f t="shared" ref="R256:U256" si="148">R255</f>
        <v>0</v>
      </c>
      <c r="S256" s="109">
        <f t="shared" si="148"/>
        <v>1404664.67</v>
      </c>
      <c r="T256" s="109">
        <f t="shared" si="148"/>
        <v>0</v>
      </c>
      <c r="U256" s="109">
        <f t="shared" si="148"/>
        <v>3752832.33</v>
      </c>
      <c r="V256" s="109">
        <f ca="1">SUM(V251:V258)</f>
        <v>0</v>
      </c>
      <c r="W256" s="109" t="s">
        <v>18</v>
      </c>
      <c r="X256" s="109" t="s">
        <v>18</v>
      </c>
      <c r="Y256" s="110" t="s">
        <v>18</v>
      </c>
      <c r="Z256" s="755"/>
    </row>
    <row r="257" spans="1:26" ht="15" x14ac:dyDescent="0.25">
      <c r="A257" s="484" t="s">
        <v>1197</v>
      </c>
      <c r="B257" s="97" t="s">
        <v>1595</v>
      </c>
      <c r="C257" s="97">
        <v>1</v>
      </c>
      <c r="D257" s="211" t="s">
        <v>2272</v>
      </c>
      <c r="E257" s="931" t="s">
        <v>191</v>
      </c>
      <c r="F257" s="1043" t="s">
        <v>1050</v>
      </c>
      <c r="G257" s="824" t="s">
        <v>38</v>
      </c>
      <c r="H257" s="824">
        <v>1973</v>
      </c>
      <c r="I257" s="824">
        <v>2008</v>
      </c>
      <c r="J257" s="824" t="s">
        <v>76</v>
      </c>
      <c r="K257" s="824">
        <v>3</v>
      </c>
      <c r="L257" s="105">
        <v>1831.6</v>
      </c>
      <c r="M257" s="105">
        <v>1658.1</v>
      </c>
      <c r="N257" s="105">
        <v>773.6</v>
      </c>
      <c r="O257" s="970">
        <v>81</v>
      </c>
      <c r="P257" s="340" t="s">
        <v>2111</v>
      </c>
      <c r="Q257" s="105">
        <v>994299</v>
      </c>
      <c r="R257" s="105">
        <v>0</v>
      </c>
      <c r="S257" s="105">
        <f>Q257-U257</f>
        <v>270801.26</v>
      </c>
      <c r="T257" s="105">
        <v>0</v>
      </c>
      <c r="U257" s="105">
        <v>723497.74</v>
      </c>
      <c r="V257" s="105">
        <v>0</v>
      </c>
      <c r="W257" s="105">
        <f>Q257/L257</f>
        <v>542.85815680279541</v>
      </c>
      <c r="X257" s="105">
        <v>623.33000000000004</v>
      </c>
      <c r="Y257" s="106">
        <v>44196</v>
      </c>
      <c r="Z257" s="754"/>
    </row>
    <row r="258" spans="1:26" ht="14.25" x14ac:dyDescent="0.25">
      <c r="A258" s="437"/>
      <c r="B258" s="34"/>
      <c r="C258" s="34"/>
      <c r="D258" s="132"/>
      <c r="E258" s="883"/>
      <c r="F258" s="530" t="s">
        <v>31</v>
      </c>
      <c r="G258" s="501" t="s">
        <v>18</v>
      </c>
      <c r="H258" s="501" t="s">
        <v>18</v>
      </c>
      <c r="I258" s="501" t="s">
        <v>18</v>
      </c>
      <c r="J258" s="501" t="s">
        <v>18</v>
      </c>
      <c r="K258" s="501" t="s">
        <v>18</v>
      </c>
      <c r="L258" s="109">
        <f>L257</f>
        <v>1831.6</v>
      </c>
      <c r="M258" s="109">
        <f>M257</f>
        <v>1658.1</v>
      </c>
      <c r="N258" s="109">
        <f>N257</f>
        <v>773.6</v>
      </c>
      <c r="O258" s="910">
        <f>O257</f>
        <v>81</v>
      </c>
      <c r="P258" s="350" t="s">
        <v>18</v>
      </c>
      <c r="Q258" s="109">
        <f>Q257</f>
        <v>994299</v>
      </c>
      <c r="R258" s="109">
        <f t="shared" ref="R258:U258" si="149">R257</f>
        <v>0</v>
      </c>
      <c r="S258" s="109">
        <f t="shared" si="149"/>
        <v>270801.26</v>
      </c>
      <c r="T258" s="109">
        <f t="shared" si="149"/>
        <v>0</v>
      </c>
      <c r="U258" s="109">
        <f t="shared" si="149"/>
        <v>723497.74</v>
      </c>
      <c r="V258" s="109">
        <f ca="1">SUM(V253:V258)</f>
        <v>0</v>
      </c>
      <c r="W258" s="109" t="s">
        <v>18</v>
      </c>
      <c r="X258" s="109" t="s">
        <v>18</v>
      </c>
      <c r="Y258" s="110" t="s">
        <v>18</v>
      </c>
      <c r="Z258" s="755"/>
    </row>
    <row r="259" spans="1:26" ht="13.5" thickBot="1" x14ac:dyDescent="0.3">
      <c r="A259" s="437"/>
      <c r="B259" s="34"/>
      <c r="C259" s="34"/>
      <c r="D259" s="132"/>
      <c r="E259" s="1057" t="s">
        <v>192</v>
      </c>
      <c r="F259" s="1058" t="s">
        <v>133</v>
      </c>
      <c r="G259" s="345" t="s">
        <v>18</v>
      </c>
      <c r="H259" s="345" t="s">
        <v>18</v>
      </c>
      <c r="I259" s="345" t="s">
        <v>18</v>
      </c>
      <c r="J259" s="345" t="s">
        <v>18</v>
      </c>
      <c r="K259" s="345" t="s">
        <v>18</v>
      </c>
      <c r="L259" s="128">
        <f>L261</f>
        <v>1704.1</v>
      </c>
      <c r="M259" s="128">
        <f t="shared" ref="M259:O259" si="150">M261</f>
        <v>922.5</v>
      </c>
      <c r="N259" s="128">
        <f t="shared" si="150"/>
        <v>567</v>
      </c>
      <c r="O259" s="972">
        <f t="shared" si="150"/>
        <v>69</v>
      </c>
      <c r="P259" s="344" t="s">
        <v>18</v>
      </c>
      <c r="Q259" s="128">
        <f>Q261</f>
        <v>2368276</v>
      </c>
      <c r="R259" s="128">
        <f t="shared" ref="R259:U259" si="151">R261</f>
        <v>0</v>
      </c>
      <c r="S259" s="128">
        <f t="shared" si="151"/>
        <v>1541343.5899999999</v>
      </c>
      <c r="T259" s="128">
        <f t="shared" si="151"/>
        <v>0</v>
      </c>
      <c r="U259" s="128">
        <f t="shared" si="151"/>
        <v>826932.41</v>
      </c>
      <c r="V259" s="128">
        <v>0</v>
      </c>
      <c r="W259" s="128" t="s">
        <v>18</v>
      </c>
      <c r="X259" s="128" t="s">
        <v>18</v>
      </c>
      <c r="Y259" s="129" t="s">
        <v>18</v>
      </c>
    </row>
    <row r="260" spans="1:26" ht="15" x14ac:dyDescent="0.25">
      <c r="A260" s="484" t="s">
        <v>1198</v>
      </c>
      <c r="B260" s="97" t="s">
        <v>1596</v>
      </c>
      <c r="C260" s="97">
        <v>8</v>
      </c>
      <c r="D260" s="211" t="s">
        <v>45</v>
      </c>
      <c r="E260" s="931" t="s">
        <v>193</v>
      </c>
      <c r="F260" s="1005" t="s">
        <v>537</v>
      </c>
      <c r="G260" s="824" t="s">
        <v>38</v>
      </c>
      <c r="H260" s="1006">
        <v>1981</v>
      </c>
      <c r="I260" s="1006"/>
      <c r="J260" s="1007" t="s">
        <v>80</v>
      </c>
      <c r="K260" s="824">
        <v>4</v>
      </c>
      <c r="L260" s="105">
        <v>1704.1</v>
      </c>
      <c r="M260" s="105">
        <v>922.5</v>
      </c>
      <c r="N260" s="105">
        <v>567</v>
      </c>
      <c r="O260" s="970">
        <v>69</v>
      </c>
      <c r="P260" s="340" t="s">
        <v>45</v>
      </c>
      <c r="Q260" s="105">
        <v>2368276</v>
      </c>
      <c r="R260" s="105">
        <v>0</v>
      </c>
      <c r="S260" s="105">
        <v>1541343.5899999999</v>
      </c>
      <c r="T260" s="105">
        <v>0</v>
      </c>
      <c r="U260" s="105">
        <v>826932.41</v>
      </c>
      <c r="V260" s="105">
        <v>0</v>
      </c>
      <c r="W260" s="105">
        <f>Q260/L260</f>
        <v>1389.7517751305675</v>
      </c>
      <c r="X260" s="105">
        <v>2212.44</v>
      </c>
      <c r="Y260" s="106">
        <v>44196</v>
      </c>
    </row>
    <row r="261" spans="1:26" ht="13.5" thickBot="1" x14ac:dyDescent="0.3">
      <c r="A261" s="437"/>
      <c r="B261" s="34"/>
      <c r="C261" s="34"/>
      <c r="D261" s="132"/>
      <c r="E261" s="903"/>
      <c r="F261" s="944" t="s">
        <v>31</v>
      </c>
      <c r="G261" s="523" t="s">
        <v>18</v>
      </c>
      <c r="H261" s="523" t="s">
        <v>18</v>
      </c>
      <c r="I261" s="523" t="s">
        <v>18</v>
      </c>
      <c r="J261" s="523" t="s">
        <v>18</v>
      </c>
      <c r="K261" s="523" t="s">
        <v>18</v>
      </c>
      <c r="L261" s="511">
        <f>L260</f>
        <v>1704.1</v>
      </c>
      <c r="M261" s="511">
        <f>M260</f>
        <v>922.5</v>
      </c>
      <c r="N261" s="511">
        <f>N260</f>
        <v>567</v>
      </c>
      <c r="O261" s="945">
        <f>O260</f>
        <v>69</v>
      </c>
      <c r="P261" s="509" t="s">
        <v>18</v>
      </c>
      <c r="Q261" s="511">
        <f>Q260</f>
        <v>2368276</v>
      </c>
      <c r="R261" s="511">
        <f t="shared" ref="R261:V261" si="152">R260</f>
        <v>0</v>
      </c>
      <c r="S261" s="511">
        <f t="shared" si="152"/>
        <v>1541343.5899999999</v>
      </c>
      <c r="T261" s="511">
        <f t="shared" si="152"/>
        <v>0</v>
      </c>
      <c r="U261" s="511">
        <f t="shared" si="152"/>
        <v>826932.41</v>
      </c>
      <c r="V261" s="511">
        <f t="shared" si="152"/>
        <v>0</v>
      </c>
      <c r="W261" s="511" t="s">
        <v>18</v>
      </c>
      <c r="X261" s="511" t="s">
        <v>18</v>
      </c>
      <c r="Y261" s="567" t="s">
        <v>18</v>
      </c>
    </row>
    <row r="262" spans="1:26" ht="13.5" thickBot="1" x14ac:dyDescent="0.3">
      <c r="A262" s="437"/>
      <c r="B262" s="34"/>
      <c r="C262" s="34"/>
      <c r="D262" s="132"/>
      <c r="E262" s="1059" t="s">
        <v>195</v>
      </c>
      <c r="F262" s="1060" t="s">
        <v>194</v>
      </c>
      <c r="G262" s="765" t="s">
        <v>18</v>
      </c>
      <c r="H262" s="765" t="s">
        <v>18</v>
      </c>
      <c r="I262" s="765" t="s">
        <v>18</v>
      </c>
      <c r="J262" s="765" t="s">
        <v>18</v>
      </c>
      <c r="K262" s="765" t="s">
        <v>18</v>
      </c>
      <c r="L262" s="1061">
        <f>L264+L266+L268+L270+L272+L274</f>
        <v>9878.1999999999989</v>
      </c>
      <c r="M262" s="1061">
        <f t="shared" ref="M262:O262" si="153">M264+M266+M268+M270+M272+M274</f>
        <v>9005</v>
      </c>
      <c r="N262" s="1061">
        <f t="shared" si="153"/>
        <v>3805.22</v>
      </c>
      <c r="O262" s="1062">
        <f t="shared" si="153"/>
        <v>537</v>
      </c>
      <c r="P262" s="335" t="s">
        <v>18</v>
      </c>
      <c r="Q262" s="101">
        <f>Q264+Q266+Q268+Q270+Q272+Q274</f>
        <v>10731836</v>
      </c>
      <c r="R262" s="101">
        <f t="shared" ref="R262:U262" si="154">R264+R266+R268+R270+R272+R274</f>
        <v>0</v>
      </c>
      <c r="S262" s="101">
        <f t="shared" si="154"/>
        <v>4842311.1700000009</v>
      </c>
      <c r="T262" s="101">
        <f t="shared" si="154"/>
        <v>0</v>
      </c>
      <c r="U262" s="101">
        <f t="shared" si="154"/>
        <v>5889524.8299999991</v>
      </c>
      <c r="V262" s="1061">
        <v>0</v>
      </c>
      <c r="W262" s="101" t="s">
        <v>18</v>
      </c>
      <c r="X262" s="101" t="s">
        <v>18</v>
      </c>
      <c r="Y262" s="102" t="s">
        <v>18</v>
      </c>
    </row>
    <row r="263" spans="1:26" ht="15" x14ac:dyDescent="0.25">
      <c r="A263" s="484" t="s">
        <v>1199</v>
      </c>
      <c r="B263" s="97" t="s">
        <v>1597</v>
      </c>
      <c r="C263" s="97">
        <v>10</v>
      </c>
      <c r="D263" s="211" t="s">
        <v>2129</v>
      </c>
      <c r="E263" s="931" t="s">
        <v>366</v>
      </c>
      <c r="F263" s="704" t="s">
        <v>361</v>
      </c>
      <c r="G263" s="824" t="s">
        <v>38</v>
      </c>
      <c r="H263" s="1006">
        <v>1971</v>
      </c>
      <c r="I263" s="1006">
        <v>2016</v>
      </c>
      <c r="J263" s="1007" t="s">
        <v>77</v>
      </c>
      <c r="K263" s="824">
        <v>3</v>
      </c>
      <c r="L263" s="105">
        <v>1191.0999999999999</v>
      </c>
      <c r="M263" s="105">
        <v>1069.7</v>
      </c>
      <c r="N263" s="105">
        <v>543.54</v>
      </c>
      <c r="O263" s="970">
        <v>72</v>
      </c>
      <c r="P263" s="300" t="s">
        <v>2129</v>
      </c>
      <c r="Q263" s="107">
        <v>5575207</v>
      </c>
      <c r="R263" s="107">
        <v>0</v>
      </c>
      <c r="S263" s="107">
        <f>Q263-U263</f>
        <v>2515588.87</v>
      </c>
      <c r="T263" s="107">
        <v>0</v>
      </c>
      <c r="U263" s="107">
        <v>3059618.13</v>
      </c>
      <c r="V263" s="756">
        <v>0</v>
      </c>
      <c r="W263" s="107">
        <f>Q263/L263</f>
        <v>4680.7211821005794</v>
      </c>
      <c r="X263" s="757">
        <v>3729.61</v>
      </c>
      <c r="Y263" s="106">
        <v>44196</v>
      </c>
    </row>
    <row r="264" spans="1:26" ht="14.25" x14ac:dyDescent="0.25">
      <c r="A264" s="437"/>
      <c r="B264" s="34"/>
      <c r="C264" s="34"/>
      <c r="D264" s="132"/>
      <c r="E264" s="883"/>
      <c r="F264" s="530" t="s">
        <v>31</v>
      </c>
      <c r="G264" s="501" t="s">
        <v>18</v>
      </c>
      <c r="H264" s="501" t="s">
        <v>18</v>
      </c>
      <c r="I264" s="501" t="s">
        <v>18</v>
      </c>
      <c r="J264" s="501" t="s">
        <v>18</v>
      </c>
      <c r="K264" s="501" t="s">
        <v>18</v>
      </c>
      <c r="L264" s="109">
        <f>L263</f>
        <v>1191.0999999999999</v>
      </c>
      <c r="M264" s="109">
        <f>M263</f>
        <v>1069.7</v>
      </c>
      <c r="N264" s="109">
        <f>N263</f>
        <v>543.54</v>
      </c>
      <c r="O264" s="910">
        <f>O263</f>
        <v>72</v>
      </c>
      <c r="P264" s="350" t="s">
        <v>18</v>
      </c>
      <c r="Q264" s="109">
        <f>Q263</f>
        <v>5575207</v>
      </c>
      <c r="R264" s="109">
        <v>0</v>
      </c>
      <c r="S264" s="109">
        <f>S263</f>
        <v>2515588.87</v>
      </c>
      <c r="T264" s="109">
        <f>T263</f>
        <v>0</v>
      </c>
      <c r="U264" s="109">
        <f>U263</f>
        <v>3059618.13</v>
      </c>
      <c r="V264" s="758">
        <v>0</v>
      </c>
      <c r="W264" s="759" t="s">
        <v>18</v>
      </c>
      <c r="X264" s="758" t="s">
        <v>18</v>
      </c>
      <c r="Y264" s="110" t="s">
        <v>18</v>
      </c>
    </row>
    <row r="265" spans="1:26" ht="15" x14ac:dyDescent="0.25">
      <c r="A265" s="484" t="s">
        <v>1200</v>
      </c>
      <c r="B265" s="97" t="s">
        <v>1598</v>
      </c>
      <c r="C265" s="97">
        <v>1</v>
      </c>
      <c r="D265" s="211" t="s">
        <v>2272</v>
      </c>
      <c r="E265" s="931" t="s">
        <v>367</v>
      </c>
      <c r="F265" s="704" t="s">
        <v>362</v>
      </c>
      <c r="G265" s="824" t="s">
        <v>38</v>
      </c>
      <c r="H265" s="1006">
        <v>1996</v>
      </c>
      <c r="I265" s="1006">
        <v>2019</v>
      </c>
      <c r="J265" s="1007" t="s">
        <v>363</v>
      </c>
      <c r="K265" s="824">
        <v>4</v>
      </c>
      <c r="L265" s="105">
        <v>1832.8</v>
      </c>
      <c r="M265" s="105">
        <v>1673.5</v>
      </c>
      <c r="N265" s="105">
        <v>605</v>
      </c>
      <c r="O265" s="970">
        <v>96</v>
      </c>
      <c r="P265" s="340" t="s">
        <v>2111</v>
      </c>
      <c r="Q265" s="105">
        <v>994706</v>
      </c>
      <c r="R265" s="105">
        <v>0</v>
      </c>
      <c r="S265" s="105">
        <f>Q265-U265</f>
        <v>448821.24</v>
      </c>
      <c r="T265" s="105">
        <v>0</v>
      </c>
      <c r="U265" s="105">
        <v>545884.76</v>
      </c>
      <c r="V265" s="213">
        <v>0</v>
      </c>
      <c r="W265" s="105">
        <f>Q265/L265</f>
        <v>542.72479266695768</v>
      </c>
      <c r="X265" s="214">
        <v>491.41</v>
      </c>
      <c r="Y265" s="106">
        <v>44196</v>
      </c>
    </row>
    <row r="266" spans="1:26" ht="15" x14ac:dyDescent="0.25">
      <c r="A266" s="437"/>
      <c r="B266" s="34"/>
      <c r="C266" s="34"/>
      <c r="D266" s="132"/>
      <c r="E266" s="883"/>
      <c r="F266" s="530" t="s">
        <v>31</v>
      </c>
      <c r="G266" s="501" t="s">
        <v>18</v>
      </c>
      <c r="H266" s="501" t="s">
        <v>18</v>
      </c>
      <c r="I266" s="501" t="s">
        <v>18</v>
      </c>
      <c r="J266" s="501" t="s">
        <v>18</v>
      </c>
      <c r="K266" s="501" t="s">
        <v>18</v>
      </c>
      <c r="L266" s="109">
        <f>L265</f>
        <v>1832.8</v>
      </c>
      <c r="M266" s="109">
        <f>M265</f>
        <v>1673.5</v>
      </c>
      <c r="N266" s="109">
        <f>N265</f>
        <v>605</v>
      </c>
      <c r="O266" s="910">
        <f>O265</f>
        <v>96</v>
      </c>
      <c r="P266" s="350" t="s">
        <v>18</v>
      </c>
      <c r="Q266" s="109">
        <f>Q265</f>
        <v>994706</v>
      </c>
      <c r="R266" s="109">
        <v>0</v>
      </c>
      <c r="S266" s="109">
        <f>S265</f>
        <v>448821.24</v>
      </c>
      <c r="T266" s="109">
        <f>T265</f>
        <v>0</v>
      </c>
      <c r="U266" s="109">
        <f>U265</f>
        <v>545884.76</v>
      </c>
      <c r="V266" s="758">
        <v>0</v>
      </c>
      <c r="W266" s="6" t="s">
        <v>18</v>
      </c>
      <c r="X266" s="758" t="s">
        <v>18</v>
      </c>
      <c r="Y266" s="110" t="s">
        <v>18</v>
      </c>
    </row>
    <row r="267" spans="1:26" ht="15" x14ac:dyDescent="0.25">
      <c r="A267" s="484" t="s">
        <v>1201</v>
      </c>
      <c r="B267" s="97" t="s">
        <v>1599</v>
      </c>
      <c r="C267" s="97">
        <v>1</v>
      </c>
      <c r="D267" s="211" t="s">
        <v>2272</v>
      </c>
      <c r="E267" s="931" t="s">
        <v>368</v>
      </c>
      <c r="F267" s="704" t="s">
        <v>364</v>
      </c>
      <c r="G267" s="824" t="s">
        <v>38</v>
      </c>
      <c r="H267" s="1006">
        <v>1991</v>
      </c>
      <c r="I267" s="1006">
        <v>2016</v>
      </c>
      <c r="J267" s="1007" t="s">
        <v>363</v>
      </c>
      <c r="K267" s="824">
        <v>4</v>
      </c>
      <c r="L267" s="105">
        <v>1867.4</v>
      </c>
      <c r="M267" s="105">
        <v>1679.3</v>
      </c>
      <c r="N267" s="105">
        <v>599</v>
      </c>
      <c r="O267" s="970">
        <v>96</v>
      </c>
      <c r="P267" s="340" t="s">
        <v>2111</v>
      </c>
      <c r="Q267" s="105">
        <v>994706</v>
      </c>
      <c r="R267" s="105">
        <v>0</v>
      </c>
      <c r="S267" s="105">
        <f>Q267-U267</f>
        <v>448821.24</v>
      </c>
      <c r="T267" s="105">
        <v>0</v>
      </c>
      <c r="U267" s="105">
        <v>545884.76</v>
      </c>
      <c r="V267" s="213">
        <v>0</v>
      </c>
      <c r="W267" s="105">
        <f>Q267/L267</f>
        <v>532.66895148334584</v>
      </c>
      <c r="X267" s="214">
        <v>491.41</v>
      </c>
      <c r="Y267" s="106">
        <v>44196</v>
      </c>
    </row>
    <row r="268" spans="1:26" ht="14.25" x14ac:dyDescent="0.25">
      <c r="A268" s="437"/>
      <c r="B268" s="34"/>
      <c r="C268" s="34"/>
      <c r="D268" s="132"/>
      <c r="E268" s="883"/>
      <c r="F268" s="530" t="s">
        <v>31</v>
      </c>
      <c r="G268" s="501" t="s">
        <v>18</v>
      </c>
      <c r="H268" s="501" t="s">
        <v>18</v>
      </c>
      <c r="I268" s="501" t="s">
        <v>18</v>
      </c>
      <c r="J268" s="501" t="s">
        <v>18</v>
      </c>
      <c r="K268" s="501" t="s">
        <v>18</v>
      </c>
      <c r="L268" s="109">
        <f>L267</f>
        <v>1867.4</v>
      </c>
      <c r="M268" s="109">
        <f>M267</f>
        <v>1679.3</v>
      </c>
      <c r="N268" s="109">
        <f>N267</f>
        <v>599</v>
      </c>
      <c r="O268" s="910">
        <f>O267</f>
        <v>96</v>
      </c>
      <c r="P268" s="350" t="s">
        <v>18</v>
      </c>
      <c r="Q268" s="109">
        <f>Q267</f>
        <v>994706</v>
      </c>
      <c r="R268" s="109">
        <v>0</v>
      </c>
      <c r="S268" s="109">
        <f>S267</f>
        <v>448821.24</v>
      </c>
      <c r="T268" s="109">
        <f>T267</f>
        <v>0</v>
      </c>
      <c r="U268" s="109">
        <f>U267</f>
        <v>545884.76</v>
      </c>
      <c r="V268" s="758">
        <f>V267</f>
        <v>0</v>
      </c>
      <c r="W268" s="758" t="s">
        <v>18</v>
      </c>
      <c r="X268" s="758" t="s">
        <v>18</v>
      </c>
      <c r="Y268" s="110" t="s">
        <v>18</v>
      </c>
    </row>
    <row r="269" spans="1:26" ht="15" x14ac:dyDescent="0.25">
      <c r="A269" s="484" t="s">
        <v>1202</v>
      </c>
      <c r="B269" s="97" t="s">
        <v>1600</v>
      </c>
      <c r="C269" s="97">
        <v>1</v>
      </c>
      <c r="D269" s="211" t="s">
        <v>2272</v>
      </c>
      <c r="E269" s="931" t="s">
        <v>369</v>
      </c>
      <c r="F269" s="704" t="s">
        <v>365</v>
      </c>
      <c r="G269" s="824" t="s">
        <v>38</v>
      </c>
      <c r="H269" s="1006">
        <v>1979</v>
      </c>
      <c r="I269" s="1006">
        <v>2011</v>
      </c>
      <c r="J269" s="1007" t="s">
        <v>363</v>
      </c>
      <c r="K269" s="824">
        <v>4</v>
      </c>
      <c r="L269" s="105">
        <v>1769.3</v>
      </c>
      <c r="M269" s="105">
        <v>1587.1</v>
      </c>
      <c r="N269" s="105">
        <v>577.67999999999995</v>
      </c>
      <c r="O269" s="970">
        <v>84</v>
      </c>
      <c r="P269" s="340" t="s">
        <v>2111</v>
      </c>
      <c r="Q269" s="105">
        <v>930257</v>
      </c>
      <c r="R269" s="105">
        <v>0</v>
      </c>
      <c r="S269" s="105">
        <f>Q269-U269</f>
        <v>419741.21</v>
      </c>
      <c r="T269" s="105">
        <v>0</v>
      </c>
      <c r="U269" s="105">
        <v>510515.79</v>
      </c>
      <c r="V269" s="213">
        <v>0</v>
      </c>
      <c r="W269" s="105">
        <f>Q269/L269</f>
        <v>525.77686090544285</v>
      </c>
      <c r="X269" s="214">
        <v>491.41</v>
      </c>
      <c r="Y269" s="106">
        <v>44196</v>
      </c>
    </row>
    <row r="270" spans="1:26" ht="14.25" x14ac:dyDescent="0.25">
      <c r="A270" s="437"/>
      <c r="B270" s="34"/>
      <c r="C270" s="34"/>
      <c r="D270" s="132"/>
      <c r="E270" s="883"/>
      <c r="F270" s="530" t="s">
        <v>31</v>
      </c>
      <c r="G270" s="501" t="s">
        <v>18</v>
      </c>
      <c r="H270" s="501" t="s">
        <v>18</v>
      </c>
      <c r="I270" s="501" t="s">
        <v>18</v>
      </c>
      <c r="J270" s="501" t="s">
        <v>18</v>
      </c>
      <c r="K270" s="501" t="s">
        <v>18</v>
      </c>
      <c r="L270" s="109">
        <f>L269</f>
        <v>1769.3</v>
      </c>
      <c r="M270" s="109">
        <f>M269</f>
        <v>1587.1</v>
      </c>
      <c r="N270" s="109">
        <f>N269</f>
        <v>577.67999999999995</v>
      </c>
      <c r="O270" s="910">
        <f>O269</f>
        <v>84</v>
      </c>
      <c r="P270" s="350" t="s">
        <v>18</v>
      </c>
      <c r="Q270" s="109">
        <f>Q269</f>
        <v>930257</v>
      </c>
      <c r="R270" s="109">
        <v>0</v>
      </c>
      <c r="S270" s="109">
        <f>S269</f>
        <v>419741.21</v>
      </c>
      <c r="T270" s="109">
        <f>T269</f>
        <v>0</v>
      </c>
      <c r="U270" s="109">
        <f>U269</f>
        <v>510515.79</v>
      </c>
      <c r="V270" s="758">
        <f>V269</f>
        <v>0</v>
      </c>
      <c r="W270" s="758" t="s">
        <v>18</v>
      </c>
      <c r="X270" s="758" t="s">
        <v>18</v>
      </c>
      <c r="Y270" s="110" t="s">
        <v>18</v>
      </c>
    </row>
    <row r="271" spans="1:26" ht="15" x14ac:dyDescent="0.25">
      <c r="A271" s="437"/>
      <c r="B271" s="34"/>
      <c r="C271" s="34"/>
      <c r="D271" s="132"/>
      <c r="E271" s="931" t="s">
        <v>2112</v>
      </c>
      <c r="F271" s="704" t="s">
        <v>1052</v>
      </c>
      <c r="G271" s="824" t="s">
        <v>38</v>
      </c>
      <c r="H271" s="1006">
        <v>1991</v>
      </c>
      <c r="I271" s="1006">
        <v>2019</v>
      </c>
      <c r="J271" s="1007" t="s">
        <v>2114</v>
      </c>
      <c r="K271" s="824">
        <v>3</v>
      </c>
      <c r="L271" s="1070">
        <v>1379</v>
      </c>
      <c r="M271" s="1089">
        <v>1334.7</v>
      </c>
      <c r="N271" s="1070">
        <v>696</v>
      </c>
      <c r="O271" s="970">
        <v>81</v>
      </c>
      <c r="P271" s="760" t="s">
        <v>2111</v>
      </c>
      <c r="Q271" s="105">
        <v>1152069</v>
      </c>
      <c r="R271" s="105">
        <v>0</v>
      </c>
      <c r="S271" s="105">
        <f>Q271-U271</f>
        <v>519825</v>
      </c>
      <c r="T271" s="105">
        <v>0</v>
      </c>
      <c r="U271" s="105">
        <v>632244</v>
      </c>
      <c r="V271" s="213">
        <v>0</v>
      </c>
      <c r="W271" s="105">
        <f>Q271/L271</f>
        <v>835.43799854967369</v>
      </c>
      <c r="X271" s="213">
        <v>597.1</v>
      </c>
      <c r="Y271" s="218">
        <v>44196</v>
      </c>
    </row>
    <row r="272" spans="1:26" ht="14.25" x14ac:dyDescent="0.25">
      <c r="A272" s="437"/>
      <c r="B272" s="34"/>
      <c r="C272" s="34"/>
      <c r="D272" s="132"/>
      <c r="E272" s="883"/>
      <c r="F272" s="530" t="s">
        <v>31</v>
      </c>
      <c r="G272" s="501" t="s">
        <v>18</v>
      </c>
      <c r="H272" s="501" t="s">
        <v>18</v>
      </c>
      <c r="I272" s="501" t="s">
        <v>18</v>
      </c>
      <c r="J272" s="501" t="s">
        <v>18</v>
      </c>
      <c r="K272" s="501" t="s">
        <v>18</v>
      </c>
      <c r="L272" s="969">
        <f>L271</f>
        <v>1379</v>
      </c>
      <c r="M272" s="969">
        <f>M271</f>
        <v>1334.7</v>
      </c>
      <c r="N272" s="969">
        <f>N271</f>
        <v>696</v>
      </c>
      <c r="O272" s="910">
        <f>O271</f>
        <v>81</v>
      </c>
      <c r="P272" s="505" t="s">
        <v>18</v>
      </c>
      <c r="Q272" s="109">
        <f>Q271</f>
        <v>1152069</v>
      </c>
      <c r="R272" s="109">
        <v>0</v>
      </c>
      <c r="S272" s="109">
        <f>S271</f>
        <v>519825</v>
      </c>
      <c r="T272" s="109">
        <f>T271</f>
        <v>0</v>
      </c>
      <c r="U272" s="109">
        <f>U271</f>
        <v>632244</v>
      </c>
      <c r="V272" s="758">
        <f>V271</f>
        <v>0</v>
      </c>
      <c r="W272" s="758" t="s">
        <v>18</v>
      </c>
      <c r="X272" s="758" t="s">
        <v>18</v>
      </c>
      <c r="Y272" s="761" t="s">
        <v>18</v>
      </c>
    </row>
    <row r="273" spans="1:25" ht="15" x14ac:dyDescent="0.25">
      <c r="A273" s="437"/>
      <c r="B273" s="34"/>
      <c r="C273" s="34"/>
      <c r="D273" s="132"/>
      <c r="E273" s="931" t="s">
        <v>2113</v>
      </c>
      <c r="F273" s="704" t="s">
        <v>372</v>
      </c>
      <c r="G273" s="824" t="s">
        <v>38</v>
      </c>
      <c r="H273" s="1006">
        <v>1974</v>
      </c>
      <c r="I273" s="1006">
        <v>2018</v>
      </c>
      <c r="J273" s="1007" t="s">
        <v>371</v>
      </c>
      <c r="K273" s="824">
        <v>3</v>
      </c>
      <c r="L273" s="105">
        <v>1838.6</v>
      </c>
      <c r="M273" s="105">
        <v>1660.7</v>
      </c>
      <c r="N273" s="105">
        <v>784</v>
      </c>
      <c r="O273" s="970">
        <v>108</v>
      </c>
      <c r="P273" s="760" t="s">
        <v>2111</v>
      </c>
      <c r="Q273" s="105">
        <v>1084891</v>
      </c>
      <c r="R273" s="105">
        <v>0</v>
      </c>
      <c r="S273" s="105">
        <f>Q273-U273</f>
        <v>489513.61</v>
      </c>
      <c r="T273" s="105">
        <v>0</v>
      </c>
      <c r="U273" s="105">
        <v>595377.39</v>
      </c>
      <c r="V273" s="213">
        <v>0</v>
      </c>
      <c r="W273" s="105">
        <f>Q273/L273</f>
        <v>590.06363537474169</v>
      </c>
      <c r="X273" s="214">
        <v>807.34</v>
      </c>
      <c r="Y273" s="218">
        <v>44196</v>
      </c>
    </row>
    <row r="274" spans="1:25" ht="15" thickBot="1" x14ac:dyDescent="0.3">
      <c r="A274" s="437"/>
      <c r="B274" s="34"/>
      <c r="C274" s="34"/>
      <c r="D274" s="132"/>
      <c r="E274" s="903"/>
      <c r="F274" s="944" t="s">
        <v>31</v>
      </c>
      <c r="G274" s="523" t="s">
        <v>18</v>
      </c>
      <c r="H274" s="523" t="s">
        <v>18</v>
      </c>
      <c r="I274" s="523" t="s">
        <v>18</v>
      </c>
      <c r="J274" s="523" t="s">
        <v>18</v>
      </c>
      <c r="K274" s="523" t="s">
        <v>18</v>
      </c>
      <c r="L274" s="511">
        <f>L273</f>
        <v>1838.6</v>
      </c>
      <c r="M274" s="511">
        <f>M273</f>
        <v>1660.7</v>
      </c>
      <c r="N274" s="511">
        <f>N273</f>
        <v>784</v>
      </c>
      <c r="O274" s="945">
        <f>O273</f>
        <v>108</v>
      </c>
      <c r="P274" s="357" t="s">
        <v>18</v>
      </c>
      <c r="Q274" s="511">
        <f>Q273</f>
        <v>1084891</v>
      </c>
      <c r="R274" s="511">
        <v>0</v>
      </c>
      <c r="S274" s="511">
        <f>S273</f>
        <v>489513.61</v>
      </c>
      <c r="T274" s="511">
        <f>T273</f>
        <v>0</v>
      </c>
      <c r="U274" s="511">
        <f>U273</f>
        <v>595377.39</v>
      </c>
      <c r="V274" s="706">
        <f>V273</f>
        <v>0</v>
      </c>
      <c r="W274" s="705" t="s">
        <v>18</v>
      </c>
      <c r="X274" s="706" t="s">
        <v>18</v>
      </c>
      <c r="Y274" s="708" t="s">
        <v>18</v>
      </c>
    </row>
    <row r="275" spans="1:25" ht="13.5" thickBot="1" x14ac:dyDescent="0.3">
      <c r="A275" s="437"/>
      <c r="B275" s="34"/>
      <c r="C275" s="34"/>
      <c r="D275" s="132"/>
      <c r="E275" s="919" t="s">
        <v>196</v>
      </c>
      <c r="F275" s="918" t="s">
        <v>134</v>
      </c>
      <c r="G275" s="765" t="s">
        <v>18</v>
      </c>
      <c r="H275" s="765" t="s">
        <v>18</v>
      </c>
      <c r="I275" s="765" t="s">
        <v>18</v>
      </c>
      <c r="J275" s="765" t="s">
        <v>18</v>
      </c>
      <c r="K275" s="765" t="s">
        <v>18</v>
      </c>
      <c r="L275" s="101">
        <v>1538.4</v>
      </c>
      <c r="M275" s="101">
        <v>1084.9000000000001</v>
      </c>
      <c r="N275" s="101"/>
      <c r="O275" s="695">
        <v>50</v>
      </c>
      <c r="P275" s="335" t="s">
        <v>18</v>
      </c>
      <c r="Q275" s="101">
        <f>Q277+Q279</f>
        <v>6828839</v>
      </c>
      <c r="R275" s="101">
        <f t="shared" ref="R275:V275" si="155">R277+R279</f>
        <v>0</v>
      </c>
      <c r="S275" s="101">
        <f t="shared" si="155"/>
        <v>2056860.4699999997</v>
      </c>
      <c r="T275" s="101">
        <f t="shared" si="155"/>
        <v>23702.67</v>
      </c>
      <c r="U275" s="101">
        <f t="shared" si="155"/>
        <v>4748275.8600000003</v>
      </c>
      <c r="V275" s="101">
        <f t="shared" si="155"/>
        <v>0</v>
      </c>
      <c r="W275" s="101" t="s">
        <v>18</v>
      </c>
      <c r="X275" s="101" t="s">
        <v>18</v>
      </c>
      <c r="Y275" s="102" t="s">
        <v>18</v>
      </c>
    </row>
    <row r="276" spans="1:25" ht="15" x14ac:dyDescent="0.25">
      <c r="A276" s="484" t="s">
        <v>1203</v>
      </c>
      <c r="B276" s="97" t="s">
        <v>1601</v>
      </c>
      <c r="C276" s="97">
        <v>10</v>
      </c>
      <c r="D276" s="211" t="s">
        <v>2129</v>
      </c>
      <c r="E276" s="931" t="s">
        <v>197</v>
      </c>
      <c r="F276" s="1051" t="s">
        <v>1040</v>
      </c>
      <c r="G276" s="824" t="s">
        <v>38</v>
      </c>
      <c r="H276" s="1006">
        <v>1962</v>
      </c>
      <c r="I276" s="1006">
        <v>2010</v>
      </c>
      <c r="J276" s="1007" t="s">
        <v>81</v>
      </c>
      <c r="K276" s="824">
        <v>3</v>
      </c>
      <c r="L276" s="105">
        <v>486.4</v>
      </c>
      <c r="M276" s="105">
        <v>442.5</v>
      </c>
      <c r="N276" s="105"/>
      <c r="O276" s="970">
        <v>18</v>
      </c>
      <c r="P276" s="300" t="s">
        <v>2129</v>
      </c>
      <c r="Q276" s="105">
        <v>4086392</v>
      </c>
      <c r="R276" s="105">
        <v>0</v>
      </c>
      <c r="S276" s="105">
        <v>1227952.6299999999</v>
      </c>
      <c r="T276" s="105">
        <v>23702.67</v>
      </c>
      <c r="U276" s="105">
        <v>2834736.7</v>
      </c>
      <c r="V276" s="105">
        <v>0</v>
      </c>
      <c r="W276" s="107">
        <f>Q276/L276</f>
        <v>8401.2993421052633</v>
      </c>
      <c r="X276" s="105">
        <v>4185.38</v>
      </c>
      <c r="Y276" s="106">
        <v>44196</v>
      </c>
    </row>
    <row r="277" spans="1:25" x14ac:dyDescent="0.25">
      <c r="A277" s="437"/>
      <c r="B277" s="34"/>
      <c r="C277" s="34"/>
      <c r="D277" s="132"/>
      <c r="E277" s="883"/>
      <c r="F277" s="530" t="s">
        <v>31</v>
      </c>
      <c r="G277" s="501" t="s">
        <v>18</v>
      </c>
      <c r="H277" s="501" t="s">
        <v>18</v>
      </c>
      <c r="I277" s="501" t="s">
        <v>18</v>
      </c>
      <c r="J277" s="501" t="s">
        <v>18</v>
      </c>
      <c r="K277" s="501" t="s">
        <v>18</v>
      </c>
      <c r="L277" s="109">
        <v>486.4</v>
      </c>
      <c r="M277" s="109">
        <v>442.5</v>
      </c>
      <c r="N277" s="109"/>
      <c r="O277" s="910">
        <v>18</v>
      </c>
      <c r="P277" s="350" t="s">
        <v>18</v>
      </c>
      <c r="Q277" s="109">
        <f>Q276</f>
        <v>4086392</v>
      </c>
      <c r="R277" s="109">
        <f t="shared" ref="R277:U277" si="156">R276</f>
        <v>0</v>
      </c>
      <c r="S277" s="109">
        <f t="shared" si="156"/>
        <v>1227952.6299999999</v>
      </c>
      <c r="T277" s="109">
        <f t="shared" si="156"/>
        <v>23702.67</v>
      </c>
      <c r="U277" s="109">
        <f t="shared" si="156"/>
        <v>2834736.7</v>
      </c>
      <c r="V277" s="109">
        <v>0</v>
      </c>
      <c r="W277" s="109" t="s">
        <v>18</v>
      </c>
      <c r="X277" s="109" t="s">
        <v>18</v>
      </c>
      <c r="Y277" s="110" t="s">
        <v>18</v>
      </c>
    </row>
    <row r="278" spans="1:25" ht="15" x14ac:dyDescent="0.25">
      <c r="A278" s="484" t="s">
        <v>1204</v>
      </c>
      <c r="B278" s="97" t="s">
        <v>1602</v>
      </c>
      <c r="C278" s="97">
        <v>3</v>
      </c>
      <c r="D278" s="211" t="s">
        <v>2274</v>
      </c>
      <c r="E278" s="931" t="s">
        <v>198</v>
      </c>
      <c r="F278" s="1043" t="s">
        <v>1042</v>
      </c>
      <c r="G278" s="824" t="s">
        <v>38</v>
      </c>
      <c r="H278" s="1006">
        <v>1966</v>
      </c>
      <c r="I278" s="1006"/>
      <c r="J278" s="1007" t="s">
        <v>82</v>
      </c>
      <c r="K278" s="824">
        <v>2</v>
      </c>
      <c r="L278" s="105">
        <v>1052</v>
      </c>
      <c r="M278" s="105">
        <v>642.4</v>
      </c>
      <c r="N278" s="105"/>
      <c r="O278" s="970">
        <v>32</v>
      </c>
      <c r="P278" s="340" t="s">
        <v>2138</v>
      </c>
      <c r="Q278" s="105">
        <v>2742447</v>
      </c>
      <c r="R278" s="105">
        <v>0</v>
      </c>
      <c r="S278" s="105">
        <v>828907.84</v>
      </c>
      <c r="T278" s="105">
        <v>0</v>
      </c>
      <c r="U278" s="105">
        <v>1913539.16</v>
      </c>
      <c r="V278" s="105">
        <v>0</v>
      </c>
      <c r="W278" s="105">
        <f>Q278/L278</f>
        <v>2606.888783269962</v>
      </c>
      <c r="X278" s="105">
        <v>3027.72</v>
      </c>
      <c r="Y278" s="106">
        <v>44196</v>
      </c>
    </row>
    <row r="279" spans="1:25" ht="13.5" thickBot="1" x14ac:dyDescent="0.3">
      <c r="A279" s="437"/>
      <c r="B279" s="34"/>
      <c r="C279" s="34"/>
      <c r="D279" s="132"/>
      <c r="E279" s="943"/>
      <c r="F279" s="944" t="s">
        <v>31</v>
      </c>
      <c r="G279" s="523" t="s">
        <v>18</v>
      </c>
      <c r="H279" s="523" t="s">
        <v>18</v>
      </c>
      <c r="I279" s="523" t="s">
        <v>18</v>
      </c>
      <c r="J279" s="523" t="s">
        <v>18</v>
      </c>
      <c r="K279" s="523" t="s">
        <v>18</v>
      </c>
      <c r="L279" s="511">
        <v>1052</v>
      </c>
      <c r="M279" s="511">
        <v>642.4</v>
      </c>
      <c r="N279" s="511"/>
      <c r="O279" s="945">
        <v>32</v>
      </c>
      <c r="P279" s="509" t="s">
        <v>18</v>
      </c>
      <c r="Q279" s="511">
        <f>Q278</f>
        <v>2742447</v>
      </c>
      <c r="R279" s="511">
        <v>0</v>
      </c>
      <c r="S279" s="511">
        <f>S278</f>
        <v>828907.84</v>
      </c>
      <c r="T279" s="511">
        <v>0</v>
      </c>
      <c r="U279" s="511">
        <f>U278</f>
        <v>1913539.16</v>
      </c>
      <c r="V279" s="511">
        <v>0</v>
      </c>
      <c r="W279" s="511" t="s">
        <v>18</v>
      </c>
      <c r="X279" s="511" t="s">
        <v>18</v>
      </c>
      <c r="Y279" s="567" t="s">
        <v>18</v>
      </c>
    </row>
    <row r="280" spans="1:25" ht="13.5" thickBot="1" x14ac:dyDescent="0.3">
      <c r="A280" s="437"/>
      <c r="B280" s="34"/>
      <c r="C280" s="34"/>
      <c r="D280" s="132"/>
      <c r="E280" s="919" t="s">
        <v>199</v>
      </c>
      <c r="F280" s="918" t="s">
        <v>135</v>
      </c>
      <c r="G280" s="765" t="s">
        <v>18</v>
      </c>
      <c r="H280" s="765" t="s">
        <v>18</v>
      </c>
      <c r="I280" s="765" t="s">
        <v>18</v>
      </c>
      <c r="J280" s="765" t="s">
        <v>18</v>
      </c>
      <c r="K280" s="765" t="s">
        <v>18</v>
      </c>
      <c r="L280" s="101">
        <f>L282</f>
        <v>724.1</v>
      </c>
      <c r="M280" s="101">
        <f>M282</f>
        <v>667.7</v>
      </c>
      <c r="N280" s="101">
        <f>N282</f>
        <v>424.79999999999995</v>
      </c>
      <c r="O280" s="695">
        <f>O282</f>
        <v>31</v>
      </c>
      <c r="P280" s="335" t="s">
        <v>18</v>
      </c>
      <c r="Q280" s="101">
        <f>Q282</f>
        <v>765235</v>
      </c>
      <c r="R280" s="101">
        <f>R282</f>
        <v>0</v>
      </c>
      <c r="S280" s="101">
        <f>S282</f>
        <v>458392.87</v>
      </c>
      <c r="T280" s="101">
        <f>T282</f>
        <v>0</v>
      </c>
      <c r="U280" s="101">
        <f>U282</f>
        <v>306842.13</v>
      </c>
      <c r="V280" s="101">
        <f>V286</f>
        <v>0</v>
      </c>
      <c r="W280" s="101" t="s">
        <v>18</v>
      </c>
      <c r="X280" s="101" t="s">
        <v>18</v>
      </c>
      <c r="Y280" s="102" t="s">
        <v>18</v>
      </c>
    </row>
    <row r="281" spans="1:25" x14ac:dyDescent="0.25">
      <c r="A281" s="437"/>
      <c r="B281" s="34"/>
      <c r="C281" s="34"/>
      <c r="D281" s="132"/>
      <c r="E281" s="931" t="s">
        <v>200</v>
      </c>
      <c r="F281" s="1005" t="s">
        <v>2287</v>
      </c>
      <c r="G281" s="824" t="s">
        <v>38</v>
      </c>
      <c r="H281" s="1006">
        <v>1971</v>
      </c>
      <c r="I281" s="1006"/>
      <c r="J281" s="1098" t="s">
        <v>2116</v>
      </c>
      <c r="K281" s="824">
        <v>2</v>
      </c>
      <c r="L281" s="105">
        <v>724.1</v>
      </c>
      <c r="M281" s="105">
        <v>667.7</v>
      </c>
      <c r="N281" s="105">
        <v>424.79999999999995</v>
      </c>
      <c r="O281" s="970">
        <v>31</v>
      </c>
      <c r="P281" s="762" t="s">
        <v>2111</v>
      </c>
      <c r="Q281" s="105">
        <v>765235</v>
      </c>
      <c r="R281" s="105">
        <v>0</v>
      </c>
      <c r="S281" s="105">
        <v>458392.87</v>
      </c>
      <c r="T281" s="105">
        <v>0</v>
      </c>
      <c r="U281" s="105">
        <v>306842.13</v>
      </c>
      <c r="V281" s="105">
        <v>0</v>
      </c>
      <c r="W281" s="105">
        <f>Q281/L281</f>
        <v>1056.8084518712885</v>
      </c>
      <c r="X281" s="105">
        <v>858.97</v>
      </c>
      <c r="Y281" s="106">
        <v>44196</v>
      </c>
    </row>
    <row r="282" spans="1:25" ht="13.5" thickBot="1" x14ac:dyDescent="0.3">
      <c r="A282" s="437"/>
      <c r="B282" s="34"/>
      <c r="C282" s="34"/>
      <c r="D282" s="132"/>
      <c r="E282" s="903"/>
      <c r="F282" s="944" t="s">
        <v>31</v>
      </c>
      <c r="G282" s="523" t="s">
        <v>18</v>
      </c>
      <c r="H282" s="523" t="s">
        <v>18</v>
      </c>
      <c r="I282" s="523" t="s">
        <v>18</v>
      </c>
      <c r="J282" s="523" t="s">
        <v>18</v>
      </c>
      <c r="K282" s="523" t="s">
        <v>18</v>
      </c>
      <c r="L282" s="511">
        <f>L281</f>
        <v>724.1</v>
      </c>
      <c r="M282" s="511">
        <f t="shared" ref="M282:O282" si="157">M281</f>
        <v>667.7</v>
      </c>
      <c r="N282" s="511">
        <f t="shared" si="157"/>
        <v>424.79999999999995</v>
      </c>
      <c r="O282" s="945">
        <f t="shared" si="157"/>
        <v>31</v>
      </c>
      <c r="P282" s="509" t="s">
        <v>18</v>
      </c>
      <c r="Q282" s="511">
        <f>Q281</f>
        <v>765235</v>
      </c>
      <c r="R282" s="511">
        <f t="shared" ref="R282:V282" si="158">R281</f>
        <v>0</v>
      </c>
      <c r="S282" s="511">
        <f t="shared" si="158"/>
        <v>458392.87</v>
      </c>
      <c r="T282" s="511">
        <f t="shared" si="158"/>
        <v>0</v>
      </c>
      <c r="U282" s="511">
        <f t="shared" si="158"/>
        <v>306842.13</v>
      </c>
      <c r="V282" s="511">
        <f t="shared" si="158"/>
        <v>0</v>
      </c>
      <c r="W282" s="763" t="s">
        <v>18</v>
      </c>
      <c r="X282" s="763" t="s">
        <v>18</v>
      </c>
      <c r="Y282" s="764" t="s">
        <v>18</v>
      </c>
    </row>
    <row r="283" spans="1:25" ht="13.5" thickBot="1" x14ac:dyDescent="0.3">
      <c r="A283" s="437"/>
      <c r="B283" s="34"/>
      <c r="C283" s="34"/>
      <c r="D283" s="132"/>
      <c r="E283" s="928" t="s">
        <v>202</v>
      </c>
      <c r="F283" s="916" t="s">
        <v>201</v>
      </c>
      <c r="G283" s="765" t="s">
        <v>18</v>
      </c>
      <c r="H283" s="765" t="s">
        <v>18</v>
      </c>
      <c r="I283" s="765" t="s">
        <v>18</v>
      </c>
      <c r="J283" s="765" t="s">
        <v>18</v>
      </c>
      <c r="K283" s="765" t="s">
        <v>18</v>
      </c>
      <c r="L283" s="1061">
        <f>L286</f>
        <v>1207.7</v>
      </c>
      <c r="M283" s="1061">
        <f t="shared" ref="M283:O283" si="159">M286</f>
        <v>1101.2</v>
      </c>
      <c r="N283" s="1061">
        <f t="shared" si="159"/>
        <v>506.5</v>
      </c>
      <c r="O283" s="1062">
        <f t="shared" si="159"/>
        <v>36</v>
      </c>
      <c r="P283" s="765" t="s">
        <v>18</v>
      </c>
      <c r="Q283" s="101">
        <f>Q286</f>
        <v>3293786</v>
      </c>
      <c r="R283" s="101">
        <f t="shared" ref="R283:U283" si="160">R286</f>
        <v>0</v>
      </c>
      <c r="S283" s="101">
        <f t="shared" si="160"/>
        <v>1994277.68</v>
      </c>
      <c r="T283" s="101">
        <f t="shared" si="160"/>
        <v>0</v>
      </c>
      <c r="U283" s="101">
        <f t="shared" si="160"/>
        <v>1299508.32</v>
      </c>
      <c r="V283" s="101">
        <v>0</v>
      </c>
      <c r="W283" s="225" t="s">
        <v>18</v>
      </c>
      <c r="X283" s="225" t="s">
        <v>18</v>
      </c>
      <c r="Y283" s="226" t="s">
        <v>18</v>
      </c>
    </row>
    <row r="284" spans="1:25" ht="15" x14ac:dyDescent="0.25">
      <c r="A284" s="484" t="s">
        <v>1206</v>
      </c>
      <c r="B284" s="97" t="s">
        <v>1604</v>
      </c>
      <c r="C284" s="97">
        <v>20</v>
      </c>
      <c r="D284" s="211" t="s">
        <v>2266</v>
      </c>
      <c r="E284" s="946" t="s">
        <v>580</v>
      </c>
      <c r="F284" s="1063" t="s">
        <v>581</v>
      </c>
      <c r="G284" s="714" t="s">
        <v>38</v>
      </c>
      <c r="H284" s="714">
        <v>1981</v>
      </c>
      <c r="I284" s="714"/>
      <c r="J284" s="941" t="s">
        <v>582</v>
      </c>
      <c r="K284" s="714">
        <v>3</v>
      </c>
      <c r="L284" s="163">
        <v>1207.7</v>
      </c>
      <c r="M284" s="163">
        <v>1101.2</v>
      </c>
      <c r="N284" s="163">
        <v>506.5</v>
      </c>
      <c r="O284" s="942">
        <v>36</v>
      </c>
      <c r="P284" s="749" t="s">
        <v>83</v>
      </c>
      <c r="Q284" s="163">
        <v>71484</v>
      </c>
      <c r="R284" s="163">
        <v>0</v>
      </c>
      <c r="S284" s="163">
        <v>43281.18</v>
      </c>
      <c r="T284" s="163">
        <v>0</v>
      </c>
      <c r="U284" s="163">
        <v>28202.82</v>
      </c>
      <c r="V284" s="163">
        <v>0</v>
      </c>
      <c r="W284" s="956">
        <f>Q284/L284</f>
        <v>59.190196240788275</v>
      </c>
      <c r="X284" s="163">
        <v>59.19</v>
      </c>
      <c r="Y284" s="164">
        <v>44196</v>
      </c>
    </row>
    <row r="285" spans="1:25" ht="15" x14ac:dyDescent="0.25">
      <c r="A285" s="484" t="s">
        <v>1206</v>
      </c>
      <c r="B285" s="97" t="s">
        <v>1604</v>
      </c>
      <c r="C285" s="97">
        <v>8</v>
      </c>
      <c r="D285" s="211" t="s">
        <v>45</v>
      </c>
      <c r="E285" s="974" t="s">
        <v>580</v>
      </c>
      <c r="F285" s="1064" t="s">
        <v>581</v>
      </c>
      <c r="G285" s="715" t="s">
        <v>38</v>
      </c>
      <c r="H285" s="715">
        <v>1981</v>
      </c>
      <c r="I285" s="715"/>
      <c r="J285" s="906" t="s">
        <v>582</v>
      </c>
      <c r="K285" s="715">
        <v>3</v>
      </c>
      <c r="L285" s="107">
        <v>1207.7</v>
      </c>
      <c r="M285" s="107">
        <v>1101.2</v>
      </c>
      <c r="N285" s="107">
        <v>506.5</v>
      </c>
      <c r="O285" s="907">
        <v>36</v>
      </c>
      <c r="P285" s="342" t="s">
        <v>45</v>
      </c>
      <c r="Q285" s="105">
        <v>3222302</v>
      </c>
      <c r="R285" s="107">
        <v>0</v>
      </c>
      <c r="S285" s="107">
        <v>1950996.5</v>
      </c>
      <c r="T285" s="107">
        <v>0</v>
      </c>
      <c r="U285" s="107">
        <v>1271305.5</v>
      </c>
      <c r="V285" s="107">
        <v>0</v>
      </c>
      <c r="W285" s="107">
        <f>Q285/N285</f>
        <v>6361.8993089832184</v>
      </c>
      <c r="X285" s="107">
        <v>6361.9</v>
      </c>
      <c r="Y285" s="108">
        <v>44196</v>
      </c>
    </row>
    <row r="286" spans="1:25" ht="13.5" thickBot="1" x14ac:dyDescent="0.3">
      <c r="A286" s="437"/>
      <c r="B286" s="34"/>
      <c r="C286" s="34"/>
      <c r="D286" s="132"/>
      <c r="E286" s="943"/>
      <c r="F286" s="944" t="s">
        <v>31</v>
      </c>
      <c r="G286" s="523" t="s">
        <v>18</v>
      </c>
      <c r="H286" s="523" t="s">
        <v>18</v>
      </c>
      <c r="I286" s="523" t="s">
        <v>18</v>
      </c>
      <c r="J286" s="523" t="s">
        <v>18</v>
      </c>
      <c r="K286" s="523" t="s">
        <v>18</v>
      </c>
      <c r="L286" s="519">
        <f>L284</f>
        <v>1207.7</v>
      </c>
      <c r="M286" s="519">
        <f>M284</f>
        <v>1101.2</v>
      </c>
      <c r="N286" s="519">
        <f>N284</f>
        <v>506.5</v>
      </c>
      <c r="O286" s="986">
        <f>O284</f>
        <v>36</v>
      </c>
      <c r="P286" s="518" t="s">
        <v>18</v>
      </c>
      <c r="Q286" s="511">
        <f>Q284+Q285</f>
        <v>3293786</v>
      </c>
      <c r="R286" s="511">
        <f t="shared" ref="R286:U286" si="161">R284+R285</f>
        <v>0</v>
      </c>
      <c r="S286" s="511">
        <f t="shared" si="161"/>
        <v>1994277.68</v>
      </c>
      <c r="T286" s="511">
        <f t="shared" si="161"/>
        <v>0</v>
      </c>
      <c r="U286" s="511">
        <f t="shared" si="161"/>
        <v>1299508.32</v>
      </c>
      <c r="V286" s="511">
        <v>0</v>
      </c>
      <c r="W286" s="766" t="s">
        <v>18</v>
      </c>
      <c r="X286" s="766" t="s">
        <v>18</v>
      </c>
      <c r="Y286" s="767" t="s">
        <v>18</v>
      </c>
    </row>
    <row r="287" spans="1:25" ht="13.5" thickBot="1" x14ac:dyDescent="0.3">
      <c r="A287" s="437"/>
      <c r="B287" s="34"/>
      <c r="C287" s="34"/>
      <c r="D287" s="132"/>
      <c r="E287" s="919" t="s">
        <v>203</v>
      </c>
      <c r="F287" s="918" t="s">
        <v>136</v>
      </c>
      <c r="G287" s="1065" t="s">
        <v>18</v>
      </c>
      <c r="H287" s="1065" t="s">
        <v>18</v>
      </c>
      <c r="I287" s="1065" t="s">
        <v>18</v>
      </c>
      <c r="J287" s="1065" t="s">
        <v>18</v>
      </c>
      <c r="K287" s="1065" t="s">
        <v>18</v>
      </c>
      <c r="L287" s="225">
        <f>L294+L301+L307+L309+L311</f>
        <v>14884</v>
      </c>
      <c r="M287" s="225">
        <f t="shared" ref="M287:U287" si="162">M294+M301+M307+M309+M311</f>
        <v>14884</v>
      </c>
      <c r="N287" s="225">
        <f t="shared" si="162"/>
        <v>0</v>
      </c>
      <c r="O287" s="1066">
        <f t="shared" si="162"/>
        <v>859</v>
      </c>
      <c r="P287" s="768" t="s">
        <v>18</v>
      </c>
      <c r="Q287" s="225">
        <f t="shared" si="162"/>
        <v>13322360</v>
      </c>
      <c r="R287" s="225">
        <f t="shared" si="162"/>
        <v>0</v>
      </c>
      <c r="S287" s="225">
        <f t="shared" si="162"/>
        <v>5503367.2800000003</v>
      </c>
      <c r="T287" s="225">
        <f t="shared" si="162"/>
        <v>0</v>
      </c>
      <c r="U287" s="225">
        <f t="shared" si="162"/>
        <v>7818992.7199999997</v>
      </c>
      <c r="V287" s="225">
        <v>0</v>
      </c>
      <c r="W287" s="225" t="s">
        <v>18</v>
      </c>
      <c r="X287" s="225" t="s">
        <v>18</v>
      </c>
      <c r="Y287" s="226" t="s">
        <v>18</v>
      </c>
    </row>
    <row r="288" spans="1:25" x14ac:dyDescent="0.25">
      <c r="A288" s="437"/>
      <c r="B288" s="34"/>
      <c r="C288" s="34"/>
      <c r="D288" s="132"/>
      <c r="E288" s="230" t="s">
        <v>204</v>
      </c>
      <c r="F288" s="231" t="s">
        <v>91</v>
      </c>
      <c r="G288" s="232" t="s">
        <v>38</v>
      </c>
      <c r="H288" s="233">
        <v>1981</v>
      </c>
      <c r="I288" s="233">
        <v>2013</v>
      </c>
      <c r="J288" s="234">
        <v>43511</v>
      </c>
      <c r="K288" s="232">
        <v>5</v>
      </c>
      <c r="L288" s="235">
        <v>4360.6000000000004</v>
      </c>
      <c r="M288" s="235">
        <v>4360.6000000000004</v>
      </c>
      <c r="N288" s="235"/>
      <c r="O288" s="236">
        <v>270</v>
      </c>
      <c r="P288" s="339" t="s">
        <v>2115</v>
      </c>
      <c r="Q288" s="235">
        <v>1515701</v>
      </c>
      <c r="R288" s="235">
        <v>0</v>
      </c>
      <c r="S288" s="235">
        <v>626124.75</v>
      </c>
      <c r="T288" s="235">
        <v>0</v>
      </c>
      <c r="U288" s="235">
        <v>889576.25</v>
      </c>
      <c r="V288" s="235">
        <v>0</v>
      </c>
      <c r="W288" s="956">
        <f t="shared" ref="W288:W293" si="163">Q288/L288</f>
        <v>347.59001054900699</v>
      </c>
      <c r="X288" s="235">
        <v>347.59</v>
      </c>
      <c r="Y288" s="237">
        <v>44196</v>
      </c>
    </row>
    <row r="289" spans="1:25" ht="25.5" x14ac:dyDescent="0.25">
      <c r="A289" s="437"/>
      <c r="B289" s="34"/>
      <c r="C289" s="34"/>
      <c r="D289" s="132"/>
      <c r="E289" s="230" t="s">
        <v>204</v>
      </c>
      <c r="F289" s="238" t="s">
        <v>91</v>
      </c>
      <c r="G289" s="239" t="s">
        <v>38</v>
      </c>
      <c r="H289" s="240">
        <v>1981</v>
      </c>
      <c r="I289" s="240">
        <v>2013</v>
      </c>
      <c r="J289" s="241">
        <v>43511</v>
      </c>
      <c r="K289" s="239">
        <v>5</v>
      </c>
      <c r="L289" s="242">
        <v>4360.6000000000004</v>
      </c>
      <c r="M289" s="242">
        <v>4360.6000000000004</v>
      </c>
      <c r="N289" s="242"/>
      <c r="O289" s="243">
        <v>270</v>
      </c>
      <c r="P289" s="336" t="s">
        <v>2140</v>
      </c>
      <c r="Q289" s="242">
        <v>184671</v>
      </c>
      <c r="R289" s="242">
        <v>0</v>
      </c>
      <c r="S289" s="242">
        <v>76286.210000000006</v>
      </c>
      <c r="T289" s="242">
        <v>0</v>
      </c>
      <c r="U289" s="242">
        <v>108384.79</v>
      </c>
      <c r="V289" s="242">
        <v>0</v>
      </c>
      <c r="W289" s="956">
        <f t="shared" si="163"/>
        <v>42.3499059762418</v>
      </c>
      <c r="X289" s="242">
        <v>42.35</v>
      </c>
      <c r="Y289" s="244">
        <v>44196</v>
      </c>
    </row>
    <row r="290" spans="1:25" x14ac:dyDescent="0.25">
      <c r="A290" s="437"/>
      <c r="B290" s="34"/>
      <c r="C290" s="34"/>
      <c r="D290" s="132"/>
      <c r="E290" s="230" t="s">
        <v>204</v>
      </c>
      <c r="F290" s="238" t="s">
        <v>91</v>
      </c>
      <c r="G290" s="239" t="s">
        <v>38</v>
      </c>
      <c r="H290" s="240">
        <v>1981</v>
      </c>
      <c r="I290" s="240">
        <v>2013</v>
      </c>
      <c r="J290" s="241">
        <v>43511</v>
      </c>
      <c r="K290" s="239">
        <v>5</v>
      </c>
      <c r="L290" s="242">
        <v>4360.6000000000004</v>
      </c>
      <c r="M290" s="242">
        <v>4360.6000000000004</v>
      </c>
      <c r="N290" s="242"/>
      <c r="O290" s="243">
        <v>270</v>
      </c>
      <c r="P290" s="337" t="s">
        <v>2118</v>
      </c>
      <c r="Q290" s="242">
        <v>2220723</v>
      </c>
      <c r="R290" s="242">
        <v>0</v>
      </c>
      <c r="S290" s="242">
        <v>917364.06</v>
      </c>
      <c r="T290" s="242">
        <v>0</v>
      </c>
      <c r="U290" s="242">
        <v>1303358.94</v>
      </c>
      <c r="V290" s="242">
        <v>0</v>
      </c>
      <c r="W290" s="956">
        <f t="shared" si="163"/>
        <v>509.27005457964498</v>
      </c>
      <c r="X290" s="242">
        <v>509.27</v>
      </c>
      <c r="Y290" s="244">
        <v>44196</v>
      </c>
    </row>
    <row r="291" spans="1:25" x14ac:dyDescent="0.25">
      <c r="A291" s="437"/>
      <c r="B291" s="34"/>
      <c r="C291" s="34"/>
      <c r="D291" s="132"/>
      <c r="E291" s="230" t="s">
        <v>204</v>
      </c>
      <c r="F291" s="245" t="s">
        <v>91</v>
      </c>
      <c r="G291" s="246" t="s">
        <v>38</v>
      </c>
      <c r="H291" s="247">
        <v>1981</v>
      </c>
      <c r="I291" s="247">
        <v>2013</v>
      </c>
      <c r="J291" s="248">
        <v>43511</v>
      </c>
      <c r="K291" s="246">
        <v>5</v>
      </c>
      <c r="L291" s="249">
        <v>4360.6000000000004</v>
      </c>
      <c r="M291" s="249">
        <v>4360.6000000000004</v>
      </c>
      <c r="N291" s="249"/>
      <c r="O291" s="250">
        <v>270</v>
      </c>
      <c r="P291" s="300" t="s">
        <v>2119</v>
      </c>
      <c r="Q291" s="249">
        <v>246199</v>
      </c>
      <c r="R291" s="249">
        <v>0</v>
      </c>
      <c r="S291" s="249">
        <v>101702.97</v>
      </c>
      <c r="T291" s="249">
        <v>0</v>
      </c>
      <c r="U291" s="249">
        <v>144496.03</v>
      </c>
      <c r="V291" s="249">
        <v>0</v>
      </c>
      <c r="W291" s="956">
        <f t="shared" si="163"/>
        <v>56.459890840709988</v>
      </c>
      <c r="X291" s="249">
        <v>56.46</v>
      </c>
      <c r="Y291" s="251">
        <v>44196</v>
      </c>
    </row>
    <row r="292" spans="1:25" ht="15" x14ac:dyDescent="0.25">
      <c r="A292" s="437"/>
      <c r="B292" s="34"/>
      <c r="C292" s="34"/>
      <c r="D292" s="132"/>
      <c r="E292" s="230" t="s">
        <v>204</v>
      </c>
      <c r="F292" s="245" t="s">
        <v>91</v>
      </c>
      <c r="G292" s="246" t="s">
        <v>38</v>
      </c>
      <c r="H292" s="247">
        <v>1981</v>
      </c>
      <c r="I292" s="247">
        <v>2013</v>
      </c>
      <c r="J292" s="248">
        <v>43511</v>
      </c>
      <c r="K292" s="246">
        <v>5</v>
      </c>
      <c r="L292" s="249">
        <v>4360.6000000000004</v>
      </c>
      <c r="M292" s="249">
        <v>4360.6000000000004</v>
      </c>
      <c r="N292" s="249"/>
      <c r="O292" s="250">
        <v>270</v>
      </c>
      <c r="P292" s="339" t="s">
        <v>2120</v>
      </c>
      <c r="Q292" s="252">
        <v>1581590</v>
      </c>
      <c r="R292" s="252">
        <v>0</v>
      </c>
      <c r="S292" s="252">
        <v>653343</v>
      </c>
      <c r="T292" s="252">
        <v>0</v>
      </c>
      <c r="U292" s="252">
        <v>928247</v>
      </c>
      <c r="V292" s="252">
        <v>0</v>
      </c>
      <c r="W292" s="956">
        <f t="shared" si="163"/>
        <v>362.70008714397096</v>
      </c>
      <c r="X292" s="252">
        <v>362.7</v>
      </c>
      <c r="Y292" s="409">
        <v>44196</v>
      </c>
    </row>
    <row r="293" spans="1:25" ht="15" x14ac:dyDescent="0.25">
      <c r="A293" s="437"/>
      <c r="B293" s="34"/>
      <c r="C293" s="34"/>
      <c r="D293" s="132"/>
      <c r="E293" s="253" t="s">
        <v>204</v>
      </c>
      <c r="F293" s="245" t="s">
        <v>91</v>
      </c>
      <c r="G293" s="246" t="s">
        <v>38</v>
      </c>
      <c r="H293" s="247">
        <v>1981</v>
      </c>
      <c r="I293" s="247">
        <v>2013</v>
      </c>
      <c r="J293" s="248">
        <v>43511</v>
      </c>
      <c r="K293" s="246">
        <v>5</v>
      </c>
      <c r="L293" s="249">
        <v>4360.6000000000004</v>
      </c>
      <c r="M293" s="249">
        <v>4360.6000000000004</v>
      </c>
      <c r="N293" s="249"/>
      <c r="O293" s="250">
        <v>270</v>
      </c>
      <c r="P293" s="340" t="s">
        <v>35</v>
      </c>
      <c r="Q293" s="255">
        <v>184671</v>
      </c>
      <c r="R293" s="255">
        <v>0</v>
      </c>
      <c r="S293" s="255">
        <v>76286.210000000006</v>
      </c>
      <c r="T293" s="255">
        <v>0</v>
      </c>
      <c r="U293" s="255">
        <v>108384.79</v>
      </c>
      <c r="V293" s="255">
        <v>0</v>
      </c>
      <c r="W293" s="107">
        <f t="shared" si="163"/>
        <v>42.3499059762418</v>
      </c>
      <c r="X293" s="255">
        <v>42.35</v>
      </c>
      <c r="Y293" s="414">
        <v>44196</v>
      </c>
    </row>
    <row r="294" spans="1:25" x14ac:dyDescent="0.25">
      <c r="A294" s="437"/>
      <c r="B294" s="34"/>
      <c r="C294" s="34"/>
      <c r="D294" s="132"/>
      <c r="E294" s="410"/>
      <c r="F294" s="530" t="s">
        <v>31</v>
      </c>
      <c r="G294" s="528" t="s">
        <v>18</v>
      </c>
      <c r="H294" s="528" t="s">
        <v>18</v>
      </c>
      <c r="I294" s="528" t="s">
        <v>18</v>
      </c>
      <c r="J294" s="528" t="s">
        <v>18</v>
      </c>
      <c r="K294" s="528" t="s">
        <v>18</v>
      </c>
      <c r="L294" s="527">
        <f>L288</f>
        <v>4360.6000000000004</v>
      </c>
      <c r="M294" s="527">
        <f>M288</f>
        <v>4360.6000000000004</v>
      </c>
      <c r="N294" s="527"/>
      <c r="O294" s="531">
        <f>O288</f>
        <v>270</v>
      </c>
      <c r="P294" s="532" t="s">
        <v>18</v>
      </c>
      <c r="Q294" s="527">
        <f>Q288+Q289+Q290+Q291+Q292+Q293</f>
        <v>5933555</v>
      </c>
      <c r="R294" s="527">
        <f t="shared" ref="R294:U294" si="164">R288+R289+R290+R291+R292+R293</f>
        <v>0</v>
      </c>
      <c r="S294" s="527">
        <f t="shared" si="164"/>
        <v>2451107.2000000002</v>
      </c>
      <c r="T294" s="527">
        <f t="shared" si="164"/>
        <v>0</v>
      </c>
      <c r="U294" s="527">
        <f t="shared" si="164"/>
        <v>3482447.8</v>
      </c>
      <c r="V294" s="527">
        <v>0</v>
      </c>
      <c r="W294" s="527" t="s">
        <v>18</v>
      </c>
      <c r="X294" s="527" t="s">
        <v>18</v>
      </c>
      <c r="Y294" s="571" t="s">
        <v>18</v>
      </c>
    </row>
    <row r="295" spans="1:25" ht="15" x14ac:dyDescent="0.25">
      <c r="A295" s="437"/>
      <c r="B295" s="34"/>
      <c r="C295" s="34"/>
      <c r="D295" s="132"/>
      <c r="E295" s="253" t="s">
        <v>205</v>
      </c>
      <c r="F295" s="254" t="s">
        <v>2121</v>
      </c>
      <c r="G295" s="257" t="s">
        <v>38</v>
      </c>
      <c r="H295" s="258">
        <v>1973</v>
      </c>
      <c r="I295" s="258"/>
      <c r="J295" s="259">
        <v>43511</v>
      </c>
      <c r="K295" s="257">
        <v>5</v>
      </c>
      <c r="L295" s="260">
        <v>2698.8</v>
      </c>
      <c r="M295" s="260">
        <v>2698.8</v>
      </c>
      <c r="N295" s="260">
        <v>816.5</v>
      </c>
      <c r="O295" s="236">
        <v>131</v>
      </c>
      <c r="P295" s="339" t="s">
        <v>2120</v>
      </c>
      <c r="Q295" s="256">
        <v>668455</v>
      </c>
      <c r="R295" s="256">
        <v>0</v>
      </c>
      <c r="S295" s="256">
        <v>276133.76000000001</v>
      </c>
      <c r="T295" s="256">
        <v>0</v>
      </c>
      <c r="U295" s="256">
        <v>392321.24</v>
      </c>
      <c r="V295" s="256">
        <v>0</v>
      </c>
      <c r="W295" s="163">
        <f t="shared" ref="W295:W300" si="165">Q295/L295</f>
        <v>247.68600859641322</v>
      </c>
      <c r="X295" s="256">
        <v>370.47</v>
      </c>
      <c r="Y295" s="529">
        <v>44196</v>
      </c>
    </row>
    <row r="296" spans="1:25" ht="15" x14ac:dyDescent="0.25">
      <c r="A296" s="437"/>
      <c r="B296" s="34"/>
      <c r="C296" s="34"/>
      <c r="D296" s="132"/>
      <c r="E296" s="410" t="s">
        <v>205</v>
      </c>
      <c r="F296" s="238" t="s">
        <v>2121</v>
      </c>
      <c r="G296" s="239" t="s">
        <v>38</v>
      </c>
      <c r="H296" s="240">
        <v>1973</v>
      </c>
      <c r="I296" s="240"/>
      <c r="J296" s="241">
        <v>43511</v>
      </c>
      <c r="K296" s="239">
        <v>5</v>
      </c>
      <c r="L296" s="242">
        <v>2698.8</v>
      </c>
      <c r="M296" s="242">
        <v>2698.8</v>
      </c>
      <c r="N296" s="242">
        <v>816.5</v>
      </c>
      <c r="O296" s="243">
        <v>131</v>
      </c>
      <c r="P296" s="339" t="s">
        <v>2137</v>
      </c>
      <c r="Q296" s="256">
        <v>1616284</v>
      </c>
      <c r="R296" s="252">
        <v>0</v>
      </c>
      <c r="S296" s="252">
        <v>667674.82999999996</v>
      </c>
      <c r="T296" s="252">
        <v>0</v>
      </c>
      <c r="U296" s="252">
        <v>948609.17</v>
      </c>
      <c r="V296" s="252">
        <v>0</v>
      </c>
      <c r="W296" s="956">
        <f t="shared" si="165"/>
        <v>598.88987698236247</v>
      </c>
      <c r="X296" s="252">
        <v>598.89</v>
      </c>
      <c r="Y296" s="409">
        <v>44196</v>
      </c>
    </row>
    <row r="297" spans="1:25" ht="25.5" x14ac:dyDescent="0.25">
      <c r="A297" s="437"/>
      <c r="B297" s="34"/>
      <c r="C297" s="34"/>
      <c r="D297" s="132"/>
      <c r="E297" s="410" t="s">
        <v>205</v>
      </c>
      <c r="F297" s="238" t="s">
        <v>2121</v>
      </c>
      <c r="G297" s="239" t="s">
        <v>38</v>
      </c>
      <c r="H297" s="240">
        <v>1973</v>
      </c>
      <c r="I297" s="240"/>
      <c r="J297" s="241">
        <v>43511</v>
      </c>
      <c r="K297" s="239">
        <v>5</v>
      </c>
      <c r="L297" s="242">
        <v>2698.8</v>
      </c>
      <c r="M297" s="242">
        <v>2698.8</v>
      </c>
      <c r="N297" s="242">
        <v>816.5</v>
      </c>
      <c r="O297" s="243">
        <v>131</v>
      </c>
      <c r="P297" s="339" t="s">
        <v>2136</v>
      </c>
      <c r="Q297" s="256">
        <v>114294</v>
      </c>
      <c r="R297" s="252">
        <v>0</v>
      </c>
      <c r="S297" s="252">
        <v>47214</v>
      </c>
      <c r="T297" s="252">
        <v>0</v>
      </c>
      <c r="U297" s="252">
        <v>67080</v>
      </c>
      <c r="V297" s="252">
        <v>0</v>
      </c>
      <c r="W297" s="956">
        <f t="shared" si="165"/>
        <v>42.349933303690527</v>
      </c>
      <c r="X297" s="252">
        <v>42.35</v>
      </c>
      <c r="Y297" s="409">
        <v>44196</v>
      </c>
    </row>
    <row r="298" spans="1:25" ht="15" x14ac:dyDescent="0.25">
      <c r="A298" s="437"/>
      <c r="B298" s="34"/>
      <c r="C298" s="34"/>
      <c r="D298" s="132"/>
      <c r="E298" s="410" t="s">
        <v>205</v>
      </c>
      <c r="F298" s="238" t="s">
        <v>2121</v>
      </c>
      <c r="G298" s="239" t="s">
        <v>38</v>
      </c>
      <c r="H298" s="240">
        <v>1973</v>
      </c>
      <c r="I298" s="240"/>
      <c r="J298" s="241">
        <v>43511</v>
      </c>
      <c r="K298" s="239">
        <v>5</v>
      </c>
      <c r="L298" s="242">
        <v>2698.8</v>
      </c>
      <c r="M298" s="242">
        <v>2698.8</v>
      </c>
      <c r="N298" s="242">
        <v>816.5</v>
      </c>
      <c r="O298" s="243">
        <v>131</v>
      </c>
      <c r="P298" s="339" t="s">
        <v>2111</v>
      </c>
      <c r="Q298" s="256">
        <v>1345622</v>
      </c>
      <c r="R298" s="252">
        <v>0</v>
      </c>
      <c r="S298" s="252">
        <v>555866.38</v>
      </c>
      <c r="T298" s="252">
        <v>0</v>
      </c>
      <c r="U298" s="252">
        <v>789755.62</v>
      </c>
      <c r="V298" s="252">
        <v>0</v>
      </c>
      <c r="W298" s="956">
        <f t="shared" si="165"/>
        <v>498.6001185712168</v>
      </c>
      <c r="X298" s="252">
        <v>498.6</v>
      </c>
      <c r="Y298" s="409">
        <v>44196</v>
      </c>
    </row>
    <row r="299" spans="1:25" ht="15" x14ac:dyDescent="0.25">
      <c r="A299" s="437"/>
      <c r="B299" s="34"/>
      <c r="C299" s="34"/>
      <c r="D299" s="132"/>
      <c r="E299" s="410" t="s">
        <v>205</v>
      </c>
      <c r="F299" s="238" t="s">
        <v>2121</v>
      </c>
      <c r="G299" s="239" t="s">
        <v>38</v>
      </c>
      <c r="H299" s="240">
        <v>1973</v>
      </c>
      <c r="I299" s="240"/>
      <c r="J299" s="241">
        <v>43511</v>
      </c>
      <c r="K299" s="239">
        <v>5</v>
      </c>
      <c r="L299" s="242">
        <v>2698.8</v>
      </c>
      <c r="M299" s="242">
        <v>2698.8</v>
      </c>
      <c r="N299" s="242">
        <v>816.5</v>
      </c>
      <c r="O299" s="243">
        <v>131</v>
      </c>
      <c r="P299" s="339" t="s">
        <v>2119</v>
      </c>
      <c r="Q299" s="256">
        <v>152374</v>
      </c>
      <c r="R299" s="252">
        <v>0</v>
      </c>
      <c r="S299" s="252">
        <v>62944.56</v>
      </c>
      <c r="T299" s="252">
        <v>0</v>
      </c>
      <c r="U299" s="252">
        <v>89429.440000000002</v>
      </c>
      <c r="V299" s="252">
        <v>0</v>
      </c>
      <c r="W299" s="956">
        <f t="shared" si="165"/>
        <v>56.459908107306944</v>
      </c>
      <c r="X299" s="252">
        <v>56.46</v>
      </c>
      <c r="Y299" s="409">
        <v>44196</v>
      </c>
    </row>
    <row r="300" spans="1:25" ht="15" x14ac:dyDescent="0.25">
      <c r="A300" s="437"/>
      <c r="B300" s="34"/>
      <c r="C300" s="34"/>
      <c r="D300" s="132"/>
      <c r="E300" s="496" t="s">
        <v>205</v>
      </c>
      <c r="F300" s="245" t="s">
        <v>2121</v>
      </c>
      <c r="G300" s="246" t="s">
        <v>38</v>
      </c>
      <c r="H300" s="247">
        <v>1973</v>
      </c>
      <c r="I300" s="247">
        <v>2011</v>
      </c>
      <c r="J300" s="248">
        <v>43511</v>
      </c>
      <c r="K300" s="246">
        <v>5</v>
      </c>
      <c r="L300" s="249">
        <v>2698.8</v>
      </c>
      <c r="M300" s="249">
        <v>2698.8</v>
      </c>
      <c r="N300" s="249">
        <v>816.5</v>
      </c>
      <c r="O300" s="250">
        <v>131</v>
      </c>
      <c r="P300" s="340" t="s">
        <v>83</v>
      </c>
      <c r="Q300" s="492">
        <v>79992</v>
      </c>
      <c r="R300" s="255">
        <v>0</v>
      </c>
      <c r="S300" s="255">
        <v>33044.1</v>
      </c>
      <c r="T300" s="255">
        <v>0</v>
      </c>
      <c r="U300" s="255">
        <v>46947.9</v>
      </c>
      <c r="V300" s="255">
        <v>0</v>
      </c>
      <c r="W300" s="107">
        <f t="shared" si="165"/>
        <v>29.639839928857267</v>
      </c>
      <c r="X300" s="255">
        <v>29.64</v>
      </c>
      <c r="Y300" s="414">
        <v>44196</v>
      </c>
    </row>
    <row r="301" spans="1:25" x14ac:dyDescent="0.25">
      <c r="A301" s="437"/>
      <c r="B301" s="34"/>
      <c r="C301" s="34"/>
      <c r="D301" s="132"/>
      <c r="E301" s="410"/>
      <c r="F301" s="530" t="s">
        <v>31</v>
      </c>
      <c r="G301" s="528" t="s">
        <v>18</v>
      </c>
      <c r="H301" s="528" t="s">
        <v>18</v>
      </c>
      <c r="I301" s="528" t="s">
        <v>18</v>
      </c>
      <c r="J301" s="528" t="s">
        <v>18</v>
      </c>
      <c r="K301" s="528" t="s">
        <v>18</v>
      </c>
      <c r="L301" s="527">
        <f>L295</f>
        <v>2698.8</v>
      </c>
      <c r="M301" s="527">
        <f>M295</f>
        <v>2698.8</v>
      </c>
      <c r="N301" s="527"/>
      <c r="O301" s="531">
        <f>O295</f>
        <v>131</v>
      </c>
      <c r="P301" s="532" t="s">
        <v>18</v>
      </c>
      <c r="Q301" s="527">
        <f>Q295+Q296+Q297+Q298+Q299+Q300</f>
        <v>3977021</v>
      </c>
      <c r="R301" s="527">
        <f t="shared" ref="R301:U301" si="166">R295+R296+R297+R298+R299+R300</f>
        <v>0</v>
      </c>
      <c r="S301" s="527">
        <f t="shared" si="166"/>
        <v>1642877.6300000001</v>
      </c>
      <c r="T301" s="527">
        <f t="shared" si="166"/>
        <v>0</v>
      </c>
      <c r="U301" s="527">
        <f t="shared" si="166"/>
        <v>2334143.37</v>
      </c>
      <c r="V301" s="527">
        <v>0</v>
      </c>
      <c r="W301" s="527" t="s">
        <v>18</v>
      </c>
      <c r="X301" s="527" t="s">
        <v>18</v>
      </c>
      <c r="Y301" s="571" t="s">
        <v>18</v>
      </c>
    </row>
    <row r="302" spans="1:25" x14ac:dyDescent="0.25">
      <c r="A302" s="437"/>
      <c r="B302" s="34"/>
      <c r="C302" s="34"/>
      <c r="D302" s="132"/>
      <c r="E302" s="230" t="s">
        <v>206</v>
      </c>
      <c r="F302" s="231" t="s">
        <v>2122</v>
      </c>
      <c r="G302" s="232" t="s">
        <v>38</v>
      </c>
      <c r="H302" s="233">
        <v>1973</v>
      </c>
      <c r="I302" s="233"/>
      <c r="J302" s="234">
        <v>43511</v>
      </c>
      <c r="K302" s="232">
        <v>5</v>
      </c>
      <c r="L302" s="235">
        <v>2672.7</v>
      </c>
      <c r="M302" s="235">
        <v>2672.7</v>
      </c>
      <c r="N302" s="235">
        <v>816.6</v>
      </c>
      <c r="O302" s="236">
        <v>180</v>
      </c>
      <c r="P302" s="339" t="s">
        <v>2115</v>
      </c>
      <c r="Q302" s="235">
        <v>929004</v>
      </c>
      <c r="R302" s="235">
        <v>0</v>
      </c>
      <c r="S302" s="235">
        <v>383764.6</v>
      </c>
      <c r="T302" s="235">
        <v>0</v>
      </c>
      <c r="U302" s="235">
        <v>545239.4</v>
      </c>
      <c r="V302" s="235">
        <v>0</v>
      </c>
      <c r="W302" s="163">
        <f t="shared" ref="W302:W306" si="167">Q302/L302</f>
        <v>347.59007744976992</v>
      </c>
      <c r="X302" s="235">
        <v>347.59</v>
      </c>
      <c r="Y302" s="237">
        <v>44196</v>
      </c>
    </row>
    <row r="303" spans="1:25" ht="25.5" x14ac:dyDescent="0.25">
      <c r="A303" s="437"/>
      <c r="B303" s="34"/>
      <c r="C303" s="34"/>
      <c r="D303" s="132"/>
      <c r="E303" s="230" t="s">
        <v>206</v>
      </c>
      <c r="F303" s="238" t="s">
        <v>2122</v>
      </c>
      <c r="G303" s="239" t="s">
        <v>38</v>
      </c>
      <c r="H303" s="240">
        <v>1973</v>
      </c>
      <c r="I303" s="240"/>
      <c r="J303" s="241">
        <v>43511</v>
      </c>
      <c r="K303" s="239">
        <v>5</v>
      </c>
      <c r="L303" s="242">
        <v>2672.7</v>
      </c>
      <c r="M303" s="242">
        <v>2672.7</v>
      </c>
      <c r="N303" s="242">
        <v>816.6</v>
      </c>
      <c r="O303" s="243">
        <v>180</v>
      </c>
      <c r="P303" s="336" t="s">
        <v>2140</v>
      </c>
      <c r="Q303" s="242">
        <v>113189</v>
      </c>
      <c r="R303" s="242">
        <v>0</v>
      </c>
      <c r="S303" s="242">
        <v>46757.53</v>
      </c>
      <c r="T303" s="242">
        <v>0</v>
      </c>
      <c r="U303" s="242">
        <v>66431.47</v>
      </c>
      <c r="V303" s="242">
        <v>0</v>
      </c>
      <c r="W303" s="956">
        <f t="shared" si="167"/>
        <v>42.350057993789058</v>
      </c>
      <c r="X303" s="242">
        <v>42.35</v>
      </c>
      <c r="Y303" s="244">
        <v>44196</v>
      </c>
    </row>
    <row r="304" spans="1:25" x14ac:dyDescent="0.25">
      <c r="A304" s="437"/>
      <c r="B304" s="34"/>
      <c r="C304" s="34"/>
      <c r="D304" s="132"/>
      <c r="E304" s="230" t="s">
        <v>206</v>
      </c>
      <c r="F304" s="238" t="s">
        <v>2122</v>
      </c>
      <c r="G304" s="239" t="s">
        <v>38</v>
      </c>
      <c r="H304" s="240">
        <v>1973</v>
      </c>
      <c r="I304" s="240"/>
      <c r="J304" s="241">
        <v>43511</v>
      </c>
      <c r="K304" s="239">
        <v>5</v>
      </c>
      <c r="L304" s="242">
        <v>2672.7</v>
      </c>
      <c r="M304" s="242">
        <v>2672.7</v>
      </c>
      <c r="N304" s="242">
        <v>816.6</v>
      </c>
      <c r="O304" s="243">
        <v>180</v>
      </c>
      <c r="P304" s="337" t="s">
        <v>2118</v>
      </c>
      <c r="Q304" s="242">
        <v>1361126</v>
      </c>
      <c r="R304" s="242">
        <v>0</v>
      </c>
      <c r="S304" s="242">
        <v>562270.97</v>
      </c>
      <c r="T304" s="242">
        <v>0</v>
      </c>
      <c r="U304" s="242">
        <v>798855.03</v>
      </c>
      <c r="V304" s="242">
        <v>0</v>
      </c>
      <c r="W304" s="956">
        <f t="shared" si="167"/>
        <v>509.27002656489697</v>
      </c>
      <c r="X304" s="242">
        <v>509.27</v>
      </c>
      <c r="Y304" s="244">
        <v>44196</v>
      </c>
    </row>
    <row r="305" spans="1:25" ht="15" x14ac:dyDescent="0.25">
      <c r="A305" s="437"/>
      <c r="B305" s="34"/>
      <c r="C305" s="34"/>
      <c r="D305" s="132"/>
      <c r="E305" s="230" t="s">
        <v>206</v>
      </c>
      <c r="F305" s="238" t="s">
        <v>2122</v>
      </c>
      <c r="G305" s="239" t="s">
        <v>38</v>
      </c>
      <c r="H305" s="240">
        <v>1973</v>
      </c>
      <c r="I305" s="240"/>
      <c r="J305" s="241">
        <v>43511</v>
      </c>
      <c r="K305" s="239">
        <v>5</v>
      </c>
      <c r="L305" s="242">
        <v>2672.7</v>
      </c>
      <c r="M305" s="242">
        <v>2672.7</v>
      </c>
      <c r="N305" s="242">
        <v>816.6</v>
      </c>
      <c r="O305" s="243">
        <v>180</v>
      </c>
      <c r="P305" s="339" t="s">
        <v>2119</v>
      </c>
      <c r="Q305" s="256">
        <v>150901</v>
      </c>
      <c r="R305" s="252">
        <v>0</v>
      </c>
      <c r="S305" s="252">
        <v>62336.070000000007</v>
      </c>
      <c r="T305" s="252">
        <v>0</v>
      </c>
      <c r="U305" s="252">
        <v>88564.93</v>
      </c>
      <c r="V305" s="252">
        <v>0</v>
      </c>
      <c r="W305" s="956">
        <f t="shared" si="167"/>
        <v>56.460133946945042</v>
      </c>
      <c r="X305" s="252">
        <v>56.46</v>
      </c>
      <c r="Y305" s="409">
        <v>44196</v>
      </c>
    </row>
    <row r="306" spans="1:25" ht="15" x14ac:dyDescent="0.25">
      <c r="A306" s="437"/>
      <c r="B306" s="34"/>
      <c r="C306" s="34"/>
      <c r="D306" s="132"/>
      <c r="E306" s="253" t="s">
        <v>206</v>
      </c>
      <c r="F306" s="245" t="s">
        <v>2122</v>
      </c>
      <c r="G306" s="246" t="s">
        <v>38</v>
      </c>
      <c r="H306" s="247">
        <v>1973</v>
      </c>
      <c r="I306" s="247">
        <v>2011</v>
      </c>
      <c r="J306" s="248">
        <v>43511</v>
      </c>
      <c r="K306" s="246">
        <v>5</v>
      </c>
      <c r="L306" s="249">
        <v>2672.7</v>
      </c>
      <c r="M306" s="249">
        <v>2672.7</v>
      </c>
      <c r="N306" s="249">
        <v>816.6</v>
      </c>
      <c r="O306" s="250">
        <v>180</v>
      </c>
      <c r="P306" s="340" t="s">
        <v>83</v>
      </c>
      <c r="Q306" s="492">
        <v>79219</v>
      </c>
      <c r="R306" s="255">
        <v>0</v>
      </c>
      <c r="S306" s="255">
        <v>32724.78</v>
      </c>
      <c r="T306" s="255">
        <v>0</v>
      </c>
      <c r="U306" s="255">
        <v>46494.22</v>
      </c>
      <c r="V306" s="255">
        <v>0</v>
      </c>
      <c r="W306" s="107">
        <f t="shared" si="167"/>
        <v>29.640064354398177</v>
      </c>
      <c r="X306" s="255">
        <v>29.64</v>
      </c>
      <c r="Y306" s="414">
        <v>44196</v>
      </c>
    </row>
    <row r="307" spans="1:25" x14ac:dyDescent="0.25">
      <c r="A307" s="437"/>
      <c r="B307" s="34"/>
      <c r="C307" s="34"/>
      <c r="D307" s="132"/>
      <c r="E307" s="410"/>
      <c r="F307" s="530" t="s">
        <v>31</v>
      </c>
      <c r="G307" s="528" t="s">
        <v>18</v>
      </c>
      <c r="H307" s="528" t="s">
        <v>18</v>
      </c>
      <c r="I307" s="528" t="s">
        <v>18</v>
      </c>
      <c r="J307" s="528" t="s">
        <v>18</v>
      </c>
      <c r="K307" s="528" t="s">
        <v>18</v>
      </c>
      <c r="L307" s="527">
        <f>L302</f>
        <v>2672.7</v>
      </c>
      <c r="M307" s="527">
        <f>M302</f>
        <v>2672.7</v>
      </c>
      <c r="N307" s="527"/>
      <c r="O307" s="531">
        <f>O302</f>
        <v>180</v>
      </c>
      <c r="P307" s="532" t="s">
        <v>18</v>
      </c>
      <c r="Q307" s="527">
        <f>Q302+Q303+Q304+Q305+Q306</f>
        <v>2633439</v>
      </c>
      <c r="R307" s="527">
        <f t="shared" ref="R307:U307" si="168">R302+R303+R304+R305+R306</f>
        <v>0</v>
      </c>
      <c r="S307" s="527">
        <f t="shared" si="168"/>
        <v>1087853.95</v>
      </c>
      <c r="T307" s="527">
        <f t="shared" si="168"/>
        <v>0</v>
      </c>
      <c r="U307" s="527">
        <f t="shared" si="168"/>
        <v>1545585.0499999998</v>
      </c>
      <c r="V307" s="527">
        <v>0</v>
      </c>
      <c r="W307" s="527" t="s">
        <v>18</v>
      </c>
      <c r="X307" s="527" t="s">
        <v>18</v>
      </c>
      <c r="Y307" s="571" t="s">
        <v>18</v>
      </c>
    </row>
    <row r="308" spans="1:25" ht="15" x14ac:dyDescent="0.25">
      <c r="A308" s="437"/>
      <c r="B308" s="34"/>
      <c r="C308" s="34"/>
      <c r="D308" s="132"/>
      <c r="E308" s="253" t="s">
        <v>207</v>
      </c>
      <c r="F308" s="254" t="s">
        <v>92</v>
      </c>
      <c r="G308" s="257" t="s">
        <v>38</v>
      </c>
      <c r="H308" s="258">
        <v>1982</v>
      </c>
      <c r="I308" s="258"/>
      <c r="J308" s="259" t="s">
        <v>84</v>
      </c>
      <c r="K308" s="257">
        <v>2</v>
      </c>
      <c r="L308" s="260">
        <v>501.1</v>
      </c>
      <c r="M308" s="260">
        <v>501.1</v>
      </c>
      <c r="N308" s="260"/>
      <c r="O308" s="261">
        <v>36</v>
      </c>
      <c r="P308" s="346" t="s">
        <v>2118</v>
      </c>
      <c r="Q308" s="492">
        <v>519016</v>
      </c>
      <c r="R308" s="492">
        <v>0</v>
      </c>
      <c r="S308" s="492">
        <v>214401.63</v>
      </c>
      <c r="T308" s="492">
        <v>0</v>
      </c>
      <c r="U308" s="492">
        <v>304614.37</v>
      </c>
      <c r="V308" s="492">
        <v>0</v>
      </c>
      <c r="W308" s="105">
        <f>Q308/L308</f>
        <v>1035.7533426461785</v>
      </c>
      <c r="X308" s="492">
        <v>787.82</v>
      </c>
      <c r="Y308" s="495">
        <v>44196</v>
      </c>
    </row>
    <row r="309" spans="1:25" x14ac:dyDescent="0.25">
      <c r="A309" s="437"/>
      <c r="B309" s="34"/>
      <c r="C309" s="34"/>
      <c r="D309" s="132"/>
      <c r="E309" s="410"/>
      <c r="F309" s="530" t="s">
        <v>31</v>
      </c>
      <c r="G309" s="528" t="s">
        <v>18</v>
      </c>
      <c r="H309" s="528" t="s">
        <v>18</v>
      </c>
      <c r="I309" s="528" t="s">
        <v>18</v>
      </c>
      <c r="J309" s="528" t="s">
        <v>18</v>
      </c>
      <c r="K309" s="528" t="s">
        <v>18</v>
      </c>
      <c r="L309" s="527">
        <f>L308</f>
        <v>501.1</v>
      </c>
      <c r="M309" s="527">
        <f>M308</f>
        <v>501.1</v>
      </c>
      <c r="N309" s="527"/>
      <c r="O309" s="531">
        <f>O308</f>
        <v>36</v>
      </c>
      <c r="P309" s="532" t="s">
        <v>18</v>
      </c>
      <c r="Q309" s="527">
        <f>Q308</f>
        <v>519016</v>
      </c>
      <c r="R309" s="527">
        <f t="shared" ref="R309:U309" si="169">R308</f>
        <v>0</v>
      </c>
      <c r="S309" s="527">
        <f t="shared" si="169"/>
        <v>214401.63</v>
      </c>
      <c r="T309" s="527">
        <f t="shared" si="169"/>
        <v>0</v>
      </c>
      <c r="U309" s="527">
        <f t="shared" si="169"/>
        <v>304614.37</v>
      </c>
      <c r="V309" s="527">
        <v>0</v>
      </c>
      <c r="W309" s="527" t="s">
        <v>18</v>
      </c>
      <c r="X309" s="527" t="s">
        <v>18</v>
      </c>
      <c r="Y309" s="571" t="s">
        <v>18</v>
      </c>
    </row>
    <row r="310" spans="1:25" ht="15" x14ac:dyDescent="0.25">
      <c r="A310" s="437"/>
      <c r="B310" s="34"/>
      <c r="C310" s="34"/>
      <c r="D310" s="132"/>
      <c r="E310" s="253" t="s">
        <v>2123</v>
      </c>
      <c r="F310" s="1003" t="s">
        <v>1044</v>
      </c>
      <c r="G310" s="257" t="s">
        <v>38</v>
      </c>
      <c r="H310" s="257">
        <v>1982</v>
      </c>
      <c r="I310" s="257"/>
      <c r="J310" s="259">
        <v>43511</v>
      </c>
      <c r="K310" s="257">
        <v>5</v>
      </c>
      <c r="L310" s="260">
        <v>4650.8</v>
      </c>
      <c r="M310" s="260">
        <v>4650.8</v>
      </c>
      <c r="N310" s="1099"/>
      <c r="O310" s="261">
        <v>242</v>
      </c>
      <c r="P310" s="340" t="s">
        <v>78</v>
      </c>
      <c r="Q310" s="492">
        <v>259329</v>
      </c>
      <c r="R310" s="492">
        <v>0</v>
      </c>
      <c r="S310" s="492">
        <v>107126.87</v>
      </c>
      <c r="T310" s="492">
        <v>0</v>
      </c>
      <c r="U310" s="492">
        <v>152202.13</v>
      </c>
      <c r="V310" s="492">
        <v>0</v>
      </c>
      <c r="W310" s="105">
        <f>Q310/L310</f>
        <v>55.760084286574347</v>
      </c>
      <c r="X310" s="492">
        <v>55.76</v>
      </c>
      <c r="Y310" s="495">
        <v>44196</v>
      </c>
    </row>
    <row r="311" spans="1:25" ht="15" thickBot="1" x14ac:dyDescent="0.3">
      <c r="A311" s="437"/>
      <c r="B311" s="34"/>
      <c r="C311" s="34"/>
      <c r="D311" s="132"/>
      <c r="E311" s="496"/>
      <c r="F311" s="1100" t="s">
        <v>31</v>
      </c>
      <c r="G311" s="1101" t="s">
        <v>18</v>
      </c>
      <c r="H311" s="1101" t="s">
        <v>18</v>
      </c>
      <c r="I311" s="1101" t="s">
        <v>18</v>
      </c>
      <c r="J311" s="1101" t="s">
        <v>18</v>
      </c>
      <c r="K311" s="1101" t="s">
        <v>18</v>
      </c>
      <c r="L311" s="766">
        <f>L310</f>
        <v>4650.8</v>
      </c>
      <c r="M311" s="766">
        <f>M310</f>
        <v>4650.8</v>
      </c>
      <c r="N311" s="766"/>
      <c r="O311" s="1102">
        <f>O310</f>
        <v>242</v>
      </c>
      <c r="P311" s="538" t="s">
        <v>18</v>
      </c>
      <c r="Q311" s="536">
        <f t="shared" ref="Q311:V311" si="170">Q310</f>
        <v>259329</v>
      </c>
      <c r="R311" s="536">
        <f t="shared" si="170"/>
        <v>0</v>
      </c>
      <c r="S311" s="536">
        <f t="shared" si="170"/>
        <v>107126.87</v>
      </c>
      <c r="T311" s="536">
        <f t="shared" si="170"/>
        <v>0</v>
      </c>
      <c r="U311" s="536">
        <f t="shared" si="170"/>
        <v>152202.13</v>
      </c>
      <c r="V311" s="536">
        <f t="shared" si="170"/>
        <v>0</v>
      </c>
      <c r="W311" s="536" t="s">
        <v>18</v>
      </c>
      <c r="X311" s="536" t="s">
        <v>18</v>
      </c>
      <c r="Y311" s="572" t="s">
        <v>18</v>
      </c>
    </row>
    <row r="312" spans="1:25" ht="13.5" thickBot="1" x14ac:dyDescent="0.3">
      <c r="A312" s="437"/>
      <c r="B312" s="34"/>
      <c r="C312" s="34"/>
      <c r="D312" s="132"/>
      <c r="E312" s="919" t="s">
        <v>208</v>
      </c>
      <c r="F312" s="918" t="s">
        <v>137</v>
      </c>
      <c r="G312" s="765" t="s">
        <v>18</v>
      </c>
      <c r="H312" s="765" t="s">
        <v>18</v>
      </c>
      <c r="I312" s="765" t="s">
        <v>18</v>
      </c>
      <c r="J312" s="765" t="s">
        <v>18</v>
      </c>
      <c r="K312" s="765" t="s">
        <v>18</v>
      </c>
      <c r="L312" s="101">
        <f>L314+L318+L323+L328</f>
        <v>6591.6</v>
      </c>
      <c r="M312" s="101">
        <f t="shared" ref="M312:O312" si="171">M314+M318+M323+M328</f>
        <v>4555</v>
      </c>
      <c r="N312" s="101">
        <f t="shared" si="171"/>
        <v>2048.5700000000002</v>
      </c>
      <c r="O312" s="1167">
        <f t="shared" si="171"/>
        <v>218</v>
      </c>
      <c r="P312" s="335" t="s">
        <v>18</v>
      </c>
      <c r="Q312" s="101">
        <f>Q314+Q318+Q323+Q328</f>
        <v>9990332</v>
      </c>
      <c r="R312" s="101">
        <f t="shared" ref="R312:V312" si="172">R314+R318+R323+R328</f>
        <v>0</v>
      </c>
      <c r="S312" s="101">
        <f t="shared" si="172"/>
        <v>1420925.2000000002</v>
      </c>
      <c r="T312" s="101">
        <f t="shared" si="172"/>
        <v>0</v>
      </c>
      <c r="U312" s="101">
        <f t="shared" si="172"/>
        <v>8569406.8000000007</v>
      </c>
      <c r="V312" s="101">
        <f t="shared" si="172"/>
        <v>0</v>
      </c>
      <c r="W312" s="101" t="s">
        <v>18</v>
      </c>
      <c r="X312" s="101" t="s">
        <v>18</v>
      </c>
      <c r="Y312" s="102" t="s">
        <v>18</v>
      </c>
    </row>
    <row r="313" spans="1:25" ht="15" x14ac:dyDescent="0.25">
      <c r="A313" s="484" t="s">
        <v>1208</v>
      </c>
      <c r="B313" s="97" t="s">
        <v>1605</v>
      </c>
      <c r="C313" s="97">
        <v>20</v>
      </c>
      <c r="D313" s="211" t="s">
        <v>2264</v>
      </c>
      <c r="E313" s="1159" t="s">
        <v>209</v>
      </c>
      <c r="F313" s="699" t="s">
        <v>2296</v>
      </c>
      <c r="G313" s="284" t="s">
        <v>38</v>
      </c>
      <c r="H313" s="284">
        <v>1993</v>
      </c>
      <c r="I313" s="284"/>
      <c r="J313" s="788" t="s">
        <v>75</v>
      </c>
      <c r="K313" s="284">
        <v>2</v>
      </c>
      <c r="L313" s="1153">
        <v>850.1</v>
      </c>
      <c r="M313" s="1153">
        <v>750.3</v>
      </c>
      <c r="N313" s="1153">
        <v>489.07</v>
      </c>
      <c r="O313" s="1160">
        <v>38</v>
      </c>
      <c r="P313" s="1161" t="s">
        <v>2297</v>
      </c>
      <c r="Q313" s="1153">
        <v>78014</v>
      </c>
      <c r="R313" s="1153">
        <v>0</v>
      </c>
      <c r="S313" s="1153">
        <v>11095.929999999993</v>
      </c>
      <c r="T313" s="1153">
        <v>0</v>
      </c>
      <c r="U313" s="1153">
        <v>66918.070000000007</v>
      </c>
      <c r="V313" s="1153">
        <v>0</v>
      </c>
      <c r="W313" s="1153">
        <f t="shared" ref="W313" si="173">Q313/L313</f>
        <v>91.770379955299376</v>
      </c>
      <c r="X313" s="1153">
        <v>94.04</v>
      </c>
      <c r="Y313" s="788" t="s">
        <v>85</v>
      </c>
    </row>
    <row r="314" spans="1:25" x14ac:dyDescent="0.25">
      <c r="A314" s="437"/>
      <c r="B314" s="34"/>
      <c r="C314" s="34"/>
      <c r="D314" s="132"/>
      <c r="E314" s="1162"/>
      <c r="F314" s="530" t="s">
        <v>31</v>
      </c>
      <c r="G314" s="501" t="s">
        <v>18</v>
      </c>
      <c r="H314" s="501" t="s">
        <v>18</v>
      </c>
      <c r="I314" s="501" t="s">
        <v>18</v>
      </c>
      <c r="J314" s="501" t="s">
        <v>18</v>
      </c>
      <c r="K314" s="501" t="s">
        <v>18</v>
      </c>
      <c r="L314" s="109">
        <f>L313</f>
        <v>850.1</v>
      </c>
      <c r="M314" s="109">
        <f>M313</f>
        <v>750.3</v>
      </c>
      <c r="N314" s="109">
        <f>N313</f>
        <v>489.07</v>
      </c>
      <c r="O314" s="1163">
        <f>O313</f>
        <v>38</v>
      </c>
      <c r="P314" s="350" t="s">
        <v>18</v>
      </c>
      <c r="Q314" s="109">
        <f t="shared" ref="Q314:V314" si="174">Q313</f>
        <v>78014</v>
      </c>
      <c r="R314" s="109">
        <f t="shared" si="174"/>
        <v>0</v>
      </c>
      <c r="S314" s="109">
        <f t="shared" si="174"/>
        <v>11095.929999999993</v>
      </c>
      <c r="T314" s="109">
        <f t="shared" si="174"/>
        <v>0</v>
      </c>
      <c r="U314" s="109">
        <f t="shared" si="174"/>
        <v>66918.070000000007</v>
      </c>
      <c r="V314" s="109">
        <f t="shared" si="174"/>
        <v>0</v>
      </c>
      <c r="W314" s="109" t="s">
        <v>18</v>
      </c>
      <c r="X314" s="109" t="s">
        <v>18</v>
      </c>
      <c r="Y314" s="788" t="s">
        <v>85</v>
      </c>
    </row>
    <row r="315" spans="1:25" ht="15" x14ac:dyDescent="0.25">
      <c r="A315" s="484" t="s">
        <v>1209</v>
      </c>
      <c r="B315" s="97" t="s">
        <v>1606</v>
      </c>
      <c r="C315" s="97">
        <v>20</v>
      </c>
      <c r="D315" s="211" t="s">
        <v>2267</v>
      </c>
      <c r="E315" s="1159" t="s">
        <v>210</v>
      </c>
      <c r="F315" s="698" t="s">
        <v>88</v>
      </c>
      <c r="G315" s="284" t="s">
        <v>38</v>
      </c>
      <c r="H315" s="284">
        <v>1979</v>
      </c>
      <c r="I315" s="284"/>
      <c r="J315" s="788" t="s">
        <v>87</v>
      </c>
      <c r="K315" s="284">
        <v>4</v>
      </c>
      <c r="L315" s="1153">
        <v>2270.4</v>
      </c>
      <c r="M315" s="1153">
        <v>1582.9</v>
      </c>
      <c r="N315" s="1153">
        <v>541.41999999999996</v>
      </c>
      <c r="O315" s="1160">
        <v>57</v>
      </c>
      <c r="P315" s="337" t="s">
        <v>2298</v>
      </c>
      <c r="Q315" s="1153">
        <v>84630</v>
      </c>
      <c r="R315" s="1153">
        <v>0</v>
      </c>
      <c r="S315" s="1153">
        <v>12036.929999999993</v>
      </c>
      <c r="T315" s="1153">
        <v>0</v>
      </c>
      <c r="U315" s="1153">
        <v>72593.070000000007</v>
      </c>
      <c r="V315" s="1153">
        <v>0</v>
      </c>
      <c r="W315" s="1153">
        <f>Q315/N315</f>
        <v>156.31118170736212</v>
      </c>
      <c r="X315" s="1153">
        <v>48.76</v>
      </c>
      <c r="Y315" s="788" t="s">
        <v>85</v>
      </c>
    </row>
    <row r="316" spans="1:25" x14ac:dyDescent="0.25">
      <c r="A316" s="437"/>
      <c r="B316" s="34"/>
      <c r="C316" s="34"/>
      <c r="D316" s="132"/>
      <c r="E316" s="1159" t="s">
        <v>210</v>
      </c>
      <c r="F316" s="698" t="s">
        <v>88</v>
      </c>
      <c r="G316" s="284" t="s">
        <v>38</v>
      </c>
      <c r="H316" s="284">
        <v>1979</v>
      </c>
      <c r="I316" s="284"/>
      <c r="J316" s="788" t="s">
        <v>87</v>
      </c>
      <c r="K316" s="284">
        <v>4</v>
      </c>
      <c r="L316" s="1153">
        <v>2270.4</v>
      </c>
      <c r="M316" s="1153">
        <v>1582.9</v>
      </c>
      <c r="N316" s="1153">
        <v>541.41999999999996</v>
      </c>
      <c r="O316" s="1160">
        <v>57</v>
      </c>
      <c r="P316" s="1161" t="s">
        <v>2299</v>
      </c>
      <c r="Q316" s="1153">
        <v>157573</v>
      </c>
      <c r="R316" s="1153">
        <v>0</v>
      </c>
      <c r="S316" s="1153">
        <v>22411.609999999986</v>
      </c>
      <c r="T316" s="1153">
        <v>0</v>
      </c>
      <c r="U316" s="1153">
        <v>135161.39000000001</v>
      </c>
      <c r="V316" s="1153">
        <v>0</v>
      </c>
      <c r="W316" s="1153">
        <f t="shared" ref="W316:W317" si="175">Q316/L316</f>
        <v>69.403188865398164</v>
      </c>
      <c r="X316" s="1153">
        <v>91.72</v>
      </c>
      <c r="Y316" s="788" t="s">
        <v>85</v>
      </c>
    </row>
    <row r="317" spans="1:25" ht="15" x14ac:dyDescent="0.25">
      <c r="A317" s="484" t="s">
        <v>1210</v>
      </c>
      <c r="B317" s="97" t="s">
        <v>1607</v>
      </c>
      <c r="C317" s="97">
        <v>20</v>
      </c>
      <c r="D317" s="211" t="s">
        <v>2266</v>
      </c>
      <c r="E317" s="1159" t="s">
        <v>210</v>
      </c>
      <c r="F317" s="698" t="s">
        <v>88</v>
      </c>
      <c r="G317" s="284" t="s">
        <v>38</v>
      </c>
      <c r="H317" s="284">
        <v>1979</v>
      </c>
      <c r="I317" s="284"/>
      <c r="J317" s="788" t="s">
        <v>87</v>
      </c>
      <c r="K317" s="284">
        <v>4</v>
      </c>
      <c r="L317" s="1153">
        <v>2270.4</v>
      </c>
      <c r="M317" s="1153">
        <v>1582.9</v>
      </c>
      <c r="N317" s="1153">
        <v>541.41999999999996</v>
      </c>
      <c r="O317" s="1160">
        <v>57</v>
      </c>
      <c r="P317" s="1161" t="s">
        <v>2297</v>
      </c>
      <c r="Q317" s="1153">
        <v>161200</v>
      </c>
      <c r="R317" s="1153">
        <v>0</v>
      </c>
      <c r="S317" s="1153">
        <v>22927.48000000001</v>
      </c>
      <c r="T317" s="1153">
        <v>0</v>
      </c>
      <c r="U317" s="1153">
        <v>138272.51999999999</v>
      </c>
      <c r="V317" s="1153">
        <v>0</v>
      </c>
      <c r="W317" s="1153">
        <f t="shared" si="175"/>
        <v>71.000704721634946</v>
      </c>
      <c r="X317" s="1153">
        <v>92.89</v>
      </c>
      <c r="Y317" s="788" t="s">
        <v>85</v>
      </c>
    </row>
    <row r="318" spans="1:25" ht="15" x14ac:dyDescent="0.25">
      <c r="A318" s="484" t="s">
        <v>1210</v>
      </c>
      <c r="B318" s="97" t="s">
        <v>1608</v>
      </c>
      <c r="C318" s="97">
        <v>20</v>
      </c>
      <c r="D318" s="211" t="s">
        <v>2267</v>
      </c>
      <c r="E318" s="1162"/>
      <c r="F318" s="530" t="s">
        <v>31</v>
      </c>
      <c r="G318" s="501" t="s">
        <v>18</v>
      </c>
      <c r="H318" s="501" t="s">
        <v>18</v>
      </c>
      <c r="I318" s="501" t="s">
        <v>18</v>
      </c>
      <c r="J318" s="501" t="s">
        <v>18</v>
      </c>
      <c r="K318" s="501" t="s">
        <v>18</v>
      </c>
      <c r="L318" s="109">
        <f>L315</f>
        <v>2270.4</v>
      </c>
      <c r="M318" s="109">
        <f>M315</f>
        <v>1582.9</v>
      </c>
      <c r="N318" s="109">
        <f>N315</f>
        <v>541.41999999999996</v>
      </c>
      <c r="O318" s="1163">
        <f>O315</f>
        <v>57</v>
      </c>
      <c r="P318" s="350" t="s">
        <v>18</v>
      </c>
      <c r="Q318" s="109">
        <f>SUM(Q315:Q317)</f>
        <v>403403</v>
      </c>
      <c r="R318" s="109">
        <f t="shared" ref="R318" si="176">R315+R316</f>
        <v>0</v>
      </c>
      <c r="S318" s="109">
        <f>S315+S316+S317</f>
        <v>57376.01999999999</v>
      </c>
      <c r="T318" s="109">
        <f t="shared" ref="T318:U318" si="177">T315+T316+T317</f>
        <v>0</v>
      </c>
      <c r="U318" s="109">
        <f t="shared" si="177"/>
        <v>346026.98</v>
      </c>
      <c r="V318" s="109">
        <f t="shared" ref="V318" si="178">V315+V316</f>
        <v>0</v>
      </c>
      <c r="W318" s="109" t="s">
        <v>18</v>
      </c>
      <c r="X318" s="109" t="s">
        <v>18</v>
      </c>
      <c r="Y318" s="501" t="s">
        <v>18</v>
      </c>
    </row>
    <row r="319" spans="1:25" ht="15" x14ac:dyDescent="0.25">
      <c r="A319" s="484" t="s">
        <v>1210</v>
      </c>
      <c r="B319" s="97" t="s">
        <v>1609</v>
      </c>
      <c r="C319" s="97">
        <v>20</v>
      </c>
      <c r="D319" s="211" t="s">
        <v>2264</v>
      </c>
      <c r="E319" s="612" t="s">
        <v>211</v>
      </c>
      <c r="F319" s="698" t="s">
        <v>89</v>
      </c>
      <c r="G319" s="284" t="s">
        <v>38</v>
      </c>
      <c r="H319" s="884">
        <v>1974</v>
      </c>
      <c r="I319" s="884"/>
      <c r="J319" s="788" t="s">
        <v>48</v>
      </c>
      <c r="K319" s="284">
        <v>3</v>
      </c>
      <c r="L319" s="1153">
        <v>1727.3</v>
      </c>
      <c r="M319" s="1153">
        <v>1106.8</v>
      </c>
      <c r="N319" s="890">
        <v>509.04</v>
      </c>
      <c r="O319" s="1160">
        <v>60</v>
      </c>
      <c r="P319" s="336" t="s">
        <v>2300</v>
      </c>
      <c r="Q319" s="163">
        <v>3083556</v>
      </c>
      <c r="R319" s="1153">
        <v>0</v>
      </c>
      <c r="S319" s="1153">
        <v>438574.25</v>
      </c>
      <c r="T319" s="1153">
        <v>0</v>
      </c>
      <c r="U319" s="1153">
        <v>2644981.75</v>
      </c>
      <c r="V319" s="1153">
        <v>0</v>
      </c>
      <c r="W319" s="1153">
        <f>Q319/M319</f>
        <v>2786.0101192627394</v>
      </c>
      <c r="X319" s="1153">
        <v>2660.2</v>
      </c>
      <c r="Y319" s="788" t="s">
        <v>85</v>
      </c>
    </row>
    <row r="320" spans="1:25" x14ac:dyDescent="0.25">
      <c r="A320" s="437"/>
      <c r="B320" s="34"/>
      <c r="C320" s="34"/>
      <c r="D320" s="132"/>
      <c r="E320" s="612" t="s">
        <v>211</v>
      </c>
      <c r="F320" s="698" t="s">
        <v>89</v>
      </c>
      <c r="G320" s="284" t="s">
        <v>38</v>
      </c>
      <c r="H320" s="884">
        <v>1974</v>
      </c>
      <c r="I320" s="884"/>
      <c r="J320" s="788" t="s">
        <v>48</v>
      </c>
      <c r="K320" s="284">
        <v>3</v>
      </c>
      <c r="L320" s="1153">
        <v>1727.3</v>
      </c>
      <c r="M320" s="1153">
        <v>1106.8</v>
      </c>
      <c r="N320" s="890">
        <v>509.04</v>
      </c>
      <c r="O320" s="1160">
        <v>60</v>
      </c>
      <c r="P320" s="339" t="s">
        <v>2115</v>
      </c>
      <c r="Q320" s="163">
        <v>421607</v>
      </c>
      <c r="R320" s="1153">
        <v>0</v>
      </c>
      <c r="S320" s="1153">
        <v>59965.179999999993</v>
      </c>
      <c r="T320" s="1153">
        <v>0</v>
      </c>
      <c r="U320" s="1153">
        <v>361641.82</v>
      </c>
      <c r="V320" s="1153">
        <v>0</v>
      </c>
      <c r="W320" s="1153">
        <f>Q320/M320</f>
        <v>380.92428623057464</v>
      </c>
      <c r="X320" s="1153">
        <v>507.93</v>
      </c>
      <c r="Y320" s="788" t="s">
        <v>85</v>
      </c>
    </row>
    <row r="321" spans="1:25" ht="15" x14ac:dyDescent="0.25">
      <c r="A321" s="484" t="s">
        <v>1211</v>
      </c>
      <c r="B321" s="97" t="s">
        <v>1610</v>
      </c>
      <c r="C321" s="97">
        <v>3</v>
      </c>
      <c r="D321" s="211" t="s">
        <v>2274</v>
      </c>
      <c r="E321" s="612" t="s">
        <v>211</v>
      </c>
      <c r="F321" s="698" t="s">
        <v>89</v>
      </c>
      <c r="G321" s="284" t="s">
        <v>38</v>
      </c>
      <c r="H321" s="884">
        <v>1974</v>
      </c>
      <c r="I321" s="884"/>
      <c r="J321" s="788" t="s">
        <v>48</v>
      </c>
      <c r="K321" s="284">
        <v>3</v>
      </c>
      <c r="L321" s="1153">
        <v>1727.3</v>
      </c>
      <c r="M321" s="1153">
        <v>1106.8</v>
      </c>
      <c r="N321" s="890">
        <v>509.04</v>
      </c>
      <c r="O321" s="1160">
        <v>60</v>
      </c>
      <c r="P321" s="339" t="s">
        <v>2137</v>
      </c>
      <c r="Q321" s="163">
        <v>897139</v>
      </c>
      <c r="R321" s="1153">
        <v>0</v>
      </c>
      <c r="S321" s="1153">
        <v>127600.1</v>
      </c>
      <c r="T321" s="1153">
        <v>0</v>
      </c>
      <c r="U321" s="1153">
        <v>769538.9</v>
      </c>
      <c r="V321" s="1153">
        <v>0</v>
      </c>
      <c r="W321" s="1153">
        <f>Q321/L321</f>
        <v>519.38806229375325</v>
      </c>
      <c r="X321" s="1153">
        <v>1289.74</v>
      </c>
      <c r="Y321" s="788" t="s">
        <v>85</v>
      </c>
    </row>
    <row r="322" spans="1:25" ht="15" x14ac:dyDescent="0.25">
      <c r="A322" s="484" t="s">
        <v>1211</v>
      </c>
      <c r="B322" s="97" t="s">
        <v>1611</v>
      </c>
      <c r="C322" s="97">
        <v>4</v>
      </c>
      <c r="D322" s="211" t="s">
        <v>2273</v>
      </c>
      <c r="E322" s="612" t="s">
        <v>211</v>
      </c>
      <c r="F322" s="698" t="s">
        <v>89</v>
      </c>
      <c r="G322" s="284" t="s">
        <v>38</v>
      </c>
      <c r="H322" s="884">
        <v>1974</v>
      </c>
      <c r="I322" s="884"/>
      <c r="J322" s="788" t="s">
        <v>48</v>
      </c>
      <c r="K322" s="284">
        <v>3</v>
      </c>
      <c r="L322" s="1153">
        <v>1727.3</v>
      </c>
      <c r="M322" s="1153">
        <v>1106.8</v>
      </c>
      <c r="N322" s="890">
        <v>509.04</v>
      </c>
      <c r="O322" s="1160">
        <v>60</v>
      </c>
      <c r="P322" s="336" t="s">
        <v>2301</v>
      </c>
      <c r="Q322" s="163">
        <v>268067</v>
      </c>
      <c r="R322" s="1153">
        <v>0</v>
      </c>
      <c r="S322" s="1153">
        <v>38127.179999999993</v>
      </c>
      <c r="T322" s="1153">
        <v>0</v>
      </c>
      <c r="U322" s="1153">
        <v>229939.82</v>
      </c>
      <c r="V322" s="1153">
        <v>0</v>
      </c>
      <c r="W322" s="1153">
        <f>Q322/M322</f>
        <v>242.20003614022409</v>
      </c>
      <c r="X322" s="1153">
        <v>414.05</v>
      </c>
      <c r="Y322" s="788" t="s">
        <v>85</v>
      </c>
    </row>
    <row r="323" spans="1:25" ht="15" x14ac:dyDescent="0.25">
      <c r="A323" s="484" t="s">
        <v>1211</v>
      </c>
      <c r="B323" s="97" t="s">
        <v>1612</v>
      </c>
      <c r="C323" s="97">
        <v>5</v>
      </c>
      <c r="D323" s="211" t="s">
        <v>2271</v>
      </c>
      <c r="E323" s="1093"/>
      <c r="F323" s="530" t="s">
        <v>31</v>
      </c>
      <c r="G323" s="501" t="s">
        <v>18</v>
      </c>
      <c r="H323" s="501" t="s">
        <v>18</v>
      </c>
      <c r="I323" s="501" t="s">
        <v>18</v>
      </c>
      <c r="J323" s="501" t="s">
        <v>18</v>
      </c>
      <c r="K323" s="501" t="s">
        <v>18</v>
      </c>
      <c r="L323" s="109">
        <f>L319</f>
        <v>1727.3</v>
      </c>
      <c r="M323" s="109">
        <f>M319</f>
        <v>1106.8</v>
      </c>
      <c r="N323" s="109">
        <f>N319</f>
        <v>509.04</v>
      </c>
      <c r="O323" s="1163">
        <f>O319</f>
        <v>60</v>
      </c>
      <c r="P323" s="350" t="s">
        <v>18</v>
      </c>
      <c r="Q323" s="1165">
        <f>SUM(Q319:Q322)</f>
        <v>4670369</v>
      </c>
      <c r="R323" s="1165">
        <f t="shared" ref="R323:V323" si="179">SUM(R319:R322)</f>
        <v>0</v>
      </c>
      <c r="S323" s="1165">
        <f>SUM(S319:S322)</f>
        <v>664266.71</v>
      </c>
      <c r="T323" s="1165">
        <f t="shared" si="179"/>
        <v>0</v>
      </c>
      <c r="U323" s="1165">
        <f t="shared" si="179"/>
        <v>4006102.2899999996</v>
      </c>
      <c r="V323" s="1165">
        <f t="shared" si="179"/>
        <v>0</v>
      </c>
      <c r="W323" s="109" t="s">
        <v>18</v>
      </c>
      <c r="X323" s="109" t="s">
        <v>18</v>
      </c>
      <c r="Y323" s="501" t="s">
        <v>18</v>
      </c>
    </row>
    <row r="324" spans="1:25" x14ac:dyDescent="0.25">
      <c r="A324" s="437"/>
      <c r="B324" s="34"/>
      <c r="C324" s="34"/>
      <c r="D324" s="132"/>
      <c r="E324" s="612" t="s">
        <v>212</v>
      </c>
      <c r="F324" s="698" t="s">
        <v>90</v>
      </c>
      <c r="G324" s="284" t="s">
        <v>38</v>
      </c>
      <c r="H324" s="884">
        <v>1974</v>
      </c>
      <c r="I324" s="884"/>
      <c r="J324" s="788" t="s">
        <v>48</v>
      </c>
      <c r="K324" s="284">
        <v>3</v>
      </c>
      <c r="L324" s="1153">
        <v>1743.8</v>
      </c>
      <c r="M324" s="1153">
        <v>1115</v>
      </c>
      <c r="N324" s="890">
        <v>509.04</v>
      </c>
      <c r="O324" s="1160">
        <v>63</v>
      </c>
      <c r="P324" s="336" t="s">
        <v>2300</v>
      </c>
      <c r="Q324" s="1153">
        <v>3140857</v>
      </c>
      <c r="R324" s="1153">
        <v>0</v>
      </c>
      <c r="S324" s="1153">
        <v>446724.18000000017</v>
      </c>
      <c r="T324" s="1153">
        <v>0</v>
      </c>
      <c r="U324" s="1153">
        <v>2694132.82</v>
      </c>
      <c r="V324" s="1153">
        <v>0</v>
      </c>
      <c r="W324" s="1153">
        <f>Q324/M324</f>
        <v>2816.9121076233182</v>
      </c>
      <c r="X324" s="1153">
        <v>2660.2</v>
      </c>
      <c r="Y324" s="788" t="s">
        <v>85</v>
      </c>
    </row>
    <row r="325" spans="1:25" ht="15" x14ac:dyDescent="0.25">
      <c r="A325" s="484" t="s">
        <v>1212</v>
      </c>
      <c r="B325" s="97" t="s">
        <v>1613</v>
      </c>
      <c r="C325" s="97">
        <v>3</v>
      </c>
      <c r="D325" s="211" t="s">
        <v>2274</v>
      </c>
      <c r="E325" s="612" t="s">
        <v>212</v>
      </c>
      <c r="F325" s="698" t="s">
        <v>90</v>
      </c>
      <c r="G325" s="284" t="s">
        <v>38</v>
      </c>
      <c r="H325" s="884">
        <v>1974</v>
      </c>
      <c r="I325" s="884"/>
      <c r="J325" s="788" t="s">
        <v>48</v>
      </c>
      <c r="K325" s="284">
        <v>3</v>
      </c>
      <c r="L325" s="1153">
        <v>1743.8</v>
      </c>
      <c r="M325" s="1153">
        <v>1115</v>
      </c>
      <c r="N325" s="890">
        <v>509.04</v>
      </c>
      <c r="O325" s="1160">
        <v>63</v>
      </c>
      <c r="P325" s="339" t="s">
        <v>2115</v>
      </c>
      <c r="Q325" s="1153">
        <v>484306</v>
      </c>
      <c r="R325" s="1153">
        <v>0</v>
      </c>
      <c r="S325" s="1153">
        <v>68882.859999999986</v>
      </c>
      <c r="T325" s="1153">
        <v>0</v>
      </c>
      <c r="U325" s="1153">
        <v>415423.14</v>
      </c>
      <c r="V325" s="1153">
        <v>0</v>
      </c>
      <c r="W325" s="1153">
        <f t="shared" ref="W325:W327" si="180">Q325/M325</f>
        <v>434.35515695067267</v>
      </c>
      <c r="X325" s="1153">
        <v>507.93</v>
      </c>
      <c r="Y325" s="788" t="s">
        <v>85</v>
      </c>
    </row>
    <row r="326" spans="1:25" ht="15" x14ac:dyDescent="0.25">
      <c r="A326" s="484" t="s">
        <v>1212</v>
      </c>
      <c r="B326" s="97" t="s">
        <v>1614</v>
      </c>
      <c r="C326" s="97">
        <v>4</v>
      </c>
      <c r="D326" s="211" t="s">
        <v>2273</v>
      </c>
      <c r="E326" s="612" t="s">
        <v>212</v>
      </c>
      <c r="F326" s="698" t="s">
        <v>90</v>
      </c>
      <c r="G326" s="284" t="s">
        <v>38</v>
      </c>
      <c r="H326" s="884">
        <v>1974</v>
      </c>
      <c r="I326" s="884"/>
      <c r="J326" s="788" t="s">
        <v>48</v>
      </c>
      <c r="K326" s="284">
        <v>3</v>
      </c>
      <c r="L326" s="1153">
        <v>1743.8</v>
      </c>
      <c r="M326" s="1153">
        <v>1115</v>
      </c>
      <c r="N326" s="890">
        <v>509.04</v>
      </c>
      <c r="O326" s="1160">
        <v>63</v>
      </c>
      <c r="P326" s="339" t="s">
        <v>2137</v>
      </c>
      <c r="Q326" s="1153">
        <v>900405</v>
      </c>
      <c r="R326" s="1153">
        <v>0</v>
      </c>
      <c r="S326" s="1153">
        <v>128064.63</v>
      </c>
      <c r="T326" s="1153">
        <v>0</v>
      </c>
      <c r="U326" s="1153">
        <v>772340.37</v>
      </c>
      <c r="V326" s="1153">
        <v>0</v>
      </c>
      <c r="W326" s="1153">
        <f>Q326/L326</f>
        <v>516.3464846886111</v>
      </c>
      <c r="X326" s="1153">
        <v>1289.74</v>
      </c>
      <c r="Y326" s="788" t="s">
        <v>85</v>
      </c>
    </row>
    <row r="327" spans="1:25" ht="15" x14ac:dyDescent="0.25">
      <c r="A327" s="484" t="s">
        <v>1212</v>
      </c>
      <c r="B327" s="97" t="s">
        <v>1615</v>
      </c>
      <c r="C327" s="97">
        <v>5</v>
      </c>
      <c r="D327" s="211" t="s">
        <v>2271</v>
      </c>
      <c r="E327" s="612" t="s">
        <v>212</v>
      </c>
      <c r="F327" s="698" t="s">
        <v>90</v>
      </c>
      <c r="G327" s="284" t="s">
        <v>38</v>
      </c>
      <c r="H327" s="884">
        <v>1974</v>
      </c>
      <c r="I327" s="884"/>
      <c r="J327" s="788" t="s">
        <v>48</v>
      </c>
      <c r="K327" s="284">
        <v>3</v>
      </c>
      <c r="L327" s="1153">
        <v>1743.8</v>
      </c>
      <c r="M327" s="1153">
        <v>1115</v>
      </c>
      <c r="N327" s="890">
        <v>509.04</v>
      </c>
      <c r="O327" s="1160">
        <v>63</v>
      </c>
      <c r="P327" s="336" t="s">
        <v>2301</v>
      </c>
      <c r="Q327" s="1153">
        <v>312978</v>
      </c>
      <c r="R327" s="1153">
        <v>0</v>
      </c>
      <c r="S327" s="1153">
        <v>44514.869999999995</v>
      </c>
      <c r="T327" s="1153">
        <v>0</v>
      </c>
      <c r="U327" s="1153">
        <v>268463.13</v>
      </c>
      <c r="V327" s="1153">
        <v>0</v>
      </c>
      <c r="W327" s="1153">
        <f t="shared" si="180"/>
        <v>280.69775784753364</v>
      </c>
      <c r="X327" s="1153">
        <v>414.05</v>
      </c>
      <c r="Y327" s="788" t="s">
        <v>85</v>
      </c>
    </row>
    <row r="328" spans="1:25" ht="13.5" thickBot="1" x14ac:dyDescent="0.3">
      <c r="A328" s="437"/>
      <c r="B328" s="34"/>
      <c r="C328" s="34"/>
      <c r="D328" s="132"/>
      <c r="E328" s="1162"/>
      <c r="F328" s="530" t="s">
        <v>31</v>
      </c>
      <c r="G328" s="501" t="s">
        <v>18</v>
      </c>
      <c r="H328" s="501" t="s">
        <v>18</v>
      </c>
      <c r="I328" s="501" t="s">
        <v>18</v>
      </c>
      <c r="J328" s="501" t="s">
        <v>18</v>
      </c>
      <c r="K328" s="501" t="s">
        <v>18</v>
      </c>
      <c r="L328" s="109">
        <f>L324</f>
        <v>1743.8</v>
      </c>
      <c r="M328" s="109">
        <f>M324</f>
        <v>1115</v>
      </c>
      <c r="N328" s="109">
        <f>N324</f>
        <v>509.04</v>
      </c>
      <c r="O328" s="1163">
        <f>O324</f>
        <v>63</v>
      </c>
      <c r="P328" s="350" t="s">
        <v>18</v>
      </c>
      <c r="Q328" s="1166">
        <f>SUM(Q324:Q327)</f>
        <v>4838546</v>
      </c>
      <c r="R328" s="109">
        <f t="shared" ref="R328:V328" si="181">SUM(R324:R324)</f>
        <v>0</v>
      </c>
      <c r="S328" s="109">
        <f>SUM(S324:S327)</f>
        <v>688186.54000000015</v>
      </c>
      <c r="T328" s="109">
        <f t="shared" ref="T328:U328" si="182">SUM(T324:T327)</f>
        <v>0</v>
      </c>
      <c r="U328" s="109">
        <f t="shared" si="182"/>
        <v>4150359.46</v>
      </c>
      <c r="V328" s="109">
        <f t="shared" si="181"/>
        <v>0</v>
      </c>
      <c r="W328" s="109" t="s">
        <v>18</v>
      </c>
      <c r="X328" s="109" t="s">
        <v>18</v>
      </c>
      <c r="Y328" s="501" t="s">
        <v>18</v>
      </c>
    </row>
    <row r="329" spans="1:25" ht="13.5" thickBot="1" x14ac:dyDescent="0.3">
      <c r="A329" s="437"/>
      <c r="B329" s="34"/>
      <c r="C329" s="34"/>
      <c r="D329" s="132"/>
      <c r="E329" s="1059">
        <v>6</v>
      </c>
      <c r="F329" s="918" t="s">
        <v>138</v>
      </c>
      <c r="G329" s="765" t="s">
        <v>18</v>
      </c>
      <c r="H329" s="765" t="s">
        <v>18</v>
      </c>
      <c r="I329" s="765" t="s">
        <v>18</v>
      </c>
      <c r="J329" s="765" t="s">
        <v>18</v>
      </c>
      <c r="K329" s="765" t="s">
        <v>18</v>
      </c>
      <c r="L329" s="1061">
        <f>L330+L345+L352+L363+L368</f>
        <v>7469.0999999999985</v>
      </c>
      <c r="M329" s="1061">
        <f t="shared" ref="M329:O329" si="183">M330+M345+M352+M363+M368</f>
        <v>7643.9</v>
      </c>
      <c r="N329" s="1061">
        <f t="shared" si="183"/>
        <v>3167.3199999999997</v>
      </c>
      <c r="O329" s="1062">
        <f t="shared" si="183"/>
        <v>272</v>
      </c>
      <c r="P329" s="335" t="s">
        <v>18</v>
      </c>
      <c r="Q329" s="1061">
        <f t="shared" ref="Q329" si="184">Q330+Q345+Q352+Q363+Q368</f>
        <v>19773014.380000003</v>
      </c>
      <c r="R329" s="1061">
        <f t="shared" ref="R329" si="185">R330+R345+R352+R363+R368</f>
        <v>0</v>
      </c>
      <c r="S329" s="1061">
        <f t="shared" ref="S329" si="186">S330+S345+S352+S363+S368</f>
        <v>9921222.3599999994</v>
      </c>
      <c r="T329" s="1061">
        <f t="shared" ref="T329" si="187">T330+T345+T352+T363+T368</f>
        <v>3937092</v>
      </c>
      <c r="U329" s="1061">
        <f t="shared" ref="U329" si="188">U330+U345+U352+U363+U368</f>
        <v>5914700.0199999996</v>
      </c>
      <c r="V329" s="1061">
        <v>0</v>
      </c>
      <c r="W329" s="101" t="s">
        <v>18</v>
      </c>
      <c r="X329" s="101" t="s">
        <v>18</v>
      </c>
      <c r="Y329" s="102" t="s">
        <v>18</v>
      </c>
    </row>
    <row r="330" spans="1:25" ht="13.5" thickBot="1" x14ac:dyDescent="0.3">
      <c r="A330" s="437"/>
      <c r="B330" s="34"/>
      <c r="C330" s="34"/>
      <c r="D330" s="132"/>
      <c r="E330" s="919" t="s">
        <v>214</v>
      </c>
      <c r="F330" s="918" t="s">
        <v>139</v>
      </c>
      <c r="G330" s="765" t="s">
        <v>18</v>
      </c>
      <c r="H330" s="765" t="s">
        <v>18</v>
      </c>
      <c r="I330" s="765" t="s">
        <v>18</v>
      </c>
      <c r="J330" s="765" t="s">
        <v>18</v>
      </c>
      <c r="K330" s="765" t="s">
        <v>18</v>
      </c>
      <c r="L330" s="101">
        <f>L332+L334+L336+L339+L342+L344</f>
        <v>3458.7999999999993</v>
      </c>
      <c r="M330" s="101">
        <f t="shared" ref="M330:O330" si="189">M332+M334+M336+M339+M342+M344</f>
        <v>3099.3999999999996</v>
      </c>
      <c r="N330" s="101">
        <f t="shared" si="189"/>
        <v>2062.3199999999997</v>
      </c>
      <c r="O330" s="695">
        <f t="shared" si="189"/>
        <v>141</v>
      </c>
      <c r="P330" s="335" t="s">
        <v>18</v>
      </c>
      <c r="Q330" s="101">
        <f>Q332+Q334+Q336+Q339+Q342+Q344</f>
        <v>16291388.58</v>
      </c>
      <c r="R330" s="101">
        <f t="shared" ref="R330:U330" si="190">R332+R334+R336+R339+R342+R344</f>
        <v>0</v>
      </c>
      <c r="S330" s="101">
        <f>S332+S334+S336+S339+S342+S344</f>
        <v>8275163.209999999</v>
      </c>
      <c r="T330" s="101">
        <f t="shared" si="190"/>
        <v>3937092</v>
      </c>
      <c r="U330" s="101">
        <f t="shared" si="190"/>
        <v>4079133.3699999996</v>
      </c>
      <c r="V330" s="101">
        <f t="shared" ref="V330" si="191">V332+V334+V336+V339+V342+V344</f>
        <v>0</v>
      </c>
      <c r="W330" s="101" t="s">
        <v>18</v>
      </c>
      <c r="X330" s="101" t="s">
        <v>18</v>
      </c>
      <c r="Y330" s="102" t="s">
        <v>18</v>
      </c>
    </row>
    <row r="331" spans="1:25" x14ac:dyDescent="0.25">
      <c r="A331" s="437"/>
      <c r="B331" s="34"/>
      <c r="C331" s="34"/>
      <c r="D331" s="132"/>
      <c r="E331" s="931" t="s">
        <v>215</v>
      </c>
      <c r="F331" s="1005" t="s">
        <v>2134</v>
      </c>
      <c r="G331" s="824" t="s">
        <v>38</v>
      </c>
      <c r="H331" s="1006">
        <v>1970</v>
      </c>
      <c r="I331" s="1006"/>
      <c r="J331" s="824" t="s">
        <v>93</v>
      </c>
      <c r="K331" s="1006">
        <v>2</v>
      </c>
      <c r="L331" s="105">
        <v>567</v>
      </c>
      <c r="M331" s="105">
        <v>515</v>
      </c>
      <c r="N331" s="105">
        <v>389</v>
      </c>
      <c r="O331" s="970">
        <v>14</v>
      </c>
      <c r="P331" s="340" t="s">
        <v>45</v>
      </c>
      <c r="Q331" s="105">
        <f>T331</f>
        <v>3937092</v>
      </c>
      <c r="R331" s="105">
        <v>0</v>
      </c>
      <c r="S331" s="105">
        <v>0</v>
      </c>
      <c r="T331" s="105">
        <v>3937092</v>
      </c>
      <c r="U331" s="105">
        <v>0</v>
      </c>
      <c r="V331" s="105">
        <v>0</v>
      </c>
      <c r="W331" s="105">
        <f>Q331/N331</f>
        <v>10121.05912596401</v>
      </c>
      <c r="X331" s="105">
        <v>9384.77</v>
      </c>
      <c r="Y331" s="106">
        <v>44196</v>
      </c>
    </row>
    <row r="332" spans="1:25" x14ac:dyDescent="0.25">
      <c r="A332" s="437"/>
      <c r="B332" s="34"/>
      <c r="C332" s="34"/>
      <c r="D332" s="132"/>
      <c r="E332" s="962"/>
      <c r="F332" s="530" t="s">
        <v>31</v>
      </c>
      <c r="G332" s="501" t="s">
        <v>18</v>
      </c>
      <c r="H332" s="501" t="s">
        <v>18</v>
      </c>
      <c r="I332" s="501" t="s">
        <v>18</v>
      </c>
      <c r="J332" s="501" t="s">
        <v>18</v>
      </c>
      <c r="K332" s="501" t="s">
        <v>18</v>
      </c>
      <c r="L332" s="109">
        <f>L331</f>
        <v>567</v>
      </c>
      <c r="M332" s="109">
        <f t="shared" ref="M332:O332" si="192">M331</f>
        <v>515</v>
      </c>
      <c r="N332" s="109">
        <f t="shared" si="192"/>
        <v>389</v>
      </c>
      <c r="O332" s="910">
        <f t="shared" si="192"/>
        <v>14</v>
      </c>
      <c r="P332" s="350" t="s">
        <v>18</v>
      </c>
      <c r="Q332" s="109">
        <f>Q331</f>
        <v>3937092</v>
      </c>
      <c r="R332" s="109">
        <f t="shared" ref="R332:V332" si="193">R331</f>
        <v>0</v>
      </c>
      <c r="S332" s="109">
        <f t="shared" si="193"/>
        <v>0</v>
      </c>
      <c r="T332" s="109">
        <f t="shared" si="193"/>
        <v>3937092</v>
      </c>
      <c r="U332" s="109">
        <f t="shared" si="193"/>
        <v>0</v>
      </c>
      <c r="V332" s="109">
        <f t="shared" si="193"/>
        <v>0</v>
      </c>
      <c r="W332" s="109" t="s">
        <v>18</v>
      </c>
      <c r="X332" s="109" t="s">
        <v>18</v>
      </c>
      <c r="Y332" s="110" t="s">
        <v>18</v>
      </c>
    </row>
    <row r="333" spans="1:25" ht="15" x14ac:dyDescent="0.25">
      <c r="A333" s="484" t="s">
        <v>1213</v>
      </c>
      <c r="B333" s="97" t="s">
        <v>1616</v>
      </c>
      <c r="C333" s="97">
        <v>20</v>
      </c>
      <c r="D333" s="211" t="s">
        <v>2265</v>
      </c>
      <c r="E333" s="931" t="s">
        <v>217</v>
      </c>
      <c r="F333" s="1005" t="s">
        <v>538</v>
      </c>
      <c r="G333" s="824" t="s">
        <v>38</v>
      </c>
      <c r="H333" s="1006">
        <v>1967</v>
      </c>
      <c r="I333" s="1006"/>
      <c r="J333" s="824" t="s">
        <v>93</v>
      </c>
      <c r="K333" s="1006">
        <v>2</v>
      </c>
      <c r="L333" s="105">
        <v>575.1</v>
      </c>
      <c r="M333" s="105">
        <v>513.6</v>
      </c>
      <c r="N333" s="105">
        <v>342.54</v>
      </c>
      <c r="O333" s="970">
        <v>26</v>
      </c>
      <c r="P333" s="340" t="s">
        <v>2135</v>
      </c>
      <c r="Q333" s="105">
        <v>81244</v>
      </c>
      <c r="R333" s="105">
        <v>0</v>
      </c>
      <c r="S333" s="105">
        <v>54418.92</v>
      </c>
      <c r="T333" s="105">
        <v>0</v>
      </c>
      <c r="U333" s="105">
        <v>26825.08</v>
      </c>
      <c r="V333" s="105">
        <v>0</v>
      </c>
      <c r="W333" s="105">
        <f>Q333/L333</f>
        <v>141.26934446183273</v>
      </c>
      <c r="X333" s="105">
        <v>141.27000000000001</v>
      </c>
      <c r="Y333" s="106">
        <v>44196</v>
      </c>
    </row>
    <row r="334" spans="1:25" x14ac:dyDescent="0.25">
      <c r="A334" s="437"/>
      <c r="B334" s="34"/>
      <c r="C334" s="34"/>
      <c r="D334" s="132"/>
      <c r="E334" s="883"/>
      <c r="F334" s="530" t="s">
        <v>31</v>
      </c>
      <c r="G334" s="501" t="s">
        <v>18</v>
      </c>
      <c r="H334" s="501" t="s">
        <v>18</v>
      </c>
      <c r="I334" s="501" t="s">
        <v>18</v>
      </c>
      <c r="J334" s="501" t="s">
        <v>18</v>
      </c>
      <c r="K334" s="501" t="s">
        <v>18</v>
      </c>
      <c r="L334" s="109">
        <f>L333</f>
        <v>575.1</v>
      </c>
      <c r="M334" s="109">
        <f>M333</f>
        <v>513.6</v>
      </c>
      <c r="N334" s="109">
        <f>N333</f>
        <v>342.54</v>
      </c>
      <c r="O334" s="910">
        <f>O333</f>
        <v>26</v>
      </c>
      <c r="P334" s="350" t="s">
        <v>18</v>
      </c>
      <c r="Q334" s="109">
        <f>Q333</f>
        <v>81244</v>
      </c>
      <c r="R334" s="109">
        <f t="shared" ref="R334:V334" si="194">R333</f>
        <v>0</v>
      </c>
      <c r="S334" s="109">
        <f t="shared" si="194"/>
        <v>54418.92</v>
      </c>
      <c r="T334" s="109">
        <f t="shared" si="194"/>
        <v>0</v>
      </c>
      <c r="U334" s="109">
        <f t="shared" si="194"/>
        <v>26825.08</v>
      </c>
      <c r="V334" s="109">
        <f t="shared" si="194"/>
        <v>0</v>
      </c>
      <c r="W334" s="109" t="s">
        <v>18</v>
      </c>
      <c r="X334" s="109" t="s">
        <v>18</v>
      </c>
      <c r="Y334" s="110" t="s">
        <v>18</v>
      </c>
    </row>
    <row r="335" spans="1:25" ht="15" x14ac:dyDescent="0.25">
      <c r="A335" s="484" t="s">
        <v>1214</v>
      </c>
      <c r="B335" s="97" t="s">
        <v>1617</v>
      </c>
      <c r="C335" s="97">
        <v>20</v>
      </c>
      <c r="D335" s="211" t="s">
        <v>2265</v>
      </c>
      <c r="E335" s="931" t="s">
        <v>218</v>
      </c>
      <c r="F335" s="1005" t="s">
        <v>539</v>
      </c>
      <c r="G335" s="824" t="s">
        <v>38</v>
      </c>
      <c r="H335" s="1006">
        <v>1969</v>
      </c>
      <c r="I335" s="1006"/>
      <c r="J335" s="824" t="s">
        <v>93</v>
      </c>
      <c r="K335" s="1006">
        <v>2</v>
      </c>
      <c r="L335" s="105">
        <v>564.29999999999995</v>
      </c>
      <c r="M335" s="105">
        <v>500.6</v>
      </c>
      <c r="N335" s="105">
        <v>337.12</v>
      </c>
      <c r="O335" s="970">
        <v>25</v>
      </c>
      <c r="P335" s="340" t="s">
        <v>2135</v>
      </c>
      <c r="Q335" s="105">
        <v>79719</v>
      </c>
      <c r="R335" s="105">
        <v>0</v>
      </c>
      <c r="S335" s="105">
        <v>53397.43</v>
      </c>
      <c r="T335" s="105">
        <v>0</v>
      </c>
      <c r="U335" s="105">
        <v>26321.57</v>
      </c>
      <c r="V335" s="105">
        <v>0</v>
      </c>
      <c r="W335" s="105">
        <f>Q335/L335</f>
        <v>141.27060074428496</v>
      </c>
      <c r="X335" s="105">
        <v>141.27000000000001</v>
      </c>
      <c r="Y335" s="106">
        <v>44196</v>
      </c>
    </row>
    <row r="336" spans="1:25" x14ac:dyDescent="0.25">
      <c r="A336" s="437"/>
      <c r="B336" s="34"/>
      <c r="C336" s="34"/>
      <c r="D336" s="132"/>
      <c r="E336" s="909"/>
      <c r="F336" s="530" t="s">
        <v>31</v>
      </c>
      <c r="G336" s="501" t="s">
        <v>18</v>
      </c>
      <c r="H336" s="501" t="s">
        <v>18</v>
      </c>
      <c r="I336" s="501" t="s">
        <v>18</v>
      </c>
      <c r="J336" s="501" t="s">
        <v>18</v>
      </c>
      <c r="K336" s="501" t="s">
        <v>18</v>
      </c>
      <c r="L336" s="109">
        <f>L335</f>
        <v>564.29999999999995</v>
      </c>
      <c r="M336" s="109">
        <f>M335</f>
        <v>500.6</v>
      </c>
      <c r="N336" s="109">
        <f>N335</f>
        <v>337.12</v>
      </c>
      <c r="O336" s="910">
        <f>O335</f>
        <v>25</v>
      </c>
      <c r="P336" s="350" t="s">
        <v>18</v>
      </c>
      <c r="Q336" s="109">
        <f>Q335</f>
        <v>79719</v>
      </c>
      <c r="R336" s="109">
        <f t="shared" ref="R336:V336" si="195">R335</f>
        <v>0</v>
      </c>
      <c r="S336" s="109">
        <f t="shared" si="195"/>
        <v>53397.43</v>
      </c>
      <c r="T336" s="109">
        <f t="shared" si="195"/>
        <v>0</v>
      </c>
      <c r="U336" s="109">
        <f t="shared" si="195"/>
        <v>26321.57</v>
      </c>
      <c r="V336" s="109">
        <f t="shared" si="195"/>
        <v>0</v>
      </c>
      <c r="W336" s="109" t="s">
        <v>18</v>
      </c>
      <c r="X336" s="109" t="s">
        <v>18</v>
      </c>
      <c r="Y336" s="110" t="s">
        <v>18</v>
      </c>
    </row>
    <row r="337" spans="1:25" ht="15" x14ac:dyDescent="0.25">
      <c r="A337" s="484" t="s">
        <v>1215</v>
      </c>
      <c r="B337" s="97" t="s">
        <v>1618</v>
      </c>
      <c r="C337" s="97">
        <v>10</v>
      </c>
      <c r="D337" s="211" t="s">
        <v>2129</v>
      </c>
      <c r="E337" s="939" t="s">
        <v>219</v>
      </c>
      <c r="F337" s="697" t="s">
        <v>540</v>
      </c>
      <c r="G337" s="714" t="s">
        <v>38</v>
      </c>
      <c r="H337" s="940">
        <v>1969</v>
      </c>
      <c r="I337" s="940"/>
      <c r="J337" s="714" t="s">
        <v>93</v>
      </c>
      <c r="K337" s="940">
        <v>2</v>
      </c>
      <c r="L337" s="163">
        <v>587</v>
      </c>
      <c r="M337" s="163">
        <v>523.20000000000005</v>
      </c>
      <c r="N337" s="163">
        <v>337.12</v>
      </c>
      <c r="O337" s="942">
        <v>26</v>
      </c>
      <c r="P337" s="339" t="s">
        <v>2129</v>
      </c>
      <c r="Q337" s="163">
        <v>7905910.5599999996</v>
      </c>
      <c r="R337" s="163">
        <v>0</v>
      </c>
      <c r="S337" s="163">
        <v>5295542.3099999996</v>
      </c>
      <c r="T337" s="163">
        <v>0</v>
      </c>
      <c r="U337" s="163">
        <v>2610368.25</v>
      </c>
      <c r="V337" s="163">
        <v>0</v>
      </c>
      <c r="W337" s="163">
        <f>Q337/L337</f>
        <v>13468.331448040884</v>
      </c>
      <c r="X337" s="163">
        <v>6283.81</v>
      </c>
      <c r="Y337" s="164">
        <v>44196</v>
      </c>
    </row>
    <row r="338" spans="1:25" ht="15" x14ac:dyDescent="0.25">
      <c r="A338" s="484" t="s">
        <v>1215</v>
      </c>
      <c r="B338" s="97" t="s">
        <v>1619</v>
      </c>
      <c r="C338" s="97">
        <v>8</v>
      </c>
      <c r="D338" s="211" t="s">
        <v>45</v>
      </c>
      <c r="E338" s="903" t="str">
        <f>E337</f>
        <v>6.1.4</v>
      </c>
      <c r="F338" s="904" t="s">
        <v>540</v>
      </c>
      <c r="G338" s="715" t="s">
        <v>38</v>
      </c>
      <c r="H338" s="905">
        <v>1969</v>
      </c>
      <c r="I338" s="905"/>
      <c r="J338" s="715" t="s">
        <v>93</v>
      </c>
      <c r="K338" s="905">
        <v>2</v>
      </c>
      <c r="L338" s="107">
        <v>587</v>
      </c>
      <c r="M338" s="107">
        <v>523.20000000000005</v>
      </c>
      <c r="N338" s="107">
        <v>337.12</v>
      </c>
      <c r="O338" s="907">
        <v>26</v>
      </c>
      <c r="P338" s="300" t="s">
        <v>45</v>
      </c>
      <c r="Q338" s="107">
        <v>4055110.02</v>
      </c>
      <c r="R338" s="107">
        <v>0</v>
      </c>
      <c r="S338" s="107">
        <v>2716196.51</v>
      </c>
      <c r="T338" s="107">
        <v>0</v>
      </c>
      <c r="U338" s="107">
        <v>1338913.51</v>
      </c>
      <c r="V338" s="107">
        <v>0</v>
      </c>
      <c r="W338" s="107">
        <f>Q338/M338</f>
        <v>7750.5925458715592</v>
      </c>
      <c r="X338" s="107">
        <v>11783.72</v>
      </c>
      <c r="Y338" s="108">
        <v>44196</v>
      </c>
    </row>
    <row r="339" spans="1:25" x14ac:dyDescent="0.25">
      <c r="A339" s="437"/>
      <c r="B339" s="34"/>
      <c r="C339" s="34"/>
      <c r="D339" s="132"/>
      <c r="E339" s="883"/>
      <c r="F339" s="530" t="s">
        <v>31</v>
      </c>
      <c r="G339" s="501" t="s">
        <v>18</v>
      </c>
      <c r="H339" s="501" t="s">
        <v>18</v>
      </c>
      <c r="I339" s="501" t="s">
        <v>18</v>
      </c>
      <c r="J339" s="501" t="s">
        <v>18</v>
      </c>
      <c r="K339" s="501" t="s">
        <v>18</v>
      </c>
      <c r="L339" s="109">
        <f>L337</f>
        <v>587</v>
      </c>
      <c r="M339" s="109">
        <f>M337</f>
        <v>523.20000000000005</v>
      </c>
      <c r="N339" s="109">
        <f>N337</f>
        <v>337.12</v>
      </c>
      <c r="O339" s="910">
        <f>O337</f>
        <v>26</v>
      </c>
      <c r="P339" s="350" t="s">
        <v>18</v>
      </c>
      <c r="Q339" s="109">
        <f>Q337+Q338</f>
        <v>11961020.58</v>
      </c>
      <c r="R339" s="109">
        <f t="shared" ref="R339:U339" si="196">R337+R338</f>
        <v>0</v>
      </c>
      <c r="S339" s="109">
        <f t="shared" si="196"/>
        <v>8011738.8199999994</v>
      </c>
      <c r="T339" s="109">
        <f t="shared" si="196"/>
        <v>0</v>
      </c>
      <c r="U339" s="109">
        <f t="shared" si="196"/>
        <v>3949281.76</v>
      </c>
      <c r="V339" s="109">
        <v>0</v>
      </c>
      <c r="W339" s="109" t="s">
        <v>18</v>
      </c>
      <c r="X339" s="109" t="s">
        <v>18</v>
      </c>
      <c r="Y339" s="110" t="s">
        <v>18</v>
      </c>
    </row>
    <row r="340" spans="1:25" ht="15" x14ac:dyDescent="0.25">
      <c r="A340" s="484" t="s">
        <v>1216</v>
      </c>
      <c r="B340" s="97" t="s">
        <v>1620</v>
      </c>
      <c r="C340" s="97">
        <v>20</v>
      </c>
      <c r="D340" s="211" t="s">
        <v>2265</v>
      </c>
      <c r="E340" s="931" t="s">
        <v>220</v>
      </c>
      <c r="F340" s="697" t="s">
        <v>541</v>
      </c>
      <c r="G340" s="714" t="s">
        <v>38</v>
      </c>
      <c r="H340" s="940">
        <v>1970</v>
      </c>
      <c r="I340" s="940"/>
      <c r="J340" s="714" t="s">
        <v>93</v>
      </c>
      <c r="K340" s="940">
        <v>2</v>
      </c>
      <c r="L340" s="163">
        <v>563.6</v>
      </c>
      <c r="M340" s="163">
        <v>513.6</v>
      </c>
      <c r="N340" s="163">
        <v>314</v>
      </c>
      <c r="O340" s="942">
        <v>24</v>
      </c>
      <c r="P340" s="339" t="s">
        <v>2135</v>
      </c>
      <c r="Q340" s="163">
        <v>79620</v>
      </c>
      <c r="R340" s="163">
        <v>0</v>
      </c>
      <c r="S340" s="163">
        <v>53331.119999999995</v>
      </c>
      <c r="T340" s="163">
        <v>0</v>
      </c>
      <c r="U340" s="163">
        <v>26288.880000000001</v>
      </c>
      <c r="V340" s="163">
        <v>0</v>
      </c>
      <c r="W340" s="163">
        <f t="shared" ref="W340:W341" si="197">Q340/L340</f>
        <v>141.27040454222853</v>
      </c>
      <c r="X340" s="163">
        <v>141.27000000000001</v>
      </c>
      <c r="Y340" s="164">
        <v>44196</v>
      </c>
    </row>
    <row r="341" spans="1:25" ht="15" x14ac:dyDescent="0.25">
      <c r="A341" s="484" t="s">
        <v>1216</v>
      </c>
      <c r="B341" s="97" t="s">
        <v>1621</v>
      </c>
      <c r="C341" s="97">
        <v>20</v>
      </c>
      <c r="D341" s="211" t="s">
        <v>2266</v>
      </c>
      <c r="E341" s="931" t="s">
        <v>220</v>
      </c>
      <c r="F341" s="904" t="s">
        <v>541</v>
      </c>
      <c r="G341" s="715" t="s">
        <v>38</v>
      </c>
      <c r="H341" s="905">
        <v>1970</v>
      </c>
      <c r="I341" s="905"/>
      <c r="J341" s="715" t="s">
        <v>93</v>
      </c>
      <c r="K341" s="905">
        <v>2</v>
      </c>
      <c r="L341" s="107">
        <v>563.6</v>
      </c>
      <c r="M341" s="107">
        <v>513.6</v>
      </c>
      <c r="N341" s="107">
        <v>314</v>
      </c>
      <c r="O341" s="907">
        <v>24</v>
      </c>
      <c r="P341" s="348" t="s">
        <v>83</v>
      </c>
      <c r="Q341" s="107">
        <v>67677</v>
      </c>
      <c r="R341" s="107">
        <v>0</v>
      </c>
      <c r="S341" s="107">
        <v>45331.45</v>
      </c>
      <c r="T341" s="107">
        <v>0</v>
      </c>
      <c r="U341" s="107">
        <v>22345.55</v>
      </c>
      <c r="V341" s="107">
        <v>0</v>
      </c>
      <c r="W341" s="107">
        <f t="shared" si="197"/>
        <v>120.07984386089424</v>
      </c>
      <c r="X341" s="107">
        <v>120.08</v>
      </c>
      <c r="Y341" s="108">
        <v>44196</v>
      </c>
    </row>
    <row r="342" spans="1:25" x14ac:dyDescent="0.25">
      <c r="A342" s="437"/>
      <c r="B342" s="34"/>
      <c r="C342" s="34"/>
      <c r="D342" s="132"/>
      <c r="E342" s="909"/>
      <c r="F342" s="530" t="s">
        <v>31</v>
      </c>
      <c r="G342" s="501" t="s">
        <v>18</v>
      </c>
      <c r="H342" s="501" t="s">
        <v>18</v>
      </c>
      <c r="I342" s="501" t="s">
        <v>18</v>
      </c>
      <c r="J342" s="501" t="s">
        <v>18</v>
      </c>
      <c r="K342" s="501" t="s">
        <v>18</v>
      </c>
      <c r="L342" s="109">
        <f>L340</f>
        <v>563.6</v>
      </c>
      <c r="M342" s="109">
        <f>M340</f>
        <v>513.6</v>
      </c>
      <c r="N342" s="109">
        <f>N340</f>
        <v>314</v>
      </c>
      <c r="O342" s="910">
        <f>O340</f>
        <v>24</v>
      </c>
      <c r="P342" s="350" t="s">
        <v>18</v>
      </c>
      <c r="Q342" s="109">
        <f>Q340+Q341</f>
        <v>147297</v>
      </c>
      <c r="R342" s="109">
        <f t="shared" ref="R342:U342" si="198">R340+R341</f>
        <v>0</v>
      </c>
      <c r="S342" s="109">
        <f t="shared" si="198"/>
        <v>98662.569999999992</v>
      </c>
      <c r="T342" s="109">
        <f t="shared" si="198"/>
        <v>0</v>
      </c>
      <c r="U342" s="109">
        <f t="shared" si="198"/>
        <v>48634.43</v>
      </c>
      <c r="V342" s="109">
        <v>0</v>
      </c>
      <c r="W342" s="109" t="s">
        <v>18</v>
      </c>
      <c r="X342" s="109" t="s">
        <v>18</v>
      </c>
      <c r="Y342" s="110" t="s">
        <v>18</v>
      </c>
    </row>
    <row r="343" spans="1:25" ht="15" x14ac:dyDescent="0.25">
      <c r="A343" s="484" t="s">
        <v>1217</v>
      </c>
      <c r="B343" s="97" t="s">
        <v>1622</v>
      </c>
      <c r="C343" s="97">
        <v>20</v>
      </c>
      <c r="D343" s="211" t="s">
        <v>2265</v>
      </c>
      <c r="E343" s="931" t="s">
        <v>2133</v>
      </c>
      <c r="F343" s="704" t="s">
        <v>542</v>
      </c>
      <c r="G343" s="824" t="s">
        <v>38</v>
      </c>
      <c r="H343" s="1006">
        <v>1968</v>
      </c>
      <c r="I343" s="1006">
        <v>2012</v>
      </c>
      <c r="J343" s="824" t="s">
        <v>93</v>
      </c>
      <c r="K343" s="1006">
        <v>2</v>
      </c>
      <c r="L343" s="105">
        <v>601.79999999999995</v>
      </c>
      <c r="M343" s="105">
        <v>533.4</v>
      </c>
      <c r="N343" s="105">
        <v>342.54</v>
      </c>
      <c r="O343" s="970">
        <v>26</v>
      </c>
      <c r="P343" s="340" t="s">
        <v>2135</v>
      </c>
      <c r="Q343" s="105">
        <v>85016</v>
      </c>
      <c r="R343" s="105">
        <v>0</v>
      </c>
      <c r="S343" s="105">
        <v>56945.47</v>
      </c>
      <c r="T343" s="105">
        <v>0</v>
      </c>
      <c r="U343" s="105">
        <v>28070.53</v>
      </c>
      <c r="V343" s="105">
        <v>0</v>
      </c>
      <c r="W343" s="105">
        <f>Q343/L343</f>
        <v>141.26952475905617</v>
      </c>
      <c r="X343" s="105">
        <v>141.27000000000001</v>
      </c>
      <c r="Y343" s="106">
        <v>44196</v>
      </c>
    </row>
    <row r="344" spans="1:25" ht="13.5" thickBot="1" x14ac:dyDescent="0.3">
      <c r="A344" s="437"/>
      <c r="B344" s="34"/>
      <c r="C344" s="34"/>
      <c r="D344" s="132"/>
      <c r="E344" s="943"/>
      <c r="F344" s="944" t="s">
        <v>31</v>
      </c>
      <c r="G344" s="523" t="s">
        <v>18</v>
      </c>
      <c r="H344" s="523" t="s">
        <v>18</v>
      </c>
      <c r="I344" s="523" t="s">
        <v>18</v>
      </c>
      <c r="J344" s="523" t="s">
        <v>18</v>
      </c>
      <c r="K344" s="523" t="s">
        <v>18</v>
      </c>
      <c r="L344" s="511">
        <f>L343</f>
        <v>601.79999999999995</v>
      </c>
      <c r="M344" s="511">
        <f>M343</f>
        <v>533.4</v>
      </c>
      <c r="N344" s="511">
        <f>N343</f>
        <v>342.54</v>
      </c>
      <c r="O344" s="945">
        <f>O343</f>
        <v>26</v>
      </c>
      <c r="P344" s="509" t="s">
        <v>18</v>
      </c>
      <c r="Q344" s="511">
        <f>Q343</f>
        <v>85016</v>
      </c>
      <c r="R344" s="511">
        <f t="shared" ref="R344:U344" si="199">R343</f>
        <v>0</v>
      </c>
      <c r="S344" s="511">
        <f t="shared" si="199"/>
        <v>56945.47</v>
      </c>
      <c r="T344" s="511">
        <f t="shared" si="199"/>
        <v>0</v>
      </c>
      <c r="U344" s="511">
        <f t="shared" si="199"/>
        <v>28070.53</v>
      </c>
      <c r="V344" s="511">
        <v>0</v>
      </c>
      <c r="W344" s="511" t="s">
        <v>18</v>
      </c>
      <c r="X344" s="511" t="s">
        <v>18</v>
      </c>
      <c r="Y344" s="567" t="s">
        <v>18</v>
      </c>
    </row>
    <row r="345" spans="1:25" ht="13.5" thickBot="1" x14ac:dyDescent="0.3">
      <c r="A345" s="437"/>
      <c r="B345" s="34"/>
      <c r="C345" s="34"/>
      <c r="D345" s="132"/>
      <c r="E345" s="919" t="s">
        <v>221</v>
      </c>
      <c r="F345" s="918" t="s">
        <v>140</v>
      </c>
      <c r="G345" s="765" t="s">
        <v>18</v>
      </c>
      <c r="H345" s="765" t="s">
        <v>18</v>
      </c>
      <c r="I345" s="765" t="s">
        <v>18</v>
      </c>
      <c r="J345" s="765" t="s">
        <v>18</v>
      </c>
      <c r="K345" s="765" t="s">
        <v>18</v>
      </c>
      <c r="L345" s="101">
        <f>L347+L349+L351</f>
        <v>2253.9</v>
      </c>
      <c r="M345" s="101">
        <f t="shared" ref="M345:O345" si="200">M347+M349+M351</f>
        <v>3009.7</v>
      </c>
      <c r="N345" s="101">
        <f t="shared" si="200"/>
        <v>0</v>
      </c>
      <c r="O345" s="695">
        <f t="shared" si="200"/>
        <v>74</v>
      </c>
      <c r="P345" s="335" t="s">
        <v>18</v>
      </c>
      <c r="Q345" s="101">
        <f>Q347+Q349+Q351</f>
        <v>235706.8</v>
      </c>
      <c r="R345" s="101">
        <f t="shared" ref="R345:U345" si="201">R347+R349+R351</f>
        <v>0</v>
      </c>
      <c r="S345" s="101">
        <f t="shared" si="201"/>
        <v>89622.080000000002</v>
      </c>
      <c r="T345" s="101">
        <f t="shared" si="201"/>
        <v>0</v>
      </c>
      <c r="U345" s="101">
        <f t="shared" si="201"/>
        <v>146084.72</v>
      </c>
      <c r="V345" s="101">
        <f t="shared" ref="V345" si="202">V347+V349+V351</f>
        <v>0</v>
      </c>
      <c r="W345" s="101" t="s">
        <v>18</v>
      </c>
      <c r="X345" s="101" t="s">
        <v>18</v>
      </c>
      <c r="Y345" s="102" t="s">
        <v>18</v>
      </c>
    </row>
    <row r="346" spans="1:25" ht="15" x14ac:dyDescent="0.25">
      <c r="A346" s="484" t="s">
        <v>1218</v>
      </c>
      <c r="B346" s="97" t="s">
        <v>1623</v>
      </c>
      <c r="C346" s="97">
        <v>20</v>
      </c>
      <c r="D346" s="211" t="s">
        <v>2267</v>
      </c>
      <c r="E346" s="1002" t="s">
        <v>222</v>
      </c>
      <c r="F346" s="904" t="s">
        <v>543</v>
      </c>
      <c r="G346" s="715" t="s">
        <v>38</v>
      </c>
      <c r="H346" s="905">
        <v>1976</v>
      </c>
      <c r="I346" s="905"/>
      <c r="J346" s="715" t="s">
        <v>93</v>
      </c>
      <c r="K346" s="715">
        <v>2</v>
      </c>
      <c r="L346" s="107">
        <v>750.7</v>
      </c>
      <c r="M346" s="967">
        <v>498.2</v>
      </c>
      <c r="N346" s="105"/>
      <c r="O346" s="907">
        <v>24</v>
      </c>
      <c r="P346" s="340" t="s">
        <v>78</v>
      </c>
      <c r="Q346" s="105">
        <v>69823</v>
      </c>
      <c r="R346" s="107">
        <v>0</v>
      </c>
      <c r="S346" s="107">
        <f>Q346-U346</f>
        <v>26548.589999999997</v>
      </c>
      <c r="T346" s="107">
        <v>0</v>
      </c>
      <c r="U346" s="107">
        <v>43274.41</v>
      </c>
      <c r="V346" s="107">
        <v>0</v>
      </c>
      <c r="W346" s="107">
        <f>Q346/L346</f>
        <v>93.010523511389366</v>
      </c>
      <c r="X346" s="107">
        <v>93.01</v>
      </c>
      <c r="Y346" s="108">
        <v>44196</v>
      </c>
    </row>
    <row r="347" spans="1:25" x14ac:dyDescent="0.25">
      <c r="A347" s="437"/>
      <c r="B347" s="34"/>
      <c r="C347" s="34"/>
      <c r="D347" s="132"/>
      <c r="E347" s="962"/>
      <c r="F347" s="530" t="s">
        <v>31</v>
      </c>
      <c r="G347" s="501" t="s">
        <v>18</v>
      </c>
      <c r="H347" s="501" t="s">
        <v>18</v>
      </c>
      <c r="I347" s="501" t="s">
        <v>18</v>
      </c>
      <c r="J347" s="501" t="s">
        <v>18</v>
      </c>
      <c r="K347" s="501" t="s">
        <v>18</v>
      </c>
      <c r="L347" s="501">
        <v>750.7</v>
      </c>
      <c r="M347" s="501">
        <v>1238.8</v>
      </c>
      <c r="N347" s="109"/>
      <c r="O347" s="908">
        <f>O346</f>
        <v>24</v>
      </c>
      <c r="P347" s="501" t="s">
        <v>18</v>
      </c>
      <c r="Q347" s="109">
        <f>Q346</f>
        <v>69823</v>
      </c>
      <c r="R347" s="109">
        <f t="shared" ref="R347:V349" si="203">R344+R346</f>
        <v>0</v>
      </c>
      <c r="S347" s="109">
        <f>S346</f>
        <v>26548.589999999997</v>
      </c>
      <c r="T347" s="109">
        <f t="shared" si="203"/>
        <v>0</v>
      </c>
      <c r="U347" s="109">
        <f>U346</f>
        <v>43274.41</v>
      </c>
      <c r="V347" s="109">
        <f t="shared" si="203"/>
        <v>0</v>
      </c>
      <c r="W347" s="109" t="s">
        <v>18</v>
      </c>
      <c r="X347" s="109" t="s">
        <v>18</v>
      </c>
      <c r="Y347" s="566" t="s">
        <v>18</v>
      </c>
    </row>
    <row r="348" spans="1:25" ht="15" x14ac:dyDescent="0.25">
      <c r="A348" s="484" t="s">
        <v>1219</v>
      </c>
      <c r="B348" s="97" t="s">
        <v>1624</v>
      </c>
      <c r="C348" s="97">
        <v>20</v>
      </c>
      <c r="D348" s="211" t="s">
        <v>2267</v>
      </c>
      <c r="E348" s="931" t="s">
        <v>223</v>
      </c>
      <c r="F348" s="1005" t="s">
        <v>954</v>
      </c>
      <c r="G348" s="824" t="s">
        <v>38</v>
      </c>
      <c r="H348" s="1006">
        <v>1990</v>
      </c>
      <c r="I348" s="1006"/>
      <c r="J348" s="824" t="s">
        <v>93</v>
      </c>
      <c r="K348" s="824">
        <v>2</v>
      </c>
      <c r="L348" s="105">
        <v>850.1</v>
      </c>
      <c r="M348" s="1056">
        <v>740.6</v>
      </c>
      <c r="N348" s="105"/>
      <c r="O348" s="970">
        <v>24</v>
      </c>
      <c r="P348" s="340" t="s">
        <v>78</v>
      </c>
      <c r="Q348" s="105">
        <v>79067.8</v>
      </c>
      <c r="R348" s="105">
        <v>0</v>
      </c>
      <c r="S348" s="105">
        <f>Q348-U348</f>
        <v>30063.710000000006</v>
      </c>
      <c r="T348" s="105">
        <v>0</v>
      </c>
      <c r="U348" s="105">
        <v>49004.09</v>
      </c>
      <c r="V348" s="105">
        <v>0</v>
      </c>
      <c r="W348" s="105">
        <f>Q348/L348</f>
        <v>93.0099988236678</v>
      </c>
      <c r="X348" s="105">
        <v>93.01</v>
      </c>
      <c r="Y348" s="106">
        <v>44196</v>
      </c>
    </row>
    <row r="349" spans="1:25" x14ac:dyDescent="0.25">
      <c r="A349" s="437"/>
      <c r="B349" s="34"/>
      <c r="C349" s="34"/>
      <c r="D349" s="132"/>
      <c r="E349" s="883"/>
      <c r="F349" s="530" t="s">
        <v>31</v>
      </c>
      <c r="G349" s="501" t="s">
        <v>18</v>
      </c>
      <c r="H349" s="501" t="s">
        <v>18</v>
      </c>
      <c r="I349" s="501" t="s">
        <v>18</v>
      </c>
      <c r="J349" s="501" t="s">
        <v>18</v>
      </c>
      <c r="K349" s="501" t="s">
        <v>18</v>
      </c>
      <c r="L349" s="501">
        <v>750.7</v>
      </c>
      <c r="M349" s="501">
        <v>1238.8</v>
      </c>
      <c r="N349" s="956"/>
      <c r="O349" s="908">
        <f>O348</f>
        <v>24</v>
      </c>
      <c r="P349" s="501" t="s">
        <v>18</v>
      </c>
      <c r="Q349" s="109">
        <f>Q348</f>
        <v>79067.8</v>
      </c>
      <c r="R349" s="109">
        <f t="shared" si="203"/>
        <v>0</v>
      </c>
      <c r="S349" s="109">
        <f>S348</f>
        <v>30063.710000000006</v>
      </c>
      <c r="T349" s="109">
        <f t="shared" si="203"/>
        <v>0</v>
      </c>
      <c r="U349" s="109">
        <f>U348</f>
        <v>49004.09</v>
      </c>
      <c r="V349" s="109">
        <f t="shared" si="203"/>
        <v>0</v>
      </c>
      <c r="W349" s="109" t="s">
        <v>18</v>
      </c>
      <c r="X349" s="109" t="s">
        <v>18</v>
      </c>
      <c r="Y349" s="566" t="s">
        <v>18</v>
      </c>
    </row>
    <row r="350" spans="1:25" ht="15" x14ac:dyDescent="0.25">
      <c r="A350" s="484" t="s">
        <v>1220</v>
      </c>
      <c r="B350" s="97" t="s">
        <v>1625</v>
      </c>
      <c r="C350" s="97">
        <v>20</v>
      </c>
      <c r="D350" s="211" t="s">
        <v>2270</v>
      </c>
      <c r="E350" s="931" t="s">
        <v>955</v>
      </c>
      <c r="F350" s="704" t="s">
        <v>435</v>
      </c>
      <c r="G350" s="824" t="s">
        <v>38</v>
      </c>
      <c r="H350" s="1006">
        <v>1972</v>
      </c>
      <c r="I350" s="1006"/>
      <c r="J350" s="824" t="s">
        <v>93</v>
      </c>
      <c r="K350" s="824">
        <v>2</v>
      </c>
      <c r="L350" s="105">
        <v>752.5</v>
      </c>
      <c r="M350" s="1056">
        <v>532.1</v>
      </c>
      <c r="N350" s="126"/>
      <c r="O350" s="970">
        <v>26</v>
      </c>
      <c r="P350" s="340" t="s">
        <v>2277</v>
      </c>
      <c r="Q350" s="105">
        <v>86816</v>
      </c>
      <c r="R350" s="105">
        <v>0</v>
      </c>
      <c r="S350" s="105">
        <f>Q350-U350</f>
        <v>33009.78</v>
      </c>
      <c r="T350" s="105">
        <v>0</v>
      </c>
      <c r="U350" s="105">
        <v>53806.22</v>
      </c>
      <c r="V350" s="105">
        <v>0</v>
      </c>
      <c r="W350" s="105">
        <f>Q350/L350</f>
        <v>115.37009966777408</v>
      </c>
      <c r="X350" s="105">
        <v>115.37</v>
      </c>
      <c r="Y350" s="106">
        <v>44196</v>
      </c>
    </row>
    <row r="351" spans="1:25" ht="13.5" thickBot="1" x14ac:dyDescent="0.3">
      <c r="A351" s="437"/>
      <c r="B351" s="34"/>
      <c r="C351" s="34"/>
      <c r="D351" s="132"/>
      <c r="E351" s="903"/>
      <c r="F351" s="944" t="s">
        <v>31</v>
      </c>
      <c r="G351" s="523" t="s">
        <v>18</v>
      </c>
      <c r="H351" s="523" t="s">
        <v>18</v>
      </c>
      <c r="I351" s="523" t="s">
        <v>18</v>
      </c>
      <c r="J351" s="523" t="s">
        <v>18</v>
      </c>
      <c r="K351" s="523" t="s">
        <v>18</v>
      </c>
      <c r="L351" s="511">
        <v>752.5</v>
      </c>
      <c r="M351" s="1067">
        <v>532.1</v>
      </c>
      <c r="N351" s="511"/>
      <c r="O351" s="945">
        <f>O350</f>
        <v>26</v>
      </c>
      <c r="P351" s="540" t="s">
        <v>18</v>
      </c>
      <c r="Q351" s="511">
        <f>Q350</f>
        <v>86816</v>
      </c>
      <c r="R351" s="511">
        <f t="shared" ref="R351:V351" si="204">R350</f>
        <v>0</v>
      </c>
      <c r="S351" s="511">
        <f>S350</f>
        <v>33009.78</v>
      </c>
      <c r="T351" s="511">
        <f t="shared" si="204"/>
        <v>0</v>
      </c>
      <c r="U351" s="511">
        <f t="shared" si="204"/>
        <v>53806.22</v>
      </c>
      <c r="V351" s="511">
        <f t="shared" si="204"/>
        <v>0</v>
      </c>
      <c r="W351" s="511" t="s">
        <v>18</v>
      </c>
      <c r="X351" s="511" t="s">
        <v>18</v>
      </c>
      <c r="Y351" s="573" t="s">
        <v>18</v>
      </c>
    </row>
    <row r="352" spans="1:25" ht="13.5" thickBot="1" x14ac:dyDescent="0.3">
      <c r="A352" s="437"/>
      <c r="B352" s="34"/>
      <c r="C352" s="34"/>
      <c r="D352" s="132"/>
      <c r="E352" s="919" t="s">
        <v>224</v>
      </c>
      <c r="F352" s="918" t="s">
        <v>227</v>
      </c>
      <c r="G352" s="765" t="s">
        <v>18</v>
      </c>
      <c r="H352" s="765" t="s">
        <v>18</v>
      </c>
      <c r="I352" s="765" t="s">
        <v>18</v>
      </c>
      <c r="J352" s="765" t="s">
        <v>18</v>
      </c>
      <c r="K352" s="765" t="s">
        <v>18</v>
      </c>
      <c r="L352" s="101">
        <f>L358+L362</f>
        <v>941</v>
      </c>
      <c r="M352" s="101">
        <f t="shared" ref="M352:O352" si="205">M358+M362</f>
        <v>799.2</v>
      </c>
      <c r="N352" s="101">
        <f t="shared" si="205"/>
        <v>617.90000000000009</v>
      </c>
      <c r="O352" s="695">
        <f t="shared" si="205"/>
        <v>24</v>
      </c>
      <c r="P352" s="335" t="s">
        <v>18</v>
      </c>
      <c r="Q352" s="101">
        <f>Q358+Q362</f>
        <v>2457891</v>
      </c>
      <c r="R352" s="101">
        <f t="shared" ref="R352:U352" si="206">R358+R362</f>
        <v>0</v>
      </c>
      <c r="S352" s="101">
        <f t="shared" si="206"/>
        <v>1051311.03</v>
      </c>
      <c r="T352" s="101">
        <f t="shared" si="206"/>
        <v>0</v>
      </c>
      <c r="U352" s="101">
        <f t="shared" si="206"/>
        <v>1406579.97</v>
      </c>
      <c r="V352" s="101">
        <v>0</v>
      </c>
      <c r="W352" s="101" t="s">
        <v>18</v>
      </c>
      <c r="X352" s="101" t="s">
        <v>18</v>
      </c>
      <c r="Y352" s="102" t="s">
        <v>18</v>
      </c>
    </row>
    <row r="353" spans="1:25" ht="25.5" x14ac:dyDescent="0.25">
      <c r="A353" s="484" t="s">
        <v>1221</v>
      </c>
      <c r="B353" s="97" t="s">
        <v>1626</v>
      </c>
      <c r="C353" s="97">
        <v>20</v>
      </c>
      <c r="D353" s="211" t="s">
        <v>2268</v>
      </c>
      <c r="E353" s="939" t="s">
        <v>225</v>
      </c>
      <c r="F353" s="697" t="s">
        <v>437</v>
      </c>
      <c r="G353" s="714" t="s">
        <v>38</v>
      </c>
      <c r="H353" s="940">
        <v>1960</v>
      </c>
      <c r="I353" s="940"/>
      <c r="J353" s="714" t="s">
        <v>226</v>
      </c>
      <c r="K353" s="714">
        <v>1</v>
      </c>
      <c r="L353" s="163">
        <v>294.8</v>
      </c>
      <c r="M353" s="163" t="s">
        <v>2124</v>
      </c>
      <c r="N353" s="163">
        <v>294.8</v>
      </c>
      <c r="O353" s="942">
        <v>11</v>
      </c>
      <c r="P353" s="336" t="s">
        <v>2140</v>
      </c>
      <c r="Q353" s="163">
        <v>36792</v>
      </c>
      <c r="R353" s="163">
        <v>0</v>
      </c>
      <c r="S353" s="163">
        <v>15737</v>
      </c>
      <c r="T353" s="163">
        <v>0</v>
      </c>
      <c r="U353" s="163">
        <v>21055</v>
      </c>
      <c r="V353" s="163">
        <v>0</v>
      </c>
      <c r="W353" s="956">
        <f t="shared" ref="W353:W357" si="207">Q353/L353</f>
        <v>124.80325644504748</v>
      </c>
      <c r="X353" s="163">
        <v>51.03</v>
      </c>
      <c r="Y353" s="164">
        <v>44196</v>
      </c>
    </row>
    <row r="354" spans="1:25" ht="15" x14ac:dyDescent="0.25">
      <c r="A354" s="484" t="s">
        <v>1221</v>
      </c>
      <c r="B354" s="97" t="s">
        <v>1627</v>
      </c>
      <c r="C354" s="97">
        <v>20</v>
      </c>
      <c r="D354" s="211" t="s">
        <v>2267</v>
      </c>
      <c r="E354" s="883" t="str">
        <f>$E$353</f>
        <v>6.3.1</v>
      </c>
      <c r="F354" s="698" t="s">
        <v>437</v>
      </c>
      <c r="G354" s="284" t="s">
        <v>38</v>
      </c>
      <c r="H354" s="884">
        <v>1960</v>
      </c>
      <c r="I354" s="884"/>
      <c r="J354" s="284" t="s">
        <v>226</v>
      </c>
      <c r="K354" s="284">
        <v>1</v>
      </c>
      <c r="L354" s="956">
        <v>294.8</v>
      </c>
      <c r="M354" s="956" t="s">
        <v>2124</v>
      </c>
      <c r="N354" s="956">
        <v>294.8</v>
      </c>
      <c r="O354" s="98">
        <v>11</v>
      </c>
      <c r="P354" s="340" t="s">
        <v>78</v>
      </c>
      <c r="Q354" s="956">
        <v>47952</v>
      </c>
      <c r="R354" s="956">
        <v>0</v>
      </c>
      <c r="S354" s="956">
        <v>20510.46</v>
      </c>
      <c r="T354" s="956">
        <v>0</v>
      </c>
      <c r="U354" s="956">
        <v>27441.54</v>
      </c>
      <c r="V354" s="956">
        <v>0</v>
      </c>
      <c r="W354" s="956">
        <f t="shared" si="207"/>
        <v>162.65943012211667</v>
      </c>
      <c r="X354" s="956">
        <v>67.180000000000007</v>
      </c>
      <c r="Y354" s="157">
        <v>44196</v>
      </c>
    </row>
    <row r="355" spans="1:25" ht="15" x14ac:dyDescent="0.25">
      <c r="A355" s="484"/>
      <c r="B355" s="97"/>
      <c r="C355" s="97"/>
      <c r="D355" s="211"/>
      <c r="E355" s="883" t="s">
        <v>225</v>
      </c>
      <c r="F355" s="698" t="s">
        <v>437</v>
      </c>
      <c r="G355" s="284" t="s">
        <v>38</v>
      </c>
      <c r="H355" s="884">
        <v>1960</v>
      </c>
      <c r="I355" s="884"/>
      <c r="J355" s="284" t="s">
        <v>226</v>
      </c>
      <c r="K355" s="284">
        <v>1</v>
      </c>
      <c r="L355" s="956">
        <v>294.8</v>
      </c>
      <c r="M355" s="956" t="s">
        <v>2124</v>
      </c>
      <c r="N355" s="956">
        <v>294.8</v>
      </c>
      <c r="O355" s="98">
        <v>11</v>
      </c>
      <c r="P355" s="336" t="s">
        <v>35</v>
      </c>
      <c r="Q355" s="956">
        <v>36792</v>
      </c>
      <c r="R355" s="956">
        <v>0</v>
      </c>
      <c r="S355" s="956">
        <v>15737</v>
      </c>
      <c r="T355" s="956">
        <v>0</v>
      </c>
      <c r="U355" s="956">
        <v>21055</v>
      </c>
      <c r="V355" s="956">
        <v>0</v>
      </c>
      <c r="W355" s="956">
        <f t="shared" si="207"/>
        <v>124.80325644504748</v>
      </c>
      <c r="X355" s="956">
        <v>51.03</v>
      </c>
      <c r="Y355" s="157">
        <v>44196</v>
      </c>
    </row>
    <row r="356" spans="1:25" ht="15" x14ac:dyDescent="0.25">
      <c r="A356" s="484" t="s">
        <v>1221</v>
      </c>
      <c r="B356" s="97" t="s">
        <v>1628</v>
      </c>
      <c r="C356" s="97">
        <v>20</v>
      </c>
      <c r="D356" s="211" t="s">
        <v>2263</v>
      </c>
      <c r="E356" s="883" t="str">
        <f t="shared" ref="E356:E357" si="208">$E$353</f>
        <v>6.3.1</v>
      </c>
      <c r="F356" s="698" t="s">
        <v>437</v>
      </c>
      <c r="G356" s="284" t="s">
        <v>38</v>
      </c>
      <c r="H356" s="884">
        <v>1960</v>
      </c>
      <c r="I356" s="884"/>
      <c r="J356" s="284" t="s">
        <v>226</v>
      </c>
      <c r="K356" s="284">
        <v>1</v>
      </c>
      <c r="L356" s="956">
        <v>294.8</v>
      </c>
      <c r="M356" s="956" t="s">
        <v>2124</v>
      </c>
      <c r="N356" s="956">
        <v>294.8</v>
      </c>
      <c r="O356" s="98">
        <v>11</v>
      </c>
      <c r="P356" s="337" t="s">
        <v>2119</v>
      </c>
      <c r="Q356" s="956">
        <v>49055</v>
      </c>
      <c r="R356" s="956">
        <v>0</v>
      </c>
      <c r="S356" s="956">
        <v>20982.240000000002</v>
      </c>
      <c r="T356" s="956">
        <v>0</v>
      </c>
      <c r="U356" s="956">
        <v>28072.76</v>
      </c>
      <c r="V356" s="956">
        <v>0</v>
      </c>
      <c r="W356" s="956">
        <f t="shared" si="207"/>
        <v>166.40094979647219</v>
      </c>
      <c r="X356" s="956">
        <v>68.03</v>
      </c>
      <c r="Y356" s="157">
        <v>44196</v>
      </c>
    </row>
    <row r="357" spans="1:25" ht="25.5" x14ac:dyDescent="0.25">
      <c r="A357" s="484" t="s">
        <v>1221</v>
      </c>
      <c r="B357" s="97" t="s">
        <v>1629</v>
      </c>
      <c r="C357" s="97">
        <v>20</v>
      </c>
      <c r="D357" s="211" t="s">
        <v>2264</v>
      </c>
      <c r="E357" s="903" t="str">
        <f t="shared" si="208"/>
        <v>6.3.1</v>
      </c>
      <c r="F357" s="904" t="s">
        <v>437</v>
      </c>
      <c r="G357" s="715" t="s">
        <v>38</v>
      </c>
      <c r="H357" s="905">
        <v>1960</v>
      </c>
      <c r="I357" s="905"/>
      <c r="J357" s="715" t="s">
        <v>226</v>
      </c>
      <c r="K357" s="715">
        <v>1</v>
      </c>
      <c r="L357" s="107">
        <v>294.8</v>
      </c>
      <c r="M357" s="107" t="s">
        <v>2124</v>
      </c>
      <c r="N357" s="107">
        <v>294.8</v>
      </c>
      <c r="O357" s="907">
        <v>11</v>
      </c>
      <c r="P357" s="300" t="s">
        <v>1056</v>
      </c>
      <c r="Q357" s="107">
        <v>12083</v>
      </c>
      <c r="R357" s="107">
        <v>0</v>
      </c>
      <c r="S357" s="107">
        <v>5168.25</v>
      </c>
      <c r="T357" s="107">
        <v>0</v>
      </c>
      <c r="U357" s="107">
        <v>6914.75</v>
      </c>
      <c r="V357" s="107">
        <v>0</v>
      </c>
      <c r="W357" s="107">
        <f t="shared" si="207"/>
        <v>40.987109905020354</v>
      </c>
      <c r="X357" s="107"/>
      <c r="Y357" s="108">
        <v>44196</v>
      </c>
    </row>
    <row r="358" spans="1:25" x14ac:dyDescent="0.25">
      <c r="A358" s="437"/>
      <c r="B358" s="34"/>
      <c r="C358" s="34"/>
      <c r="D358" s="132"/>
      <c r="E358" s="883"/>
      <c r="F358" s="530" t="s">
        <v>31</v>
      </c>
      <c r="G358" s="501" t="s">
        <v>18</v>
      </c>
      <c r="H358" s="501" t="s">
        <v>18</v>
      </c>
      <c r="I358" s="501" t="s">
        <v>18</v>
      </c>
      <c r="J358" s="501" t="s">
        <v>18</v>
      </c>
      <c r="K358" s="501" t="s">
        <v>18</v>
      </c>
      <c r="L358" s="109">
        <f>L353</f>
        <v>294.8</v>
      </c>
      <c r="M358" s="109" t="str">
        <f t="shared" ref="M358:O358" si="209">M353</f>
        <v>218,80</v>
      </c>
      <c r="N358" s="109">
        <f t="shared" si="209"/>
        <v>294.8</v>
      </c>
      <c r="O358" s="910">
        <f t="shared" si="209"/>
        <v>11</v>
      </c>
      <c r="P358" s="350" t="s">
        <v>18</v>
      </c>
      <c r="Q358" s="109">
        <f>Q353+Q354+Q355+Q356+Q357</f>
        <v>182674</v>
      </c>
      <c r="R358" s="109">
        <f t="shared" ref="R358:V358" si="210">R353+R354+R355+R356+R357</f>
        <v>0</v>
      </c>
      <c r="S358" s="109">
        <f t="shared" si="210"/>
        <v>78134.95</v>
      </c>
      <c r="T358" s="109">
        <f t="shared" si="210"/>
        <v>0</v>
      </c>
      <c r="U358" s="109">
        <f t="shared" si="210"/>
        <v>104539.05</v>
      </c>
      <c r="V358" s="109">
        <f t="shared" si="210"/>
        <v>0</v>
      </c>
      <c r="W358" s="109" t="s">
        <v>18</v>
      </c>
      <c r="X358" s="109" t="s">
        <v>18</v>
      </c>
      <c r="Y358" s="110" t="s">
        <v>18</v>
      </c>
    </row>
    <row r="359" spans="1:25" ht="16.5" customHeight="1" x14ac:dyDescent="0.25">
      <c r="A359" s="437"/>
      <c r="B359" s="34"/>
      <c r="C359" s="34"/>
      <c r="D359" s="132"/>
      <c r="E359" s="931" t="s">
        <v>228</v>
      </c>
      <c r="F359" s="1005" t="s">
        <v>814</v>
      </c>
      <c r="G359" s="824" t="s">
        <v>38</v>
      </c>
      <c r="H359" s="1006">
        <v>1972</v>
      </c>
      <c r="I359" s="1006">
        <v>2016</v>
      </c>
      <c r="J359" s="824" t="s">
        <v>93</v>
      </c>
      <c r="K359" s="824">
        <v>2</v>
      </c>
      <c r="L359" s="105">
        <v>646.20000000000005</v>
      </c>
      <c r="M359" s="105">
        <v>580.4</v>
      </c>
      <c r="N359" s="105">
        <v>323.10000000000002</v>
      </c>
      <c r="O359" s="970">
        <v>13</v>
      </c>
      <c r="P359" s="346" t="s">
        <v>2120</v>
      </c>
      <c r="Q359" s="105">
        <v>266087</v>
      </c>
      <c r="R359" s="105">
        <v>0</v>
      </c>
      <c r="S359" s="105">
        <v>113813.1</v>
      </c>
      <c r="T359" s="105">
        <v>0</v>
      </c>
      <c r="U359" s="105">
        <v>152273.9</v>
      </c>
      <c r="V359" s="105">
        <v>0</v>
      </c>
      <c r="W359" s="163">
        <f t="shared" ref="W359:W361" si="211">Q359/L359</f>
        <v>411.77189724543484</v>
      </c>
      <c r="X359" s="105">
        <v>606.91999999999996</v>
      </c>
      <c r="Y359" s="164">
        <v>44196</v>
      </c>
    </row>
    <row r="360" spans="1:25" ht="16.5" customHeight="1" x14ac:dyDescent="0.25">
      <c r="A360" s="437"/>
      <c r="B360" s="34"/>
      <c r="C360" s="34"/>
      <c r="D360" s="132"/>
      <c r="E360" s="883" t="s">
        <v>228</v>
      </c>
      <c r="F360" s="698" t="s">
        <v>814</v>
      </c>
      <c r="G360" s="284" t="s">
        <v>38</v>
      </c>
      <c r="H360" s="884">
        <v>1972</v>
      </c>
      <c r="I360" s="884">
        <v>2016</v>
      </c>
      <c r="J360" s="284" t="s">
        <v>93</v>
      </c>
      <c r="K360" s="284">
        <v>2</v>
      </c>
      <c r="L360" s="956">
        <v>646.20000000000005</v>
      </c>
      <c r="M360" s="956">
        <v>580.4</v>
      </c>
      <c r="N360" s="956">
        <v>323.10000000000002</v>
      </c>
      <c r="O360" s="98">
        <v>13</v>
      </c>
      <c r="P360" s="337" t="s">
        <v>2138</v>
      </c>
      <c r="Q360" s="956">
        <v>1267897</v>
      </c>
      <c r="R360" s="956">
        <v>0</v>
      </c>
      <c r="S360" s="956">
        <v>542316.19999999995</v>
      </c>
      <c r="T360" s="956">
        <v>0</v>
      </c>
      <c r="U360" s="956">
        <v>725580.80000000005</v>
      </c>
      <c r="V360" s="956">
        <v>0</v>
      </c>
      <c r="W360" s="956">
        <f t="shared" si="211"/>
        <v>1962.081398947694</v>
      </c>
      <c r="X360" s="956">
        <v>3716.67</v>
      </c>
      <c r="Y360" s="157">
        <v>44196</v>
      </c>
    </row>
    <row r="361" spans="1:25" ht="16.5" customHeight="1" x14ac:dyDescent="0.25">
      <c r="A361" s="484" t="s">
        <v>1222</v>
      </c>
      <c r="B361" s="97" t="s">
        <v>1630</v>
      </c>
      <c r="C361" s="97">
        <v>1</v>
      </c>
      <c r="D361" s="211" t="s">
        <v>2272</v>
      </c>
      <c r="E361" s="903" t="s">
        <v>228</v>
      </c>
      <c r="F361" s="904" t="s">
        <v>814</v>
      </c>
      <c r="G361" s="715" t="s">
        <v>38</v>
      </c>
      <c r="H361" s="905">
        <v>1972</v>
      </c>
      <c r="I361" s="905">
        <v>2016</v>
      </c>
      <c r="J361" s="715" t="s">
        <v>93</v>
      </c>
      <c r="K361" s="715">
        <v>2</v>
      </c>
      <c r="L361" s="107">
        <v>646.20000000000005</v>
      </c>
      <c r="M361" s="107">
        <v>580.4</v>
      </c>
      <c r="N361" s="107">
        <v>323.10000000000002</v>
      </c>
      <c r="O361" s="907">
        <v>13</v>
      </c>
      <c r="P361" s="300" t="s">
        <v>2111</v>
      </c>
      <c r="Q361" s="107">
        <v>741233</v>
      </c>
      <c r="R361" s="107">
        <v>0</v>
      </c>
      <c r="S361" s="107">
        <v>317046.78000000003</v>
      </c>
      <c r="T361" s="107">
        <v>0</v>
      </c>
      <c r="U361" s="107">
        <v>424186.22</v>
      </c>
      <c r="V361" s="107">
        <v>0</v>
      </c>
      <c r="W361" s="107">
        <f t="shared" si="211"/>
        <v>1147.06437635407</v>
      </c>
      <c r="X361" s="107">
        <v>793.3</v>
      </c>
      <c r="Y361" s="108">
        <v>44196</v>
      </c>
    </row>
    <row r="362" spans="1:25" ht="13.5" thickBot="1" x14ac:dyDescent="0.3">
      <c r="A362" s="437"/>
      <c r="B362" s="34"/>
      <c r="C362" s="34"/>
      <c r="D362" s="132"/>
      <c r="E362" s="943"/>
      <c r="F362" s="944" t="s">
        <v>31</v>
      </c>
      <c r="G362" s="523" t="s">
        <v>18</v>
      </c>
      <c r="H362" s="523" t="s">
        <v>18</v>
      </c>
      <c r="I362" s="523" t="s">
        <v>18</v>
      </c>
      <c r="J362" s="523" t="s">
        <v>18</v>
      </c>
      <c r="K362" s="523" t="s">
        <v>18</v>
      </c>
      <c r="L362" s="511">
        <f>L361</f>
        <v>646.20000000000005</v>
      </c>
      <c r="M362" s="511">
        <f t="shared" ref="M362:O362" si="212">M361</f>
        <v>580.4</v>
      </c>
      <c r="N362" s="511">
        <f t="shared" si="212"/>
        <v>323.10000000000002</v>
      </c>
      <c r="O362" s="945">
        <f t="shared" si="212"/>
        <v>13</v>
      </c>
      <c r="P362" s="509" t="s">
        <v>18</v>
      </c>
      <c r="Q362" s="511">
        <f>Q359+Q360+Q361</f>
        <v>2275217</v>
      </c>
      <c r="R362" s="511">
        <f t="shared" ref="R362:V362" si="213">R359+R360+R361</f>
        <v>0</v>
      </c>
      <c r="S362" s="511">
        <f t="shared" si="213"/>
        <v>973176.08</v>
      </c>
      <c r="T362" s="511">
        <f t="shared" si="213"/>
        <v>0</v>
      </c>
      <c r="U362" s="511">
        <f t="shared" si="213"/>
        <v>1302040.92</v>
      </c>
      <c r="V362" s="511">
        <f t="shared" si="213"/>
        <v>0</v>
      </c>
      <c r="W362" s="511" t="s">
        <v>18</v>
      </c>
      <c r="X362" s="511" t="s">
        <v>18</v>
      </c>
      <c r="Y362" s="567" t="s">
        <v>18</v>
      </c>
    </row>
    <row r="363" spans="1:25" ht="13.5" thickBot="1" x14ac:dyDescent="0.3">
      <c r="A363" s="437"/>
      <c r="B363" s="34"/>
      <c r="C363" s="34"/>
      <c r="D363" s="132"/>
      <c r="E363" s="919" t="s">
        <v>229</v>
      </c>
      <c r="F363" s="918" t="s">
        <v>141</v>
      </c>
      <c r="G363" s="765" t="s">
        <v>18</v>
      </c>
      <c r="H363" s="765" t="s">
        <v>18</v>
      </c>
      <c r="I363" s="765" t="s">
        <v>18</v>
      </c>
      <c r="J363" s="765" t="s">
        <v>18</v>
      </c>
      <c r="K363" s="765" t="s">
        <v>18</v>
      </c>
      <c r="L363" s="101">
        <f>L367</f>
        <v>815.4</v>
      </c>
      <c r="M363" s="101">
        <f t="shared" ref="M363:O363" si="214">M367</f>
        <v>735.6</v>
      </c>
      <c r="N363" s="101">
        <f t="shared" si="214"/>
        <v>487.1</v>
      </c>
      <c r="O363" s="695">
        <f t="shared" si="214"/>
        <v>33</v>
      </c>
      <c r="P363" s="335" t="s">
        <v>18</v>
      </c>
      <c r="Q363" s="101">
        <f>Q367</f>
        <v>788028</v>
      </c>
      <c r="R363" s="101">
        <f t="shared" ref="R363:U363" si="215">R367</f>
        <v>0</v>
      </c>
      <c r="S363" s="101">
        <f t="shared" si="215"/>
        <v>505126.04000000004</v>
      </c>
      <c r="T363" s="101">
        <f t="shared" si="215"/>
        <v>0</v>
      </c>
      <c r="U363" s="101">
        <f t="shared" si="215"/>
        <v>282901.96000000002</v>
      </c>
      <c r="V363" s="101">
        <v>0</v>
      </c>
      <c r="W363" s="101" t="s">
        <v>18</v>
      </c>
      <c r="X363" s="101" t="s">
        <v>18</v>
      </c>
      <c r="Y363" s="102" t="s">
        <v>18</v>
      </c>
    </row>
    <row r="364" spans="1:25" ht="15" x14ac:dyDescent="0.25">
      <c r="A364" s="484" t="s">
        <v>1223</v>
      </c>
      <c r="B364" s="97" t="s">
        <v>1631</v>
      </c>
      <c r="C364" s="97">
        <v>20</v>
      </c>
      <c r="D364" s="211" t="s">
        <v>2264</v>
      </c>
      <c r="E364" s="939" t="s">
        <v>230</v>
      </c>
      <c r="F364" s="697" t="s">
        <v>544</v>
      </c>
      <c r="G364" s="714" t="s">
        <v>38</v>
      </c>
      <c r="H364" s="940">
        <v>1979</v>
      </c>
      <c r="I364" s="940"/>
      <c r="J364" s="714">
        <v>29.22</v>
      </c>
      <c r="K364" s="714">
        <v>2</v>
      </c>
      <c r="L364" s="163">
        <v>815.4</v>
      </c>
      <c r="M364" s="163">
        <v>735.6</v>
      </c>
      <c r="N364" s="163">
        <v>487.1</v>
      </c>
      <c r="O364" s="942">
        <v>33</v>
      </c>
      <c r="P364" s="300" t="s">
        <v>2119</v>
      </c>
      <c r="Q364" s="163">
        <v>76794</v>
      </c>
      <c r="R364" s="163">
        <v>0</v>
      </c>
      <c r="S364" s="163">
        <v>49224.959999999999</v>
      </c>
      <c r="T364" s="163">
        <v>0</v>
      </c>
      <c r="U364" s="163">
        <v>27569.040000000001</v>
      </c>
      <c r="V364" s="163">
        <v>0</v>
      </c>
      <c r="W364" s="956">
        <f t="shared" ref="W364:W366" si="216">Q364/L364</f>
        <v>94.179543782192795</v>
      </c>
      <c r="X364" s="163">
        <v>94.18</v>
      </c>
      <c r="Y364" s="164">
        <v>44196</v>
      </c>
    </row>
    <row r="365" spans="1:25" ht="15" x14ac:dyDescent="0.25">
      <c r="A365" s="484" t="s">
        <v>1223</v>
      </c>
      <c r="B365" s="97" t="s">
        <v>1631</v>
      </c>
      <c r="C365" s="97">
        <v>1</v>
      </c>
      <c r="D365" s="211" t="s">
        <v>2272</v>
      </c>
      <c r="E365" s="883" t="str">
        <f>$E$364</f>
        <v>6.4.1</v>
      </c>
      <c r="F365" s="698" t="s">
        <v>544</v>
      </c>
      <c r="G365" s="284" t="s">
        <v>38</v>
      </c>
      <c r="H365" s="884">
        <v>1979</v>
      </c>
      <c r="I365" s="884"/>
      <c r="J365" s="284">
        <v>29.22</v>
      </c>
      <c r="K365" s="284">
        <v>2</v>
      </c>
      <c r="L365" s="956">
        <v>815.4</v>
      </c>
      <c r="M365" s="956">
        <v>735.6</v>
      </c>
      <c r="N365" s="956">
        <v>487.1</v>
      </c>
      <c r="O365" s="98">
        <v>33</v>
      </c>
      <c r="P365" s="336" t="s">
        <v>2111</v>
      </c>
      <c r="Q365" s="956">
        <v>596042</v>
      </c>
      <c r="R365" s="956">
        <v>0</v>
      </c>
      <c r="S365" s="956">
        <v>382062.99</v>
      </c>
      <c r="T365" s="956">
        <v>0</v>
      </c>
      <c r="U365" s="956">
        <v>213979.01</v>
      </c>
      <c r="V365" s="956">
        <v>0</v>
      </c>
      <c r="W365" s="956">
        <f t="shared" si="216"/>
        <v>730.98111356389506</v>
      </c>
      <c r="X365" s="956">
        <v>810.28</v>
      </c>
      <c r="Y365" s="157">
        <v>44196</v>
      </c>
    </row>
    <row r="366" spans="1:25" ht="15" x14ac:dyDescent="0.25">
      <c r="A366" s="484" t="s">
        <v>1223</v>
      </c>
      <c r="B366" s="97" t="s">
        <v>1632</v>
      </c>
      <c r="C366" s="97">
        <v>20</v>
      </c>
      <c r="D366" s="211" t="s">
        <v>2265</v>
      </c>
      <c r="E366" s="903" t="str">
        <f>$E$364</f>
        <v>6.4.1</v>
      </c>
      <c r="F366" s="904" t="s">
        <v>544</v>
      </c>
      <c r="G366" s="715" t="s">
        <v>38</v>
      </c>
      <c r="H366" s="905">
        <v>1979</v>
      </c>
      <c r="I366" s="905"/>
      <c r="J366" s="715">
        <v>29.22</v>
      </c>
      <c r="K366" s="715">
        <v>2</v>
      </c>
      <c r="L366" s="107">
        <v>815.4</v>
      </c>
      <c r="M366" s="107">
        <v>735.6</v>
      </c>
      <c r="N366" s="107">
        <v>487.1</v>
      </c>
      <c r="O366" s="907">
        <v>33</v>
      </c>
      <c r="P366" s="300" t="s">
        <v>2135</v>
      </c>
      <c r="Q366" s="107">
        <v>115192</v>
      </c>
      <c r="R366" s="107">
        <v>0</v>
      </c>
      <c r="S366" s="107">
        <v>73838.09</v>
      </c>
      <c r="T366" s="107">
        <v>0</v>
      </c>
      <c r="U366" s="107">
        <v>41353.910000000003</v>
      </c>
      <c r="V366" s="107">
        <v>0</v>
      </c>
      <c r="W366" s="107">
        <f t="shared" si="216"/>
        <v>141.27054206524406</v>
      </c>
      <c r="X366" s="107">
        <v>141.27000000000001</v>
      </c>
      <c r="Y366" s="108">
        <v>44196</v>
      </c>
    </row>
    <row r="367" spans="1:25" ht="13.5" thickBot="1" x14ac:dyDescent="0.3">
      <c r="A367" s="437"/>
      <c r="B367" s="34"/>
      <c r="C367" s="34"/>
      <c r="D367" s="132"/>
      <c r="E367" s="903"/>
      <c r="F367" s="944" t="s">
        <v>31</v>
      </c>
      <c r="G367" s="523" t="s">
        <v>18</v>
      </c>
      <c r="H367" s="523" t="s">
        <v>18</v>
      </c>
      <c r="I367" s="523" t="s">
        <v>18</v>
      </c>
      <c r="J367" s="523" t="s">
        <v>18</v>
      </c>
      <c r="K367" s="523" t="s">
        <v>18</v>
      </c>
      <c r="L367" s="511">
        <f>L364</f>
        <v>815.4</v>
      </c>
      <c r="M367" s="511">
        <f>M364</f>
        <v>735.6</v>
      </c>
      <c r="N367" s="511">
        <f>N364</f>
        <v>487.1</v>
      </c>
      <c r="O367" s="945">
        <f>O364</f>
        <v>33</v>
      </c>
      <c r="P367" s="509" t="s">
        <v>18</v>
      </c>
      <c r="Q367" s="511">
        <f>Q364+Q365+Q366</f>
        <v>788028</v>
      </c>
      <c r="R367" s="511">
        <f t="shared" ref="R367:U367" si="217">R364+R365+R366</f>
        <v>0</v>
      </c>
      <c r="S367" s="511">
        <f t="shared" si="217"/>
        <v>505126.04000000004</v>
      </c>
      <c r="T367" s="511">
        <f t="shared" si="217"/>
        <v>0</v>
      </c>
      <c r="U367" s="511">
        <f t="shared" si="217"/>
        <v>282901.96000000002</v>
      </c>
      <c r="V367" s="511">
        <v>0</v>
      </c>
      <c r="W367" s="511" t="s">
        <v>18</v>
      </c>
      <c r="X367" s="511" t="s">
        <v>18</v>
      </c>
      <c r="Y367" s="567" t="s">
        <v>18</v>
      </c>
    </row>
    <row r="368" spans="1:25" ht="13.5" thickBot="1" x14ac:dyDescent="0.3">
      <c r="A368" s="437"/>
      <c r="B368" s="34"/>
      <c r="C368" s="34"/>
      <c r="D368" s="132"/>
      <c r="E368" s="915" t="s">
        <v>563</v>
      </c>
      <c r="F368" s="916" t="s">
        <v>565</v>
      </c>
      <c r="G368" s="338" t="s">
        <v>18</v>
      </c>
      <c r="H368" s="338" t="s">
        <v>18</v>
      </c>
      <c r="I368" s="338" t="s">
        <v>18</v>
      </c>
      <c r="J368" s="338" t="s">
        <v>18</v>
      </c>
      <c r="K368" s="338" t="s">
        <v>18</v>
      </c>
      <c r="L368" s="101">
        <v>0</v>
      </c>
      <c r="M368" s="101">
        <v>0</v>
      </c>
      <c r="N368" s="101"/>
      <c r="O368" s="695">
        <v>0</v>
      </c>
      <c r="P368" s="338" t="s">
        <v>18</v>
      </c>
      <c r="Q368" s="101">
        <v>0</v>
      </c>
      <c r="R368" s="101">
        <v>0</v>
      </c>
      <c r="S368" s="101">
        <v>0</v>
      </c>
      <c r="T368" s="101">
        <v>0</v>
      </c>
      <c r="U368" s="101">
        <v>0</v>
      </c>
      <c r="V368" s="101">
        <v>0</v>
      </c>
      <c r="W368" s="101" t="s">
        <v>18</v>
      </c>
      <c r="X368" s="101" t="s">
        <v>18</v>
      </c>
      <c r="Y368" s="102" t="s">
        <v>18</v>
      </c>
    </row>
    <row r="369" spans="1:25" ht="13.5" thickBot="1" x14ac:dyDescent="0.3">
      <c r="A369" s="437"/>
      <c r="B369" s="34"/>
      <c r="C369" s="34"/>
      <c r="D369" s="132"/>
      <c r="E369" s="928" t="s">
        <v>61</v>
      </c>
      <c r="F369" s="918" t="s">
        <v>142</v>
      </c>
      <c r="G369" s="765" t="s">
        <v>18</v>
      </c>
      <c r="H369" s="765" t="s">
        <v>18</v>
      </c>
      <c r="I369" s="765" t="s">
        <v>18</v>
      </c>
      <c r="J369" s="765" t="s">
        <v>18</v>
      </c>
      <c r="K369" s="765" t="s">
        <v>18</v>
      </c>
      <c r="L369" s="101">
        <f>L370+L403</f>
        <v>10547.5</v>
      </c>
      <c r="M369" s="101">
        <f t="shared" ref="M369:O369" si="218">M370+M403</f>
        <v>7914.7999999999993</v>
      </c>
      <c r="N369" s="101">
        <f t="shared" si="218"/>
        <v>4283.3</v>
      </c>
      <c r="O369" s="695">
        <f t="shared" si="218"/>
        <v>307</v>
      </c>
      <c r="P369" s="335" t="s">
        <v>18</v>
      </c>
      <c r="Q369" s="101">
        <f>Q370+Q403</f>
        <v>21922276.084000003</v>
      </c>
      <c r="R369" s="101">
        <f t="shared" ref="R369:U369" si="219">R370+R403</f>
        <v>0</v>
      </c>
      <c r="S369" s="101">
        <f t="shared" si="219"/>
        <v>14199858.124000002</v>
      </c>
      <c r="T369" s="101">
        <f t="shared" si="219"/>
        <v>0</v>
      </c>
      <c r="U369" s="101">
        <f t="shared" si="219"/>
        <v>7722417.96</v>
      </c>
      <c r="V369" s="101">
        <v>0</v>
      </c>
      <c r="W369" s="101" t="s">
        <v>18</v>
      </c>
      <c r="X369" s="101" t="s">
        <v>18</v>
      </c>
      <c r="Y369" s="102" t="s">
        <v>18</v>
      </c>
    </row>
    <row r="370" spans="1:25" ht="13.5" thickBot="1" x14ac:dyDescent="0.3">
      <c r="A370" s="437"/>
      <c r="B370" s="34"/>
      <c r="C370" s="34"/>
      <c r="D370" s="132"/>
      <c r="E370" s="919" t="s">
        <v>231</v>
      </c>
      <c r="F370" s="918" t="s">
        <v>143</v>
      </c>
      <c r="G370" s="765" t="s">
        <v>18</v>
      </c>
      <c r="H370" s="765" t="s">
        <v>18</v>
      </c>
      <c r="I370" s="765" t="s">
        <v>18</v>
      </c>
      <c r="J370" s="765" t="s">
        <v>18</v>
      </c>
      <c r="K370" s="765" t="s">
        <v>18</v>
      </c>
      <c r="L370" s="101">
        <f>L375+L380+L384+L388+L392+L394+L396+L402</f>
        <v>10547.5</v>
      </c>
      <c r="M370" s="101">
        <f t="shared" ref="M370:O370" si="220">M375+M380+M384+M388+M392+M394+M396+M402</f>
        <v>7914.7999999999993</v>
      </c>
      <c r="N370" s="101">
        <f t="shared" si="220"/>
        <v>4283.3</v>
      </c>
      <c r="O370" s="695">
        <f t="shared" si="220"/>
        <v>307</v>
      </c>
      <c r="P370" s="335" t="s">
        <v>18</v>
      </c>
      <c r="Q370" s="101">
        <f>Q375+Q380+Q384+Q388+Q392+Q394+Q396+Q402</f>
        <v>21922276.084000003</v>
      </c>
      <c r="R370" s="101">
        <f t="shared" ref="R370:U370" si="221">R375+R380+R384+R388+R392+R394+R396+R402</f>
        <v>0</v>
      </c>
      <c r="S370" s="101">
        <f t="shared" si="221"/>
        <v>14199858.124000002</v>
      </c>
      <c r="T370" s="101">
        <f t="shared" si="221"/>
        <v>0</v>
      </c>
      <c r="U370" s="101">
        <f t="shared" si="221"/>
        <v>7722417.96</v>
      </c>
      <c r="V370" s="101">
        <v>0</v>
      </c>
      <c r="W370" s="101" t="s">
        <v>18</v>
      </c>
      <c r="X370" s="101" t="s">
        <v>18</v>
      </c>
      <c r="Y370" s="102" t="s">
        <v>18</v>
      </c>
    </row>
    <row r="371" spans="1:25" ht="15" x14ac:dyDescent="0.25">
      <c r="A371" s="484" t="s">
        <v>1224</v>
      </c>
      <c r="B371" s="97" t="s">
        <v>1633</v>
      </c>
      <c r="C371" s="97">
        <v>3</v>
      </c>
      <c r="D371" s="211" t="s">
        <v>2274</v>
      </c>
      <c r="E371" s="939" t="s">
        <v>216</v>
      </c>
      <c r="F371" s="697" t="s">
        <v>94</v>
      </c>
      <c r="G371" s="714" t="s">
        <v>38</v>
      </c>
      <c r="H371" s="940">
        <v>1974</v>
      </c>
      <c r="I371" s="940"/>
      <c r="J371" s="941" t="s">
        <v>95</v>
      </c>
      <c r="K371" s="714">
        <v>3</v>
      </c>
      <c r="L371" s="163">
        <v>1629.9</v>
      </c>
      <c r="M371" s="163">
        <v>1097.4000000000001</v>
      </c>
      <c r="N371" s="163">
        <v>496.6</v>
      </c>
      <c r="O371" s="942">
        <v>34</v>
      </c>
      <c r="P371" s="336" t="s">
        <v>2138</v>
      </c>
      <c r="Q371" s="163">
        <v>1276236.52</v>
      </c>
      <c r="R371" s="163">
        <v>0</v>
      </c>
      <c r="S371" s="163">
        <v>826664.95999999996</v>
      </c>
      <c r="T371" s="163">
        <v>0</v>
      </c>
      <c r="U371" s="163">
        <v>449571.56</v>
      </c>
      <c r="V371" s="163">
        <v>0</v>
      </c>
      <c r="W371" s="956">
        <f t="shared" ref="W371:W373" si="222">Q371/L371</f>
        <v>783.01522792809374</v>
      </c>
      <c r="X371" s="163">
        <v>2110.66</v>
      </c>
      <c r="Y371" s="164">
        <v>44196</v>
      </c>
    </row>
    <row r="372" spans="1:25" ht="15" x14ac:dyDescent="0.25">
      <c r="A372" s="484" t="s">
        <v>1224</v>
      </c>
      <c r="B372" s="97" t="s">
        <v>1634</v>
      </c>
      <c r="C372" s="97">
        <v>4</v>
      </c>
      <c r="D372" s="211" t="s">
        <v>2273</v>
      </c>
      <c r="E372" s="883" t="str">
        <f>$E$371</f>
        <v>7.1.1</v>
      </c>
      <c r="F372" s="698" t="s">
        <v>94</v>
      </c>
      <c r="G372" s="284" t="s">
        <v>38</v>
      </c>
      <c r="H372" s="884">
        <v>1974</v>
      </c>
      <c r="I372" s="884"/>
      <c r="J372" s="788" t="s">
        <v>95</v>
      </c>
      <c r="K372" s="284">
        <v>3</v>
      </c>
      <c r="L372" s="956">
        <v>1629.9</v>
      </c>
      <c r="M372" s="956">
        <v>1097.4000000000001</v>
      </c>
      <c r="N372" s="956">
        <v>496.6</v>
      </c>
      <c r="O372" s="98">
        <v>34</v>
      </c>
      <c r="P372" s="336" t="s">
        <v>2115</v>
      </c>
      <c r="Q372" s="956">
        <v>347416.52</v>
      </c>
      <c r="R372" s="956">
        <v>0</v>
      </c>
      <c r="S372" s="956">
        <v>225034.36000000002</v>
      </c>
      <c r="T372" s="956">
        <v>0</v>
      </c>
      <c r="U372" s="956">
        <v>122382.16</v>
      </c>
      <c r="V372" s="956">
        <v>0</v>
      </c>
      <c r="W372" s="956">
        <f t="shared" si="222"/>
        <v>213.15204613779986</v>
      </c>
      <c r="X372" s="956">
        <v>406.37</v>
      </c>
      <c r="Y372" s="157">
        <v>44196</v>
      </c>
    </row>
    <row r="373" spans="1:25" ht="15" x14ac:dyDescent="0.25">
      <c r="A373" s="484" t="s">
        <v>1224</v>
      </c>
      <c r="B373" s="97" t="s">
        <v>1635</v>
      </c>
      <c r="C373" s="97">
        <v>5</v>
      </c>
      <c r="D373" s="211" t="s">
        <v>2271</v>
      </c>
      <c r="E373" s="883" t="str">
        <f t="shared" ref="E373:E374" si="223">$E$371</f>
        <v>7.1.1</v>
      </c>
      <c r="F373" s="698" t="s">
        <v>94</v>
      </c>
      <c r="G373" s="284" t="s">
        <v>38</v>
      </c>
      <c r="H373" s="884">
        <v>1974</v>
      </c>
      <c r="I373" s="884"/>
      <c r="J373" s="788" t="s">
        <v>95</v>
      </c>
      <c r="K373" s="284">
        <v>3</v>
      </c>
      <c r="L373" s="956">
        <v>1629.9</v>
      </c>
      <c r="M373" s="956">
        <v>1097.4000000000001</v>
      </c>
      <c r="N373" s="956">
        <v>496.6</v>
      </c>
      <c r="O373" s="98">
        <v>34</v>
      </c>
      <c r="P373" s="300" t="s">
        <v>2120</v>
      </c>
      <c r="Q373" s="956">
        <v>327141.83</v>
      </c>
      <c r="R373" s="956">
        <v>0</v>
      </c>
      <c r="S373" s="956">
        <v>211901.7</v>
      </c>
      <c r="T373" s="956">
        <v>0</v>
      </c>
      <c r="U373" s="956">
        <v>115240.13</v>
      </c>
      <c r="V373" s="956">
        <v>0</v>
      </c>
      <c r="W373" s="956">
        <f t="shared" si="222"/>
        <v>200.71282287256886</v>
      </c>
      <c r="X373" s="956">
        <v>330.72</v>
      </c>
      <c r="Y373" s="157">
        <v>44196</v>
      </c>
    </row>
    <row r="374" spans="1:25" ht="15" x14ac:dyDescent="0.25">
      <c r="A374" s="484" t="s">
        <v>1224</v>
      </c>
      <c r="B374" s="97" t="s">
        <v>1636</v>
      </c>
      <c r="C374" s="97">
        <v>8</v>
      </c>
      <c r="D374" s="211" t="s">
        <v>45</v>
      </c>
      <c r="E374" s="903" t="str">
        <f t="shared" si="223"/>
        <v>7.1.1</v>
      </c>
      <c r="F374" s="904" t="s">
        <v>94</v>
      </c>
      <c r="G374" s="715" t="s">
        <v>38</v>
      </c>
      <c r="H374" s="905">
        <v>1974</v>
      </c>
      <c r="I374" s="905"/>
      <c r="J374" s="906" t="s">
        <v>95</v>
      </c>
      <c r="K374" s="715">
        <v>3</v>
      </c>
      <c r="L374" s="107">
        <v>1629.9</v>
      </c>
      <c r="M374" s="107">
        <v>1097.4000000000001</v>
      </c>
      <c r="N374" s="107">
        <v>496.6</v>
      </c>
      <c r="O374" s="907">
        <v>34</v>
      </c>
      <c r="P374" s="300" t="s">
        <v>45</v>
      </c>
      <c r="Q374" s="107">
        <v>3908062.87</v>
      </c>
      <c r="R374" s="107">
        <v>0</v>
      </c>
      <c r="S374" s="107">
        <v>2531394.92</v>
      </c>
      <c r="T374" s="107">
        <v>0</v>
      </c>
      <c r="U374" s="107">
        <v>1376667.95</v>
      </c>
      <c r="V374" s="107">
        <v>0</v>
      </c>
      <c r="W374" s="107">
        <v>7869.6392871526377</v>
      </c>
      <c r="X374" s="107">
        <v>6627.79</v>
      </c>
      <c r="Y374" s="108">
        <v>44196</v>
      </c>
    </row>
    <row r="375" spans="1:25" x14ac:dyDescent="0.25">
      <c r="A375" s="437"/>
      <c r="B375" s="34"/>
      <c r="C375" s="34"/>
      <c r="D375" s="132"/>
      <c r="E375" s="883"/>
      <c r="F375" s="530" t="s">
        <v>31</v>
      </c>
      <c r="G375" s="501" t="s">
        <v>18</v>
      </c>
      <c r="H375" s="501" t="s">
        <v>18</v>
      </c>
      <c r="I375" s="501" t="s">
        <v>18</v>
      </c>
      <c r="J375" s="501" t="s">
        <v>18</v>
      </c>
      <c r="K375" s="501" t="s">
        <v>18</v>
      </c>
      <c r="L375" s="109">
        <f>L371</f>
        <v>1629.9</v>
      </c>
      <c r="M375" s="109">
        <f>M371</f>
        <v>1097.4000000000001</v>
      </c>
      <c r="N375" s="109">
        <f>N371</f>
        <v>496.6</v>
      </c>
      <c r="O375" s="910">
        <f>O371</f>
        <v>34</v>
      </c>
      <c r="P375" s="350" t="s">
        <v>18</v>
      </c>
      <c r="Q375" s="109">
        <f>Q371+Q372+Q373+Q374</f>
        <v>5858857.7400000002</v>
      </c>
      <c r="R375" s="109">
        <f t="shared" ref="R375:U375" si="224">R371+R372+R373+R374</f>
        <v>0</v>
      </c>
      <c r="S375" s="109">
        <f t="shared" si="224"/>
        <v>3794995.94</v>
      </c>
      <c r="T375" s="109">
        <f t="shared" si="224"/>
        <v>0</v>
      </c>
      <c r="U375" s="109">
        <f t="shared" si="224"/>
        <v>2063861.7999999998</v>
      </c>
      <c r="V375" s="109">
        <v>0</v>
      </c>
      <c r="W375" s="109" t="s">
        <v>18</v>
      </c>
      <c r="X375" s="109" t="s">
        <v>18</v>
      </c>
      <c r="Y375" s="110" t="s">
        <v>18</v>
      </c>
    </row>
    <row r="376" spans="1:25" ht="15" x14ac:dyDescent="0.25">
      <c r="A376" s="484" t="s">
        <v>1225</v>
      </c>
      <c r="B376" s="97" t="s">
        <v>1637</v>
      </c>
      <c r="C376" s="97">
        <v>3</v>
      </c>
      <c r="D376" s="211" t="s">
        <v>2274</v>
      </c>
      <c r="E376" s="939" t="s">
        <v>232</v>
      </c>
      <c r="F376" s="697" t="s">
        <v>96</v>
      </c>
      <c r="G376" s="714" t="s">
        <v>38</v>
      </c>
      <c r="H376" s="940">
        <v>1979</v>
      </c>
      <c r="I376" s="940"/>
      <c r="J376" s="941" t="s">
        <v>95</v>
      </c>
      <c r="K376" s="714">
        <v>3</v>
      </c>
      <c r="L376" s="163">
        <v>1557.5</v>
      </c>
      <c r="M376" s="163">
        <v>1065.5</v>
      </c>
      <c r="N376" s="163">
        <v>486</v>
      </c>
      <c r="O376" s="942">
        <v>56</v>
      </c>
      <c r="P376" s="339" t="s">
        <v>2138</v>
      </c>
      <c r="Q376" s="163">
        <v>1505209.28</v>
      </c>
      <c r="R376" s="163">
        <v>0</v>
      </c>
      <c r="S376" s="163">
        <v>974978.97</v>
      </c>
      <c r="T376" s="163">
        <v>0</v>
      </c>
      <c r="U376" s="163">
        <v>530230.31000000006</v>
      </c>
      <c r="V376" s="163">
        <v>0</v>
      </c>
      <c r="W376" s="163">
        <f t="shared" ref="W376:W378" si="225">Q376/L376</f>
        <v>966.42650401284106</v>
      </c>
      <c r="X376" s="163">
        <v>2110.66</v>
      </c>
      <c r="Y376" s="164">
        <v>44196</v>
      </c>
    </row>
    <row r="377" spans="1:25" ht="15" x14ac:dyDescent="0.25">
      <c r="A377" s="484" t="s">
        <v>1225</v>
      </c>
      <c r="B377" s="97" t="s">
        <v>1638</v>
      </c>
      <c r="C377" s="97">
        <v>4</v>
      </c>
      <c r="D377" s="211" t="s">
        <v>2273</v>
      </c>
      <c r="E377" s="883" t="str">
        <f>$E$376</f>
        <v>7.1.2</v>
      </c>
      <c r="F377" s="698" t="s">
        <v>96</v>
      </c>
      <c r="G377" s="284" t="s">
        <v>38</v>
      </c>
      <c r="H377" s="884">
        <v>1979</v>
      </c>
      <c r="I377" s="884"/>
      <c r="J377" s="788" t="s">
        <v>95</v>
      </c>
      <c r="K377" s="284">
        <v>3</v>
      </c>
      <c r="L377" s="956">
        <v>1557.5</v>
      </c>
      <c r="M377" s="956">
        <v>1065.5</v>
      </c>
      <c r="N377" s="956">
        <v>486</v>
      </c>
      <c r="O377" s="98">
        <v>56</v>
      </c>
      <c r="P377" s="336" t="s">
        <v>2115</v>
      </c>
      <c r="Q377" s="956">
        <v>404343.89</v>
      </c>
      <c r="R377" s="956">
        <v>0</v>
      </c>
      <c r="S377" s="956">
        <v>261908.29</v>
      </c>
      <c r="T377" s="956">
        <v>0</v>
      </c>
      <c r="U377" s="956">
        <v>142435.6</v>
      </c>
      <c r="V377" s="956">
        <v>0</v>
      </c>
      <c r="W377" s="956">
        <f t="shared" si="225"/>
        <v>259.61084430176567</v>
      </c>
      <c r="X377" s="956">
        <v>406.37</v>
      </c>
      <c r="Y377" s="157">
        <v>44196</v>
      </c>
    </row>
    <row r="378" spans="1:25" ht="15" x14ac:dyDescent="0.25">
      <c r="A378" s="484" t="s">
        <v>1225</v>
      </c>
      <c r="B378" s="97" t="s">
        <v>1639</v>
      </c>
      <c r="C378" s="97">
        <v>5</v>
      </c>
      <c r="D378" s="211" t="s">
        <v>2271</v>
      </c>
      <c r="E378" s="883" t="str">
        <f t="shared" ref="E378:E379" si="226">$E$376</f>
        <v>7.1.2</v>
      </c>
      <c r="F378" s="698" t="s">
        <v>96</v>
      </c>
      <c r="G378" s="284" t="s">
        <v>38</v>
      </c>
      <c r="H378" s="884">
        <v>1979</v>
      </c>
      <c r="I378" s="884"/>
      <c r="J378" s="788" t="s">
        <v>95</v>
      </c>
      <c r="K378" s="284">
        <v>3</v>
      </c>
      <c r="L378" s="956">
        <v>1557.5</v>
      </c>
      <c r="M378" s="956">
        <v>1065.5</v>
      </c>
      <c r="N378" s="956">
        <v>486</v>
      </c>
      <c r="O378" s="98">
        <v>56</v>
      </c>
      <c r="P378" s="300" t="s">
        <v>2120</v>
      </c>
      <c r="Q378" s="956">
        <v>314515.37</v>
      </c>
      <c r="R378" s="956">
        <v>0</v>
      </c>
      <c r="S378" s="956">
        <v>203723.08000000002</v>
      </c>
      <c r="T378" s="956">
        <v>0</v>
      </c>
      <c r="U378" s="956">
        <v>110792.29</v>
      </c>
      <c r="V378" s="956">
        <v>0</v>
      </c>
      <c r="W378" s="956">
        <f t="shared" si="225"/>
        <v>201.93603210272872</v>
      </c>
      <c r="X378" s="956">
        <v>330.72</v>
      </c>
      <c r="Y378" s="157">
        <v>44196</v>
      </c>
    </row>
    <row r="379" spans="1:25" ht="15" x14ac:dyDescent="0.25">
      <c r="A379" s="484" t="s">
        <v>1225</v>
      </c>
      <c r="B379" s="97" t="s">
        <v>1640</v>
      </c>
      <c r="C379" s="97">
        <v>8</v>
      </c>
      <c r="D379" s="211" t="s">
        <v>45</v>
      </c>
      <c r="E379" s="903" t="str">
        <f t="shared" si="226"/>
        <v>7.1.2</v>
      </c>
      <c r="F379" s="904" t="s">
        <v>96</v>
      </c>
      <c r="G379" s="715" t="s">
        <v>38</v>
      </c>
      <c r="H379" s="905">
        <v>1979</v>
      </c>
      <c r="I379" s="905"/>
      <c r="J379" s="906" t="s">
        <v>95</v>
      </c>
      <c r="K379" s="715">
        <v>3</v>
      </c>
      <c r="L379" s="107">
        <v>1557.5</v>
      </c>
      <c r="M379" s="107">
        <v>1065.5</v>
      </c>
      <c r="N379" s="107">
        <v>486</v>
      </c>
      <c r="O379" s="907">
        <v>56</v>
      </c>
      <c r="P379" s="300" t="s">
        <v>45</v>
      </c>
      <c r="Q379" s="107">
        <v>4070718.96</v>
      </c>
      <c r="R379" s="107">
        <v>0</v>
      </c>
      <c r="S379" s="107">
        <v>2636753.21</v>
      </c>
      <c r="T379" s="107">
        <v>0</v>
      </c>
      <c r="U379" s="107">
        <v>1433965.75</v>
      </c>
      <c r="V379" s="107">
        <v>0</v>
      </c>
      <c r="W379" s="107">
        <v>8375.9649382716052</v>
      </c>
      <c r="X379" s="107">
        <v>6627.79</v>
      </c>
      <c r="Y379" s="108">
        <v>44196</v>
      </c>
    </row>
    <row r="380" spans="1:25" x14ac:dyDescent="0.25">
      <c r="A380" s="437"/>
      <c r="B380" s="34"/>
      <c r="C380" s="34"/>
      <c r="D380" s="132"/>
      <c r="E380" s="909"/>
      <c r="F380" s="530" t="s">
        <v>31</v>
      </c>
      <c r="G380" s="501" t="s">
        <v>18</v>
      </c>
      <c r="H380" s="501" t="s">
        <v>18</v>
      </c>
      <c r="I380" s="501" t="s">
        <v>18</v>
      </c>
      <c r="J380" s="501" t="s">
        <v>18</v>
      </c>
      <c r="K380" s="501" t="s">
        <v>18</v>
      </c>
      <c r="L380" s="109">
        <f>L376</f>
        <v>1557.5</v>
      </c>
      <c r="M380" s="109">
        <f>M376</f>
        <v>1065.5</v>
      </c>
      <c r="N380" s="109">
        <f>N376</f>
        <v>486</v>
      </c>
      <c r="O380" s="910">
        <f>O376</f>
        <v>56</v>
      </c>
      <c r="P380" s="350" t="s">
        <v>18</v>
      </c>
      <c r="Q380" s="109">
        <f>Q376+Q377+Q378+Q379</f>
        <v>6294787.5</v>
      </c>
      <c r="R380" s="109">
        <f t="shared" ref="R380:U380" si="227">R376+R377+R378+R379</f>
        <v>0</v>
      </c>
      <c r="S380" s="109">
        <f t="shared" si="227"/>
        <v>4077363.55</v>
      </c>
      <c r="T380" s="109">
        <f t="shared" si="227"/>
        <v>0</v>
      </c>
      <c r="U380" s="109">
        <f t="shared" si="227"/>
        <v>2217423.9500000002</v>
      </c>
      <c r="V380" s="109">
        <v>0</v>
      </c>
      <c r="W380" s="109" t="s">
        <v>18</v>
      </c>
      <c r="X380" s="109" t="s">
        <v>18</v>
      </c>
      <c r="Y380" s="110" t="s">
        <v>18</v>
      </c>
    </row>
    <row r="381" spans="1:25" ht="15" x14ac:dyDescent="0.25">
      <c r="A381" s="484" t="s">
        <v>1226</v>
      </c>
      <c r="B381" s="97" t="s">
        <v>1641</v>
      </c>
      <c r="C381" s="97">
        <v>3</v>
      </c>
      <c r="D381" s="211" t="s">
        <v>2274</v>
      </c>
      <c r="E381" s="939" t="s">
        <v>233</v>
      </c>
      <c r="F381" s="697" t="s">
        <v>97</v>
      </c>
      <c r="G381" s="714" t="s">
        <v>38</v>
      </c>
      <c r="H381" s="940">
        <v>1979</v>
      </c>
      <c r="I381" s="940"/>
      <c r="J381" s="941" t="s">
        <v>95</v>
      </c>
      <c r="K381" s="714">
        <v>3</v>
      </c>
      <c r="L381" s="163">
        <v>1557.8</v>
      </c>
      <c r="M381" s="163">
        <v>1085.4000000000001</v>
      </c>
      <c r="N381" s="163">
        <v>486</v>
      </c>
      <c r="O381" s="942">
        <v>51</v>
      </c>
      <c r="P381" s="339" t="s">
        <v>2138</v>
      </c>
      <c r="Q381" s="163">
        <v>1276236.52</v>
      </c>
      <c r="R381" s="163">
        <v>0</v>
      </c>
      <c r="S381" s="163">
        <v>826664.95999999996</v>
      </c>
      <c r="T381" s="163">
        <v>0</v>
      </c>
      <c r="U381" s="163">
        <v>449571.56</v>
      </c>
      <c r="V381" s="163">
        <v>0</v>
      </c>
      <c r="W381" s="163">
        <f t="shared" ref="W381:W383" si="228">Q381/L381</f>
        <v>819.25569392733348</v>
      </c>
      <c r="X381" s="163">
        <v>2110.66</v>
      </c>
      <c r="Y381" s="164">
        <v>44196</v>
      </c>
    </row>
    <row r="382" spans="1:25" ht="15" x14ac:dyDescent="0.25">
      <c r="A382" s="484" t="s">
        <v>1226</v>
      </c>
      <c r="B382" s="97" t="s">
        <v>1642</v>
      </c>
      <c r="C382" s="97">
        <v>4</v>
      </c>
      <c r="D382" s="211" t="s">
        <v>2273</v>
      </c>
      <c r="E382" s="883" t="str">
        <f>$E$381</f>
        <v>7.1.3</v>
      </c>
      <c r="F382" s="698" t="s">
        <v>97</v>
      </c>
      <c r="G382" s="284" t="s">
        <v>38</v>
      </c>
      <c r="H382" s="884">
        <v>1979</v>
      </c>
      <c r="I382" s="884"/>
      <c r="J382" s="788" t="s">
        <v>95</v>
      </c>
      <c r="K382" s="284">
        <v>3</v>
      </c>
      <c r="L382" s="956">
        <v>1557.8</v>
      </c>
      <c r="M382" s="956">
        <v>1085.4000000000001</v>
      </c>
      <c r="N382" s="956">
        <v>486</v>
      </c>
      <c r="O382" s="98">
        <v>51</v>
      </c>
      <c r="P382" s="336" t="s">
        <v>2115</v>
      </c>
      <c r="Q382" s="956">
        <v>324205.76</v>
      </c>
      <c r="R382" s="956">
        <v>0</v>
      </c>
      <c r="S382" s="956">
        <v>209999.90000000002</v>
      </c>
      <c r="T382" s="956">
        <v>0</v>
      </c>
      <c r="U382" s="956">
        <v>114205.86</v>
      </c>
      <c r="V382" s="956">
        <v>0</v>
      </c>
      <c r="W382" s="956">
        <f t="shared" si="228"/>
        <v>208.11770445500065</v>
      </c>
      <c r="X382" s="956">
        <v>406.37</v>
      </c>
      <c r="Y382" s="157">
        <v>44196</v>
      </c>
    </row>
    <row r="383" spans="1:25" ht="15" x14ac:dyDescent="0.25">
      <c r="A383" s="484" t="s">
        <v>1226</v>
      </c>
      <c r="B383" s="97" t="s">
        <v>1643</v>
      </c>
      <c r="C383" s="97">
        <v>5</v>
      </c>
      <c r="D383" s="211" t="s">
        <v>2271</v>
      </c>
      <c r="E383" s="903" t="str">
        <f>$E$381</f>
        <v>7.1.3</v>
      </c>
      <c r="F383" s="904" t="s">
        <v>97</v>
      </c>
      <c r="G383" s="715" t="s">
        <v>38</v>
      </c>
      <c r="H383" s="905">
        <v>1979</v>
      </c>
      <c r="I383" s="905"/>
      <c r="J383" s="906" t="s">
        <v>95</v>
      </c>
      <c r="K383" s="715">
        <v>3</v>
      </c>
      <c r="L383" s="107">
        <v>1557.8</v>
      </c>
      <c r="M383" s="107">
        <v>1085.4000000000001</v>
      </c>
      <c r="N383" s="107">
        <v>486</v>
      </c>
      <c r="O383" s="907">
        <v>51</v>
      </c>
      <c r="P383" s="300" t="s">
        <v>2120</v>
      </c>
      <c r="Q383" s="107">
        <v>322644.71000000002</v>
      </c>
      <c r="R383" s="107">
        <v>0</v>
      </c>
      <c r="S383" s="107">
        <v>208988.75</v>
      </c>
      <c r="T383" s="107">
        <v>0</v>
      </c>
      <c r="U383" s="107">
        <v>113655.96</v>
      </c>
      <c r="V383" s="107">
        <v>0</v>
      </c>
      <c r="W383" s="107">
        <f t="shared" si="228"/>
        <v>207.1156181794839</v>
      </c>
      <c r="X383" s="107">
        <v>330.72</v>
      </c>
      <c r="Y383" s="108">
        <v>44196</v>
      </c>
    </row>
    <row r="384" spans="1:25" x14ac:dyDescent="0.25">
      <c r="A384" s="437"/>
      <c r="B384" s="34"/>
      <c r="C384" s="34"/>
      <c r="D384" s="132"/>
      <c r="E384" s="883"/>
      <c r="F384" s="530" t="s">
        <v>31</v>
      </c>
      <c r="G384" s="501" t="s">
        <v>18</v>
      </c>
      <c r="H384" s="501" t="s">
        <v>18</v>
      </c>
      <c r="I384" s="501" t="s">
        <v>18</v>
      </c>
      <c r="J384" s="501" t="s">
        <v>18</v>
      </c>
      <c r="K384" s="501" t="s">
        <v>18</v>
      </c>
      <c r="L384" s="109">
        <f>L381</f>
        <v>1557.8</v>
      </c>
      <c r="M384" s="109">
        <f>M381</f>
        <v>1085.4000000000001</v>
      </c>
      <c r="N384" s="109">
        <f>N381</f>
        <v>486</v>
      </c>
      <c r="O384" s="910">
        <f>O381</f>
        <v>51</v>
      </c>
      <c r="P384" s="350" t="s">
        <v>18</v>
      </c>
      <c r="Q384" s="109">
        <f>Q381+Q382+Q383</f>
        <v>1923086.99</v>
      </c>
      <c r="R384" s="109">
        <f t="shared" ref="R384:U384" si="229">R381+R382+R383</f>
        <v>0</v>
      </c>
      <c r="S384" s="109">
        <f t="shared" si="229"/>
        <v>1245653.6099999999</v>
      </c>
      <c r="T384" s="109">
        <f t="shared" si="229"/>
        <v>0</v>
      </c>
      <c r="U384" s="109">
        <f t="shared" si="229"/>
        <v>677433.38</v>
      </c>
      <c r="V384" s="109">
        <v>0</v>
      </c>
      <c r="W384" s="109" t="s">
        <v>18</v>
      </c>
      <c r="X384" s="109" t="s">
        <v>18</v>
      </c>
      <c r="Y384" s="110" t="s">
        <v>18</v>
      </c>
    </row>
    <row r="385" spans="1:31" ht="15" x14ac:dyDescent="0.25">
      <c r="A385" s="484" t="s">
        <v>1227</v>
      </c>
      <c r="B385" s="97" t="s">
        <v>1644</v>
      </c>
      <c r="C385" s="97">
        <v>20</v>
      </c>
      <c r="D385" s="211" t="s">
        <v>2267</v>
      </c>
      <c r="E385" s="939" t="s">
        <v>234</v>
      </c>
      <c r="F385" s="697" t="s">
        <v>98</v>
      </c>
      <c r="G385" s="714" t="s">
        <v>38</v>
      </c>
      <c r="H385" s="940">
        <v>1977</v>
      </c>
      <c r="I385" s="940"/>
      <c r="J385" s="941" t="s">
        <v>95</v>
      </c>
      <c r="K385" s="714">
        <v>3</v>
      </c>
      <c r="L385" s="163">
        <v>1526</v>
      </c>
      <c r="M385" s="163">
        <v>1062.5999999999999</v>
      </c>
      <c r="N385" s="163">
        <v>498.1</v>
      </c>
      <c r="O385" s="942">
        <v>42</v>
      </c>
      <c r="P385" s="340" t="s">
        <v>78</v>
      </c>
      <c r="Q385" s="163">
        <v>117888</v>
      </c>
      <c r="R385" s="163">
        <v>0</v>
      </c>
      <c r="S385" s="163">
        <v>76360.36</v>
      </c>
      <c r="T385" s="163">
        <v>0</v>
      </c>
      <c r="U385" s="163">
        <v>41527.64</v>
      </c>
      <c r="V385" s="163">
        <v>0</v>
      </c>
      <c r="W385" s="163">
        <f t="shared" ref="W385:W387" si="230">Q385/L385</f>
        <v>77.252948885976409</v>
      </c>
      <c r="X385" s="163">
        <v>91.8</v>
      </c>
      <c r="Y385" s="164">
        <v>44196</v>
      </c>
    </row>
    <row r="386" spans="1:31" ht="25.5" x14ac:dyDescent="0.25">
      <c r="A386" s="484" t="s">
        <v>1227</v>
      </c>
      <c r="B386" s="97" t="s">
        <v>1645</v>
      </c>
      <c r="C386" s="97">
        <v>20</v>
      </c>
      <c r="D386" s="211" t="s">
        <v>2268</v>
      </c>
      <c r="E386" s="883" t="str">
        <f>$E$385</f>
        <v>7.1.4</v>
      </c>
      <c r="F386" s="698" t="s">
        <v>98</v>
      </c>
      <c r="G386" s="284" t="s">
        <v>38</v>
      </c>
      <c r="H386" s="884">
        <v>1977</v>
      </c>
      <c r="I386" s="884"/>
      <c r="J386" s="788" t="s">
        <v>95</v>
      </c>
      <c r="K386" s="284">
        <v>3</v>
      </c>
      <c r="L386" s="956">
        <v>1526</v>
      </c>
      <c r="M386" s="956">
        <v>1062.5999999999999</v>
      </c>
      <c r="N386" s="956">
        <v>498.1</v>
      </c>
      <c r="O386" s="98">
        <v>42</v>
      </c>
      <c r="P386" s="336" t="s">
        <v>2140</v>
      </c>
      <c r="Q386" s="956">
        <v>90452</v>
      </c>
      <c r="R386" s="956">
        <v>0</v>
      </c>
      <c r="S386" s="956">
        <v>58589.06</v>
      </c>
      <c r="T386" s="956">
        <v>0</v>
      </c>
      <c r="U386" s="956">
        <v>31862.94</v>
      </c>
      <c r="V386" s="956">
        <v>0</v>
      </c>
      <c r="W386" s="956">
        <f t="shared" si="230"/>
        <v>59.27391874180865</v>
      </c>
      <c r="X386" s="956">
        <v>69.72</v>
      </c>
      <c r="Y386" s="157">
        <v>44196</v>
      </c>
    </row>
    <row r="387" spans="1:31" ht="15" x14ac:dyDescent="0.25">
      <c r="A387" s="484" t="s">
        <v>1227</v>
      </c>
      <c r="B387" s="97" t="s">
        <v>1646</v>
      </c>
      <c r="C387" s="97">
        <v>20</v>
      </c>
      <c r="D387" s="211" t="s">
        <v>2263</v>
      </c>
      <c r="E387" s="903" t="str">
        <f>$E$385</f>
        <v>7.1.4</v>
      </c>
      <c r="F387" s="904" t="s">
        <v>98</v>
      </c>
      <c r="G387" s="715" t="s">
        <v>38</v>
      </c>
      <c r="H387" s="905">
        <v>1977</v>
      </c>
      <c r="I387" s="905"/>
      <c r="J387" s="906" t="s">
        <v>95</v>
      </c>
      <c r="K387" s="715">
        <v>3</v>
      </c>
      <c r="L387" s="107">
        <v>1526</v>
      </c>
      <c r="M387" s="107">
        <v>1062.5999999999999</v>
      </c>
      <c r="N387" s="107">
        <v>498.1</v>
      </c>
      <c r="O387" s="907">
        <v>42</v>
      </c>
      <c r="P387" s="342" t="s">
        <v>35</v>
      </c>
      <c r="Q387" s="107">
        <v>90452</v>
      </c>
      <c r="R387" s="107">
        <v>0</v>
      </c>
      <c r="S387" s="107">
        <v>58589.06</v>
      </c>
      <c r="T387" s="107">
        <v>0</v>
      </c>
      <c r="U387" s="107">
        <v>31862.94</v>
      </c>
      <c r="V387" s="107">
        <v>0</v>
      </c>
      <c r="W387" s="107">
        <f t="shared" si="230"/>
        <v>59.27391874180865</v>
      </c>
      <c r="X387" s="107">
        <v>69.72</v>
      </c>
      <c r="Y387" s="108">
        <v>44196</v>
      </c>
    </row>
    <row r="388" spans="1:31" x14ac:dyDescent="0.25">
      <c r="A388" s="437"/>
      <c r="B388" s="34"/>
      <c r="C388" s="34"/>
      <c r="D388" s="132"/>
      <c r="E388" s="883"/>
      <c r="F388" s="530" t="s">
        <v>31</v>
      </c>
      <c r="G388" s="501" t="s">
        <v>18</v>
      </c>
      <c r="H388" s="501" t="s">
        <v>18</v>
      </c>
      <c r="I388" s="501" t="s">
        <v>18</v>
      </c>
      <c r="J388" s="501" t="s">
        <v>18</v>
      </c>
      <c r="K388" s="501" t="s">
        <v>18</v>
      </c>
      <c r="L388" s="109">
        <f>L385</f>
        <v>1526</v>
      </c>
      <c r="M388" s="109">
        <f>M385</f>
        <v>1062.5999999999999</v>
      </c>
      <c r="N388" s="109">
        <f>N385</f>
        <v>498.1</v>
      </c>
      <c r="O388" s="910">
        <f>O385</f>
        <v>42</v>
      </c>
      <c r="P388" s="350" t="s">
        <v>18</v>
      </c>
      <c r="Q388" s="109">
        <f>Q385+Q386+Q387</f>
        <v>298792</v>
      </c>
      <c r="R388" s="109">
        <f t="shared" ref="R388:U388" si="231">R385+R386+R387</f>
        <v>0</v>
      </c>
      <c r="S388" s="109">
        <f t="shared" si="231"/>
        <v>193538.47999999998</v>
      </c>
      <c r="T388" s="109">
        <f t="shared" si="231"/>
        <v>0</v>
      </c>
      <c r="U388" s="109">
        <f t="shared" si="231"/>
        <v>105253.52</v>
      </c>
      <c r="V388" s="109">
        <v>0</v>
      </c>
      <c r="W388" s="109" t="s">
        <v>18</v>
      </c>
      <c r="X388" s="109" t="s">
        <v>18</v>
      </c>
      <c r="Y388" s="110" t="s">
        <v>18</v>
      </c>
    </row>
    <row r="389" spans="1:31" ht="15" x14ac:dyDescent="0.25">
      <c r="A389" s="484" t="s">
        <v>1228</v>
      </c>
      <c r="B389" s="97" t="s">
        <v>1647</v>
      </c>
      <c r="C389" s="97">
        <v>20</v>
      </c>
      <c r="D389" s="211" t="s">
        <v>2267</v>
      </c>
      <c r="E389" s="939" t="s">
        <v>235</v>
      </c>
      <c r="F389" s="697" t="s">
        <v>99</v>
      </c>
      <c r="G389" s="714" t="s">
        <v>38</v>
      </c>
      <c r="H389" s="940">
        <v>1978</v>
      </c>
      <c r="I389" s="940"/>
      <c r="J389" s="941" t="s">
        <v>95</v>
      </c>
      <c r="K389" s="714">
        <v>3</v>
      </c>
      <c r="L389" s="163">
        <v>1553.8</v>
      </c>
      <c r="M389" s="163">
        <v>1061.7</v>
      </c>
      <c r="N389" s="163">
        <v>505.7</v>
      </c>
      <c r="O389" s="942">
        <v>41</v>
      </c>
      <c r="P389" s="340" t="s">
        <v>78</v>
      </c>
      <c r="Q389" s="163">
        <v>118276</v>
      </c>
      <c r="R389" s="163">
        <v>0</v>
      </c>
      <c r="S389" s="163">
        <v>76611.679999999993</v>
      </c>
      <c r="T389" s="163">
        <v>0</v>
      </c>
      <c r="U389" s="163">
        <v>41664.32</v>
      </c>
      <c r="V389" s="163">
        <v>0</v>
      </c>
      <c r="W389" s="163">
        <f t="shared" ref="W389:W391" si="232">Q389/L389</f>
        <v>76.120478826103749</v>
      </c>
      <c r="X389" s="163">
        <v>91.8</v>
      </c>
      <c r="Y389" s="164">
        <v>44196</v>
      </c>
    </row>
    <row r="390" spans="1:31" ht="25.5" x14ac:dyDescent="0.25">
      <c r="A390" s="484" t="s">
        <v>1228</v>
      </c>
      <c r="B390" s="97" t="s">
        <v>1648</v>
      </c>
      <c r="C390" s="97">
        <v>20</v>
      </c>
      <c r="D390" s="211" t="s">
        <v>2268</v>
      </c>
      <c r="E390" s="883" t="str">
        <f>$E$389</f>
        <v>7.1.5</v>
      </c>
      <c r="F390" s="698" t="s">
        <v>99</v>
      </c>
      <c r="G390" s="284" t="s">
        <v>38</v>
      </c>
      <c r="H390" s="884">
        <v>1978</v>
      </c>
      <c r="I390" s="884"/>
      <c r="J390" s="788" t="s">
        <v>95</v>
      </c>
      <c r="K390" s="284">
        <v>3</v>
      </c>
      <c r="L390" s="956">
        <v>1553.8</v>
      </c>
      <c r="M390" s="956">
        <v>1061.7</v>
      </c>
      <c r="N390" s="956">
        <v>505.7</v>
      </c>
      <c r="O390" s="98">
        <v>41</v>
      </c>
      <c r="P390" s="336" t="s">
        <v>2140</v>
      </c>
      <c r="Q390" s="956">
        <v>90749</v>
      </c>
      <c r="R390" s="956">
        <v>0</v>
      </c>
      <c r="S390" s="956">
        <v>58781.440000000002</v>
      </c>
      <c r="T390" s="956">
        <v>0</v>
      </c>
      <c r="U390" s="956">
        <v>31967.56</v>
      </c>
      <c r="V390" s="956">
        <v>0</v>
      </c>
      <c r="W390" s="956">
        <f t="shared" si="232"/>
        <v>58.40455657098726</v>
      </c>
      <c r="X390" s="956">
        <v>69.72</v>
      </c>
      <c r="Y390" s="157">
        <v>44196</v>
      </c>
    </row>
    <row r="391" spans="1:31" ht="15" x14ac:dyDescent="0.25">
      <c r="A391" s="484" t="s">
        <v>1228</v>
      </c>
      <c r="B391" s="97" t="s">
        <v>1649</v>
      </c>
      <c r="C391" s="97">
        <v>20</v>
      </c>
      <c r="D391" s="211" t="s">
        <v>2263</v>
      </c>
      <c r="E391" s="903" t="str">
        <f>$E$389</f>
        <v>7.1.5</v>
      </c>
      <c r="F391" s="904" t="s">
        <v>99</v>
      </c>
      <c r="G391" s="715" t="s">
        <v>38</v>
      </c>
      <c r="H391" s="905">
        <v>1978</v>
      </c>
      <c r="I391" s="905"/>
      <c r="J391" s="906" t="s">
        <v>95</v>
      </c>
      <c r="K391" s="715">
        <v>3</v>
      </c>
      <c r="L391" s="107">
        <v>1553.8</v>
      </c>
      <c r="M391" s="107">
        <v>1061.7</v>
      </c>
      <c r="N391" s="107">
        <v>505.7</v>
      </c>
      <c r="O391" s="907">
        <v>41</v>
      </c>
      <c r="P391" s="342" t="s">
        <v>35</v>
      </c>
      <c r="Q391" s="107">
        <v>90749</v>
      </c>
      <c r="R391" s="107">
        <v>0</v>
      </c>
      <c r="S391" s="107">
        <v>58781.440000000002</v>
      </c>
      <c r="T391" s="107">
        <v>0</v>
      </c>
      <c r="U391" s="107">
        <v>31967.56</v>
      </c>
      <c r="V391" s="107">
        <v>0</v>
      </c>
      <c r="W391" s="107">
        <f t="shared" si="232"/>
        <v>58.40455657098726</v>
      </c>
      <c r="X391" s="107">
        <v>69.72</v>
      </c>
      <c r="Y391" s="108">
        <v>44196</v>
      </c>
    </row>
    <row r="392" spans="1:31" x14ac:dyDescent="0.25">
      <c r="A392" s="437"/>
      <c r="B392" s="34"/>
      <c r="C392" s="34"/>
      <c r="D392" s="132"/>
      <c r="E392" s="883"/>
      <c r="F392" s="530" t="s">
        <v>31</v>
      </c>
      <c r="G392" s="501" t="s">
        <v>18</v>
      </c>
      <c r="H392" s="501" t="s">
        <v>18</v>
      </c>
      <c r="I392" s="501" t="s">
        <v>18</v>
      </c>
      <c r="J392" s="501" t="s">
        <v>18</v>
      </c>
      <c r="K392" s="501" t="s">
        <v>18</v>
      </c>
      <c r="L392" s="109">
        <f>L389</f>
        <v>1553.8</v>
      </c>
      <c r="M392" s="109">
        <f>M389</f>
        <v>1061.7</v>
      </c>
      <c r="N392" s="109">
        <f>N389</f>
        <v>505.7</v>
      </c>
      <c r="O392" s="910">
        <f>O389</f>
        <v>41</v>
      </c>
      <c r="P392" s="350" t="s">
        <v>18</v>
      </c>
      <c r="Q392" s="109">
        <f>Q389+Q390+Q391</f>
        <v>299774</v>
      </c>
      <c r="R392" s="109">
        <f t="shared" ref="R392:U392" si="233">R389+R390+R391</f>
        <v>0</v>
      </c>
      <c r="S392" s="109">
        <f t="shared" si="233"/>
        <v>194174.56</v>
      </c>
      <c r="T392" s="109">
        <f t="shared" si="233"/>
        <v>0</v>
      </c>
      <c r="U392" s="109">
        <f t="shared" si="233"/>
        <v>105599.44</v>
      </c>
      <c r="V392" s="109">
        <v>0</v>
      </c>
      <c r="W392" s="109" t="s">
        <v>18</v>
      </c>
      <c r="X392" s="109" t="s">
        <v>18</v>
      </c>
      <c r="Y392" s="110" t="s">
        <v>18</v>
      </c>
    </row>
    <row r="393" spans="1:31" ht="15" x14ac:dyDescent="0.25">
      <c r="A393" s="487" t="s">
        <v>1229</v>
      </c>
      <c r="B393" s="469" t="s">
        <v>1650</v>
      </c>
      <c r="C393" s="469">
        <v>8</v>
      </c>
      <c r="D393" s="470" t="s">
        <v>45</v>
      </c>
      <c r="E393" s="883" t="s">
        <v>236</v>
      </c>
      <c r="F393" s="698" t="s">
        <v>100</v>
      </c>
      <c r="G393" s="284" t="s">
        <v>38</v>
      </c>
      <c r="H393" s="884">
        <v>1973</v>
      </c>
      <c r="I393" s="884"/>
      <c r="J393" s="788" t="s">
        <v>95</v>
      </c>
      <c r="K393" s="284">
        <v>3</v>
      </c>
      <c r="L393" s="113">
        <v>1090.2</v>
      </c>
      <c r="M393" s="113">
        <v>1090.2</v>
      </c>
      <c r="N393" s="113">
        <v>505.3</v>
      </c>
      <c r="O393" s="98">
        <v>39</v>
      </c>
      <c r="P393" s="336" t="s">
        <v>45</v>
      </c>
      <c r="Q393" s="956">
        <v>4242001.6900000004</v>
      </c>
      <c r="R393" s="956">
        <v>0</v>
      </c>
      <c r="S393" s="956">
        <v>2747699.2800000003</v>
      </c>
      <c r="T393" s="956">
        <v>0</v>
      </c>
      <c r="U393" s="956">
        <v>1494302.41</v>
      </c>
      <c r="V393" s="956">
        <v>0</v>
      </c>
      <c r="W393" s="956">
        <f>Q393/N393</f>
        <v>8395.0162081931539</v>
      </c>
      <c r="X393" s="956">
        <v>6627.79</v>
      </c>
      <c r="Y393" s="157">
        <v>44196</v>
      </c>
    </row>
    <row r="394" spans="1:31" s="77" customFormat="1" x14ac:dyDescent="0.25">
      <c r="A394" s="541"/>
      <c r="B394" s="541"/>
      <c r="C394" s="541"/>
      <c r="D394" s="541"/>
      <c r="E394" s="909"/>
      <c r="F394" s="530" t="s">
        <v>31</v>
      </c>
      <c r="G394" s="501" t="s">
        <v>18</v>
      </c>
      <c r="H394" s="501" t="s">
        <v>18</v>
      </c>
      <c r="I394" s="501" t="s">
        <v>18</v>
      </c>
      <c r="J394" s="501" t="s">
        <v>18</v>
      </c>
      <c r="K394" s="501" t="s">
        <v>18</v>
      </c>
      <c r="L394" s="109">
        <f>L393</f>
        <v>1090.2</v>
      </c>
      <c r="M394" s="109">
        <f>M393</f>
        <v>1090.2</v>
      </c>
      <c r="N394" s="109">
        <f>N393</f>
        <v>505.3</v>
      </c>
      <c r="O394" s="910">
        <f>O393</f>
        <v>39</v>
      </c>
      <c r="P394" s="350" t="s">
        <v>18</v>
      </c>
      <c r="Q394" s="109">
        <f>Q393</f>
        <v>4242001.6900000004</v>
      </c>
      <c r="R394" s="109">
        <f t="shared" ref="R394:U394" si="234">R393</f>
        <v>0</v>
      </c>
      <c r="S394" s="109">
        <f t="shared" si="234"/>
        <v>2747699.2800000003</v>
      </c>
      <c r="T394" s="109">
        <f t="shared" si="234"/>
        <v>0</v>
      </c>
      <c r="U394" s="109">
        <f t="shared" si="234"/>
        <v>1494302.41</v>
      </c>
      <c r="V394" s="109">
        <v>0</v>
      </c>
      <c r="W394" s="109" t="s">
        <v>18</v>
      </c>
      <c r="X394" s="109" t="s">
        <v>18</v>
      </c>
      <c r="Y394" s="110" t="s">
        <v>18</v>
      </c>
      <c r="AA394" s="80"/>
      <c r="AB394" s="80"/>
      <c r="AC394" s="80"/>
      <c r="AD394" s="80"/>
      <c r="AE394" s="80"/>
    </row>
    <row r="395" spans="1:31" s="77" customFormat="1" x14ac:dyDescent="0.25">
      <c r="A395" s="541"/>
      <c r="B395" s="541"/>
      <c r="C395" s="541"/>
      <c r="D395" s="541"/>
      <c r="E395" s="883" t="s">
        <v>354</v>
      </c>
      <c r="F395" s="698" t="s">
        <v>1057</v>
      </c>
      <c r="G395" s="284" t="s">
        <v>38</v>
      </c>
      <c r="H395" s="284">
        <v>1982</v>
      </c>
      <c r="I395" s="284"/>
      <c r="J395" s="284" t="s">
        <v>2125</v>
      </c>
      <c r="K395" s="284" t="s">
        <v>51</v>
      </c>
      <c r="L395" s="956">
        <v>824.3</v>
      </c>
      <c r="M395" s="956">
        <v>729</v>
      </c>
      <c r="N395" s="956">
        <v>648</v>
      </c>
      <c r="O395" s="98">
        <v>18</v>
      </c>
      <c r="P395" s="331" t="s">
        <v>2135</v>
      </c>
      <c r="Q395" s="956">
        <v>163442.204</v>
      </c>
      <c r="R395" s="956">
        <v>0</v>
      </c>
      <c r="S395" s="956">
        <v>105867.484</v>
      </c>
      <c r="T395" s="956">
        <v>0</v>
      </c>
      <c r="U395" s="956">
        <v>57574.720000000001</v>
      </c>
      <c r="V395" s="956">
        <v>0</v>
      </c>
      <c r="W395" s="956">
        <f>Q395/L395</f>
        <v>198.28</v>
      </c>
      <c r="X395" s="956">
        <v>198.28</v>
      </c>
      <c r="Y395" s="157">
        <v>44196</v>
      </c>
      <c r="AA395" s="80"/>
      <c r="AB395" s="80"/>
      <c r="AC395" s="80"/>
      <c r="AD395" s="80"/>
      <c r="AE395" s="80"/>
    </row>
    <row r="396" spans="1:31" s="499" customFormat="1" x14ac:dyDescent="0.25">
      <c r="A396" s="542"/>
      <c r="B396" s="542"/>
      <c r="C396" s="542"/>
      <c r="D396" s="542"/>
      <c r="E396" s="909"/>
      <c r="F396" s="530" t="s">
        <v>31</v>
      </c>
      <c r="G396" s="501" t="s">
        <v>18</v>
      </c>
      <c r="H396" s="501" t="s">
        <v>18</v>
      </c>
      <c r="I396" s="501" t="s">
        <v>18</v>
      </c>
      <c r="J396" s="501" t="s">
        <v>18</v>
      </c>
      <c r="K396" s="501" t="s">
        <v>18</v>
      </c>
      <c r="L396" s="109">
        <v>824.3</v>
      </c>
      <c r="M396" s="109">
        <v>729</v>
      </c>
      <c r="N396" s="109">
        <v>648</v>
      </c>
      <c r="O396" s="910">
        <v>18</v>
      </c>
      <c r="P396" s="350" t="s">
        <v>18</v>
      </c>
      <c r="Q396" s="109">
        <f>Q395</f>
        <v>163442.204</v>
      </c>
      <c r="R396" s="109">
        <f t="shared" ref="R396:U396" si="235">R395</f>
        <v>0</v>
      </c>
      <c r="S396" s="109">
        <f t="shared" si="235"/>
        <v>105867.484</v>
      </c>
      <c r="T396" s="109">
        <f t="shared" si="235"/>
        <v>0</v>
      </c>
      <c r="U396" s="109">
        <f t="shared" si="235"/>
        <v>57574.720000000001</v>
      </c>
      <c r="V396" s="109">
        <v>0</v>
      </c>
      <c r="W396" s="109" t="s">
        <v>18</v>
      </c>
      <c r="X396" s="109" t="s">
        <v>18</v>
      </c>
      <c r="Y396" s="110" t="s">
        <v>18</v>
      </c>
      <c r="AA396" s="498"/>
      <c r="AB396" s="498"/>
      <c r="AC396" s="498"/>
      <c r="AD396" s="498"/>
      <c r="AE396" s="498"/>
    </row>
    <row r="397" spans="1:31" s="77" customFormat="1" x14ac:dyDescent="0.25">
      <c r="A397" s="541"/>
      <c r="B397" s="541"/>
      <c r="C397" s="541"/>
      <c r="D397" s="541"/>
      <c r="E397" s="883" t="s">
        <v>355</v>
      </c>
      <c r="F397" s="698" t="s">
        <v>1054</v>
      </c>
      <c r="G397" s="284" t="s">
        <v>38</v>
      </c>
      <c r="H397" s="284">
        <v>1993</v>
      </c>
      <c r="I397" s="284"/>
      <c r="J397" s="284" t="s">
        <v>2125</v>
      </c>
      <c r="K397" s="284">
        <v>2</v>
      </c>
      <c r="L397" s="956">
        <v>808</v>
      </c>
      <c r="M397" s="956">
        <v>723</v>
      </c>
      <c r="N397" s="956">
        <v>657.6</v>
      </c>
      <c r="O397" s="98">
        <v>26</v>
      </c>
      <c r="P397" s="336" t="s">
        <v>2138</v>
      </c>
      <c r="Q397" s="956">
        <v>1268427</v>
      </c>
      <c r="R397" s="956">
        <v>0</v>
      </c>
      <c r="S397" s="956">
        <v>821606.45</v>
      </c>
      <c r="T397" s="956">
        <v>0</v>
      </c>
      <c r="U397" s="956">
        <v>446820.55</v>
      </c>
      <c r="V397" s="956">
        <v>0</v>
      </c>
      <c r="W397" s="956">
        <f t="shared" ref="W397:W401" si="236">Q397/L397</f>
        <v>1569.8353960396039</v>
      </c>
      <c r="X397" s="956">
        <v>4056.34</v>
      </c>
      <c r="Y397" s="157">
        <v>44196</v>
      </c>
      <c r="AA397" s="80"/>
      <c r="AB397" s="80"/>
      <c r="AC397" s="80"/>
      <c r="AD397" s="80"/>
      <c r="AE397" s="80"/>
    </row>
    <row r="398" spans="1:31" s="77" customFormat="1" x14ac:dyDescent="0.25">
      <c r="A398" s="541"/>
      <c r="B398" s="541"/>
      <c r="C398" s="541"/>
      <c r="D398" s="541"/>
      <c r="E398" s="883" t="s">
        <v>355</v>
      </c>
      <c r="F398" s="698" t="s">
        <v>1054</v>
      </c>
      <c r="G398" s="284" t="s">
        <v>38</v>
      </c>
      <c r="H398" s="284">
        <v>1993</v>
      </c>
      <c r="I398" s="284"/>
      <c r="J398" s="284" t="s">
        <v>2125</v>
      </c>
      <c r="K398" s="284">
        <v>2</v>
      </c>
      <c r="L398" s="956">
        <v>808</v>
      </c>
      <c r="M398" s="956">
        <v>723</v>
      </c>
      <c r="N398" s="956">
        <v>657.6</v>
      </c>
      <c r="O398" s="98">
        <v>26</v>
      </c>
      <c r="P398" s="336" t="s">
        <v>2115</v>
      </c>
      <c r="Q398" s="956">
        <v>344799</v>
      </c>
      <c r="R398" s="956">
        <v>0</v>
      </c>
      <c r="S398" s="956">
        <v>223338.89</v>
      </c>
      <c r="T398" s="956">
        <v>0</v>
      </c>
      <c r="U398" s="956">
        <v>121460.11</v>
      </c>
      <c r="V398" s="956">
        <v>0</v>
      </c>
      <c r="W398" s="956">
        <f t="shared" si="236"/>
        <v>426.73143564356434</v>
      </c>
      <c r="X398" s="956">
        <v>741.09</v>
      </c>
      <c r="Y398" s="157">
        <v>44196</v>
      </c>
      <c r="AA398" s="80"/>
      <c r="AB398" s="80"/>
      <c r="AC398" s="80"/>
      <c r="AD398" s="80"/>
      <c r="AE398" s="80"/>
    </row>
    <row r="399" spans="1:31" s="77" customFormat="1" x14ac:dyDescent="0.25">
      <c r="A399" s="541"/>
      <c r="B399" s="541"/>
      <c r="C399" s="541"/>
      <c r="D399" s="541"/>
      <c r="E399" s="883" t="s">
        <v>355</v>
      </c>
      <c r="F399" s="698" t="s">
        <v>1054</v>
      </c>
      <c r="G399" s="284" t="s">
        <v>38</v>
      </c>
      <c r="H399" s="284">
        <v>1993</v>
      </c>
      <c r="I399" s="284"/>
      <c r="J399" s="284" t="s">
        <v>2125</v>
      </c>
      <c r="K399" s="284">
        <v>2</v>
      </c>
      <c r="L399" s="956">
        <v>808</v>
      </c>
      <c r="M399" s="956">
        <v>723</v>
      </c>
      <c r="N399" s="956">
        <v>657.6</v>
      </c>
      <c r="O399" s="98">
        <v>26</v>
      </c>
      <c r="P399" s="336" t="s">
        <v>2120</v>
      </c>
      <c r="Q399" s="956">
        <v>267499</v>
      </c>
      <c r="R399" s="956">
        <v>0</v>
      </c>
      <c r="S399" s="956">
        <v>173268.86</v>
      </c>
      <c r="T399" s="956">
        <v>0</v>
      </c>
      <c r="U399" s="956">
        <v>94230.14</v>
      </c>
      <c r="V399" s="956">
        <v>0</v>
      </c>
      <c r="W399" s="956">
        <f t="shared" si="236"/>
        <v>331.06311881188117</v>
      </c>
      <c r="X399" s="956">
        <v>956.08</v>
      </c>
      <c r="Y399" s="157">
        <v>44196</v>
      </c>
      <c r="AA399" s="80"/>
      <c r="AB399" s="80"/>
      <c r="AC399" s="80"/>
      <c r="AD399" s="80"/>
      <c r="AE399" s="80"/>
    </row>
    <row r="400" spans="1:31" s="77" customFormat="1" ht="25.5" x14ac:dyDescent="0.25">
      <c r="A400" s="541"/>
      <c r="B400" s="541"/>
      <c r="C400" s="541"/>
      <c r="D400" s="541"/>
      <c r="E400" s="883" t="s">
        <v>355</v>
      </c>
      <c r="F400" s="698" t="s">
        <v>1054</v>
      </c>
      <c r="G400" s="284" t="s">
        <v>38</v>
      </c>
      <c r="H400" s="284">
        <v>1993</v>
      </c>
      <c r="I400" s="284"/>
      <c r="J400" s="284" t="s">
        <v>2125</v>
      </c>
      <c r="K400" s="284">
        <v>2</v>
      </c>
      <c r="L400" s="956">
        <v>808</v>
      </c>
      <c r="M400" s="956">
        <v>723</v>
      </c>
      <c r="N400" s="956">
        <v>657.6</v>
      </c>
      <c r="O400" s="98">
        <v>26</v>
      </c>
      <c r="P400" s="336" t="s">
        <v>2136</v>
      </c>
      <c r="Q400" s="956">
        <v>60333.36</v>
      </c>
      <c r="R400" s="956">
        <v>0</v>
      </c>
      <c r="S400" s="956">
        <v>39080.119999999995</v>
      </c>
      <c r="T400" s="956">
        <v>0</v>
      </c>
      <c r="U400" s="956">
        <v>21253.24</v>
      </c>
      <c r="V400" s="956">
        <v>0</v>
      </c>
      <c r="W400" s="956">
        <f t="shared" si="236"/>
        <v>74.67</v>
      </c>
      <c r="X400" s="956">
        <v>74.67</v>
      </c>
      <c r="Y400" s="157">
        <v>44196</v>
      </c>
      <c r="AA400" s="80"/>
      <c r="AB400" s="80"/>
      <c r="AC400" s="80"/>
      <c r="AD400" s="80"/>
      <c r="AE400" s="80"/>
    </row>
    <row r="401" spans="1:31" s="77" customFormat="1" x14ac:dyDescent="0.25">
      <c r="A401" s="541"/>
      <c r="B401" s="541"/>
      <c r="C401" s="541"/>
      <c r="D401" s="541"/>
      <c r="E401" s="883" t="s">
        <v>355</v>
      </c>
      <c r="F401" s="698" t="s">
        <v>1054</v>
      </c>
      <c r="G401" s="284" t="s">
        <v>38</v>
      </c>
      <c r="H401" s="284">
        <v>1993</v>
      </c>
      <c r="I401" s="284"/>
      <c r="J401" s="284" t="s">
        <v>2125</v>
      </c>
      <c r="K401" s="284">
        <v>2</v>
      </c>
      <c r="L401" s="956">
        <v>808</v>
      </c>
      <c r="M401" s="956">
        <v>723</v>
      </c>
      <c r="N401" s="956">
        <v>657.6</v>
      </c>
      <c r="O401" s="98">
        <v>26</v>
      </c>
      <c r="P401" s="336" t="s">
        <v>2137</v>
      </c>
      <c r="Q401" s="956">
        <v>900475.60000000009</v>
      </c>
      <c r="R401" s="956">
        <v>0</v>
      </c>
      <c r="S401" s="956">
        <v>583270.90000000014</v>
      </c>
      <c r="T401" s="956">
        <v>0</v>
      </c>
      <c r="U401" s="956">
        <v>317204.7</v>
      </c>
      <c r="V401" s="956">
        <v>0</v>
      </c>
      <c r="W401" s="956">
        <f t="shared" si="236"/>
        <v>1114.45</v>
      </c>
      <c r="X401" s="956">
        <v>1114.45</v>
      </c>
      <c r="Y401" s="157">
        <v>44196</v>
      </c>
      <c r="AA401" s="80"/>
      <c r="AB401" s="80"/>
      <c r="AC401" s="80"/>
      <c r="AD401" s="80"/>
      <c r="AE401" s="80"/>
    </row>
    <row r="402" spans="1:31" s="499" customFormat="1" ht="13.5" thickBot="1" x14ac:dyDescent="0.3">
      <c r="A402" s="542"/>
      <c r="B402" s="542"/>
      <c r="C402" s="542"/>
      <c r="D402" s="542"/>
      <c r="E402" s="943"/>
      <c r="F402" s="944" t="s">
        <v>31</v>
      </c>
      <c r="G402" s="523" t="s">
        <v>18</v>
      </c>
      <c r="H402" s="523" t="s">
        <v>18</v>
      </c>
      <c r="I402" s="523" t="s">
        <v>18</v>
      </c>
      <c r="J402" s="523" t="s">
        <v>18</v>
      </c>
      <c r="K402" s="523" t="s">
        <v>18</v>
      </c>
      <c r="L402" s="511">
        <v>808</v>
      </c>
      <c r="M402" s="511">
        <v>723</v>
      </c>
      <c r="N402" s="511">
        <v>657.6</v>
      </c>
      <c r="O402" s="945">
        <v>26</v>
      </c>
      <c r="P402" s="509" t="s">
        <v>18</v>
      </c>
      <c r="Q402" s="511">
        <f>Q397+Q398+Q399+Q400+Q401</f>
        <v>2841533.96</v>
      </c>
      <c r="R402" s="511">
        <f t="shared" ref="R402:V402" si="237">R397+R398+R399+R400+R401</f>
        <v>0</v>
      </c>
      <c r="S402" s="511">
        <f t="shared" si="237"/>
        <v>1840565.22</v>
      </c>
      <c r="T402" s="511">
        <f t="shared" si="237"/>
        <v>0</v>
      </c>
      <c r="U402" s="511">
        <f t="shared" si="237"/>
        <v>1000968.74</v>
      </c>
      <c r="V402" s="511">
        <f t="shared" si="237"/>
        <v>0</v>
      </c>
      <c r="W402" s="511" t="s">
        <v>18</v>
      </c>
      <c r="X402" s="511" t="s">
        <v>18</v>
      </c>
      <c r="Y402" s="567" t="s">
        <v>18</v>
      </c>
      <c r="AA402" s="498"/>
      <c r="AB402" s="498"/>
      <c r="AC402" s="498"/>
      <c r="AD402" s="498"/>
      <c r="AE402" s="498"/>
    </row>
    <row r="403" spans="1:31" ht="13.5" thickBot="1" x14ac:dyDescent="0.3">
      <c r="A403" s="486"/>
      <c r="B403" s="268"/>
      <c r="C403" s="268"/>
      <c r="D403" s="362"/>
      <c r="E403" s="915" t="s">
        <v>561</v>
      </c>
      <c r="F403" s="916" t="s">
        <v>562</v>
      </c>
      <c r="G403" s="338" t="s">
        <v>18</v>
      </c>
      <c r="H403" s="338" t="s">
        <v>18</v>
      </c>
      <c r="I403" s="338" t="s">
        <v>18</v>
      </c>
      <c r="J403" s="338" t="s">
        <v>18</v>
      </c>
      <c r="K403" s="338" t="s">
        <v>18</v>
      </c>
      <c r="L403" s="101">
        <v>0</v>
      </c>
      <c r="M403" s="101">
        <v>0</v>
      </c>
      <c r="N403" s="101"/>
      <c r="O403" s="695">
        <v>0</v>
      </c>
      <c r="P403" s="338" t="s">
        <v>18</v>
      </c>
      <c r="Q403" s="101">
        <v>0</v>
      </c>
      <c r="R403" s="101">
        <v>0</v>
      </c>
      <c r="S403" s="101">
        <v>0</v>
      </c>
      <c r="T403" s="101">
        <v>0</v>
      </c>
      <c r="U403" s="101">
        <v>0</v>
      </c>
      <c r="V403" s="101">
        <v>0</v>
      </c>
      <c r="W403" s="101" t="s">
        <v>18</v>
      </c>
      <c r="X403" s="101" t="s">
        <v>18</v>
      </c>
      <c r="Y403" s="102" t="s">
        <v>18</v>
      </c>
    </row>
    <row r="404" spans="1:31" ht="13.5" thickBot="1" x14ac:dyDescent="0.3">
      <c r="A404" s="437"/>
      <c r="B404" s="34"/>
      <c r="C404" s="34"/>
      <c r="D404" s="132"/>
      <c r="E404" s="928" t="s">
        <v>63</v>
      </c>
      <c r="F404" s="918" t="s">
        <v>144</v>
      </c>
      <c r="G404" s="765" t="s">
        <v>18</v>
      </c>
      <c r="H404" s="765" t="s">
        <v>18</v>
      </c>
      <c r="I404" s="765" t="s">
        <v>18</v>
      </c>
      <c r="J404" s="765" t="s">
        <v>18</v>
      </c>
      <c r="K404" s="765" t="s">
        <v>18</v>
      </c>
      <c r="L404" s="101">
        <f>L405+L410+L416+L435+L442</f>
        <v>6747.7599999999993</v>
      </c>
      <c r="M404" s="101">
        <f>M405+M410+M416+M435+M442</f>
        <v>5926.9</v>
      </c>
      <c r="N404" s="101">
        <f>N405+N410+N416+N435+N442</f>
        <v>3692.5</v>
      </c>
      <c r="O404" s="695">
        <f>O405+O410+O416+O435+O442</f>
        <v>274</v>
      </c>
      <c r="P404" s="335" t="s">
        <v>18</v>
      </c>
      <c r="Q404" s="101">
        <f>Q405+Q410+Q416+Q435+Q442</f>
        <v>13411879</v>
      </c>
      <c r="R404" s="101">
        <f>R405+R410+R416+R435+R442</f>
        <v>0</v>
      </c>
      <c r="S404" s="101">
        <f>S405+S410+S416+S435+S442</f>
        <v>7807119.2000000002</v>
      </c>
      <c r="T404" s="101">
        <f>T405+T410+T416+T435+T442</f>
        <v>937662.53</v>
      </c>
      <c r="U404" s="101">
        <f>U405+U410+U416+U435+U442</f>
        <v>4667097.2700000005</v>
      </c>
      <c r="V404" s="101">
        <v>0</v>
      </c>
      <c r="W404" s="101" t="s">
        <v>18</v>
      </c>
      <c r="X404" s="101" t="s">
        <v>18</v>
      </c>
      <c r="Y404" s="102" t="s">
        <v>18</v>
      </c>
    </row>
    <row r="405" spans="1:31" ht="13.5" thickBot="1" x14ac:dyDescent="0.3">
      <c r="A405" s="437"/>
      <c r="B405" s="34"/>
      <c r="C405" s="34"/>
      <c r="D405" s="132"/>
      <c r="E405" s="919" t="s">
        <v>237</v>
      </c>
      <c r="F405" s="918" t="s">
        <v>145</v>
      </c>
      <c r="G405" s="765" t="s">
        <v>18</v>
      </c>
      <c r="H405" s="765" t="s">
        <v>18</v>
      </c>
      <c r="I405" s="765" t="s">
        <v>18</v>
      </c>
      <c r="J405" s="765" t="s">
        <v>18</v>
      </c>
      <c r="K405" s="765" t="s">
        <v>18</v>
      </c>
      <c r="L405" s="101">
        <f>L407+L409</f>
        <v>1383.92</v>
      </c>
      <c r="M405" s="101">
        <f t="shared" ref="M405:O405" si="238">M407+M409</f>
        <v>1240.3</v>
      </c>
      <c r="N405" s="101">
        <f t="shared" si="238"/>
        <v>1016</v>
      </c>
      <c r="O405" s="695">
        <f t="shared" si="238"/>
        <v>36</v>
      </c>
      <c r="P405" s="335" t="s">
        <v>18</v>
      </c>
      <c r="Q405" s="101">
        <f>Q407+Q409</f>
        <v>768628</v>
      </c>
      <c r="R405" s="101">
        <f t="shared" ref="R405:U405" si="239">R407+R409</f>
        <v>0</v>
      </c>
      <c r="S405" s="101">
        <f t="shared" si="239"/>
        <v>256742.1</v>
      </c>
      <c r="T405" s="101">
        <f t="shared" si="239"/>
        <v>418401.95</v>
      </c>
      <c r="U405" s="101">
        <f t="shared" si="239"/>
        <v>93483.95</v>
      </c>
      <c r="V405" s="101">
        <v>0</v>
      </c>
      <c r="W405" s="101" t="s">
        <v>18</v>
      </c>
      <c r="X405" s="101" t="s">
        <v>18</v>
      </c>
      <c r="Y405" s="102" t="s">
        <v>18</v>
      </c>
    </row>
    <row r="406" spans="1:31" ht="15" x14ac:dyDescent="0.25">
      <c r="A406" s="484" t="s">
        <v>1230</v>
      </c>
      <c r="B406" s="97" t="s">
        <v>1651</v>
      </c>
      <c r="C406" s="97">
        <v>1</v>
      </c>
      <c r="D406" s="211" t="s">
        <v>2272</v>
      </c>
      <c r="E406" s="974" t="s">
        <v>238</v>
      </c>
      <c r="F406" s="702" t="s">
        <v>101</v>
      </c>
      <c r="G406" s="715" t="s">
        <v>38</v>
      </c>
      <c r="H406" s="905">
        <v>1971</v>
      </c>
      <c r="I406" s="905"/>
      <c r="J406" s="1068" t="s">
        <v>102</v>
      </c>
      <c r="K406" s="715">
        <v>2</v>
      </c>
      <c r="L406" s="107">
        <v>556.29999999999995</v>
      </c>
      <c r="M406" s="107">
        <v>494.7</v>
      </c>
      <c r="N406" s="107">
        <v>392</v>
      </c>
      <c r="O406" s="907">
        <v>13</v>
      </c>
      <c r="P406" s="300" t="s">
        <v>2111</v>
      </c>
      <c r="Q406" s="107">
        <v>353374</v>
      </c>
      <c r="R406" s="107">
        <v>0</v>
      </c>
      <c r="S406" s="107">
        <v>256742.1</v>
      </c>
      <c r="T406" s="107">
        <v>3147.9499999999971</v>
      </c>
      <c r="U406" s="107">
        <v>93483.95</v>
      </c>
      <c r="V406" s="107">
        <v>0</v>
      </c>
      <c r="W406" s="107">
        <f>Q406/L406</f>
        <v>635.22200251662775</v>
      </c>
      <c r="X406" s="107">
        <v>714.32</v>
      </c>
      <c r="Y406" s="108">
        <v>44196</v>
      </c>
    </row>
    <row r="407" spans="1:31" x14ac:dyDescent="0.25">
      <c r="A407" s="437"/>
      <c r="B407" s="34"/>
      <c r="C407" s="34"/>
      <c r="D407" s="132"/>
      <c r="E407" s="883"/>
      <c r="F407" s="530" t="s">
        <v>31</v>
      </c>
      <c r="G407" s="501" t="s">
        <v>18</v>
      </c>
      <c r="H407" s="501" t="s">
        <v>18</v>
      </c>
      <c r="I407" s="501" t="s">
        <v>18</v>
      </c>
      <c r="J407" s="501" t="s">
        <v>18</v>
      </c>
      <c r="K407" s="501" t="s">
        <v>18</v>
      </c>
      <c r="L407" s="109">
        <f>L406</f>
        <v>556.29999999999995</v>
      </c>
      <c r="M407" s="109">
        <f t="shared" ref="M407:O407" si="240">M406</f>
        <v>494.7</v>
      </c>
      <c r="N407" s="109">
        <f t="shared" si="240"/>
        <v>392</v>
      </c>
      <c r="O407" s="910">
        <f t="shared" si="240"/>
        <v>13</v>
      </c>
      <c r="P407" s="350" t="s">
        <v>18</v>
      </c>
      <c r="Q407" s="109">
        <v>353374</v>
      </c>
      <c r="R407" s="109">
        <v>0</v>
      </c>
      <c r="S407" s="109">
        <v>256742.1</v>
      </c>
      <c r="T407" s="109">
        <v>3147.9499999999971</v>
      </c>
      <c r="U407" s="109">
        <v>93483.95</v>
      </c>
      <c r="V407" s="109">
        <v>0</v>
      </c>
      <c r="W407" s="109" t="s">
        <v>18</v>
      </c>
      <c r="X407" s="109" t="s">
        <v>18</v>
      </c>
      <c r="Y407" s="110" t="s">
        <v>18</v>
      </c>
    </row>
    <row r="408" spans="1:31" ht="15" x14ac:dyDescent="0.25">
      <c r="A408" s="484" t="s">
        <v>1231</v>
      </c>
      <c r="B408" s="97" t="s">
        <v>1652</v>
      </c>
      <c r="C408" s="97">
        <v>5</v>
      </c>
      <c r="D408" s="211" t="s">
        <v>2271</v>
      </c>
      <c r="E408" s="931" t="s">
        <v>239</v>
      </c>
      <c r="F408" s="704" t="s">
        <v>104</v>
      </c>
      <c r="G408" s="824" t="s">
        <v>38</v>
      </c>
      <c r="H408" s="1006">
        <v>1989</v>
      </c>
      <c r="I408" s="1006"/>
      <c r="J408" s="824" t="s">
        <v>102</v>
      </c>
      <c r="K408" s="824">
        <v>2</v>
      </c>
      <c r="L408" s="105">
        <v>827.62</v>
      </c>
      <c r="M408" s="105">
        <v>745.6</v>
      </c>
      <c r="N408" s="105">
        <v>624</v>
      </c>
      <c r="O408" s="970">
        <v>23</v>
      </c>
      <c r="P408" s="340" t="s">
        <v>2120</v>
      </c>
      <c r="Q408" s="105">
        <v>415254</v>
      </c>
      <c r="R408" s="105">
        <v>0</v>
      </c>
      <c r="S408" s="105">
        <v>0</v>
      </c>
      <c r="T408" s="105">
        <v>415254</v>
      </c>
      <c r="U408" s="105">
        <v>0</v>
      </c>
      <c r="V408" s="105">
        <v>0</v>
      </c>
      <c r="W408" s="105">
        <f>Q408/L408</f>
        <v>501.74476208888137</v>
      </c>
      <c r="X408" s="105">
        <v>556.94000000000005</v>
      </c>
      <c r="Y408" s="106">
        <v>44196</v>
      </c>
    </row>
    <row r="409" spans="1:31" ht="13.5" thickBot="1" x14ac:dyDescent="0.3">
      <c r="A409" s="437"/>
      <c r="B409" s="34"/>
      <c r="C409" s="34"/>
      <c r="D409" s="132"/>
      <c r="E409" s="943"/>
      <c r="F409" s="944" t="s">
        <v>31</v>
      </c>
      <c r="G409" s="523" t="s">
        <v>18</v>
      </c>
      <c r="H409" s="523" t="s">
        <v>18</v>
      </c>
      <c r="I409" s="523" t="s">
        <v>18</v>
      </c>
      <c r="J409" s="523" t="s">
        <v>18</v>
      </c>
      <c r="K409" s="523" t="s">
        <v>18</v>
      </c>
      <c r="L409" s="511">
        <f>L408</f>
        <v>827.62</v>
      </c>
      <c r="M409" s="511">
        <f t="shared" ref="M409:N409" si="241">M408</f>
        <v>745.6</v>
      </c>
      <c r="N409" s="511">
        <f t="shared" si="241"/>
        <v>624</v>
      </c>
      <c r="O409" s="945">
        <f>O408</f>
        <v>23</v>
      </c>
      <c r="P409" s="509" t="s">
        <v>18</v>
      </c>
      <c r="Q409" s="511">
        <v>415254</v>
      </c>
      <c r="R409" s="511">
        <v>0</v>
      </c>
      <c r="S409" s="511">
        <v>0</v>
      </c>
      <c r="T409" s="511">
        <v>415254</v>
      </c>
      <c r="U409" s="511">
        <v>0</v>
      </c>
      <c r="V409" s="511">
        <v>0</v>
      </c>
      <c r="W409" s="511" t="s">
        <v>18</v>
      </c>
      <c r="X409" s="511" t="s">
        <v>18</v>
      </c>
      <c r="Y409" s="567" t="s">
        <v>18</v>
      </c>
    </row>
    <row r="410" spans="1:31" ht="13.5" thickBot="1" x14ac:dyDescent="0.3">
      <c r="A410" s="437"/>
      <c r="B410" s="34"/>
      <c r="C410" s="34"/>
      <c r="D410" s="132"/>
      <c r="E410" s="928" t="s">
        <v>241</v>
      </c>
      <c r="F410" s="918" t="s">
        <v>240</v>
      </c>
      <c r="G410" s="765" t="s">
        <v>18</v>
      </c>
      <c r="H410" s="765" t="s">
        <v>18</v>
      </c>
      <c r="I410" s="765" t="s">
        <v>18</v>
      </c>
      <c r="J410" s="765" t="s">
        <v>18</v>
      </c>
      <c r="K410" s="765" t="s">
        <v>18</v>
      </c>
      <c r="L410" s="101">
        <f>L413+L415</f>
        <v>1305.24</v>
      </c>
      <c r="M410" s="101">
        <f t="shared" ref="M410:O410" si="242">M413+M415</f>
        <v>1018.1</v>
      </c>
      <c r="N410" s="101">
        <f t="shared" si="242"/>
        <v>853</v>
      </c>
      <c r="O410" s="695">
        <f t="shared" si="242"/>
        <v>60</v>
      </c>
      <c r="P410" s="335" t="s">
        <v>18</v>
      </c>
      <c r="Q410" s="101">
        <f>Q413+Q415</f>
        <v>2071255</v>
      </c>
      <c r="R410" s="101">
        <f t="shared" ref="R410:U410" si="243">R413+R415</f>
        <v>0</v>
      </c>
      <c r="S410" s="101">
        <f t="shared" si="243"/>
        <v>989487.92</v>
      </c>
      <c r="T410" s="101">
        <f t="shared" si="243"/>
        <v>483570.37</v>
      </c>
      <c r="U410" s="101">
        <f t="shared" si="243"/>
        <v>598196.71</v>
      </c>
      <c r="V410" s="101">
        <v>0</v>
      </c>
      <c r="W410" s="101" t="s">
        <v>18</v>
      </c>
      <c r="X410" s="101" t="s">
        <v>18</v>
      </c>
      <c r="Y410" s="102" t="s">
        <v>18</v>
      </c>
    </row>
    <row r="411" spans="1:31" ht="15" x14ac:dyDescent="0.25">
      <c r="A411" s="484" t="s">
        <v>1232</v>
      </c>
      <c r="B411" s="97" t="s">
        <v>1653</v>
      </c>
      <c r="C411" s="97">
        <v>3</v>
      </c>
      <c r="D411" s="211" t="s">
        <v>2274</v>
      </c>
      <c r="E411" s="883" t="s">
        <v>726</v>
      </c>
      <c r="F411" s="699" t="s">
        <v>724</v>
      </c>
      <c r="G411" s="284" t="s">
        <v>38</v>
      </c>
      <c r="H411" s="884">
        <v>1984</v>
      </c>
      <c r="I411" s="884"/>
      <c r="J411" s="284" t="s">
        <v>102</v>
      </c>
      <c r="K411" s="284">
        <v>2</v>
      </c>
      <c r="L411" s="956">
        <v>824.7</v>
      </c>
      <c r="M411" s="639">
        <v>718.7</v>
      </c>
      <c r="N411" s="560">
        <v>602</v>
      </c>
      <c r="O411" s="98">
        <v>36</v>
      </c>
      <c r="P411" s="336" t="s">
        <v>2127</v>
      </c>
      <c r="Q411" s="163">
        <v>1372112</v>
      </c>
      <c r="R411" s="956">
        <v>0</v>
      </c>
      <c r="S411" s="956">
        <v>655490.63</v>
      </c>
      <c r="T411" s="956">
        <v>320343.33</v>
      </c>
      <c r="U411" s="956">
        <v>396278.04</v>
      </c>
      <c r="V411" s="956">
        <v>0</v>
      </c>
      <c r="W411" s="956">
        <f t="shared" ref="W411:W412" si="244">Q411/L411</f>
        <v>1663.7710682672487</v>
      </c>
      <c r="X411" s="956">
        <v>2209.09</v>
      </c>
      <c r="Y411" s="157">
        <v>44196</v>
      </c>
    </row>
    <row r="412" spans="1:31" ht="15" x14ac:dyDescent="0.25">
      <c r="A412" s="484" t="s">
        <v>1232</v>
      </c>
      <c r="B412" s="97" t="s">
        <v>1654</v>
      </c>
      <c r="C412" s="97">
        <v>4</v>
      </c>
      <c r="D412" s="211" t="s">
        <v>2273</v>
      </c>
      <c r="E412" s="903" t="s">
        <v>726</v>
      </c>
      <c r="F412" s="702" t="s">
        <v>724</v>
      </c>
      <c r="G412" s="715" t="s">
        <v>38</v>
      </c>
      <c r="H412" s="905">
        <v>1984</v>
      </c>
      <c r="I412" s="905"/>
      <c r="J412" s="715" t="s">
        <v>102</v>
      </c>
      <c r="K412" s="715">
        <v>2</v>
      </c>
      <c r="L412" s="107">
        <v>824.7</v>
      </c>
      <c r="M412" s="1069">
        <v>718.7</v>
      </c>
      <c r="N412" s="1000">
        <v>602</v>
      </c>
      <c r="O412" s="907">
        <v>36</v>
      </c>
      <c r="P412" s="300" t="s">
        <v>2276</v>
      </c>
      <c r="Q412" s="105">
        <v>272302</v>
      </c>
      <c r="R412" s="107">
        <v>0</v>
      </c>
      <c r="S412" s="107">
        <v>130085.16</v>
      </c>
      <c r="T412" s="107">
        <v>63573.619999999995</v>
      </c>
      <c r="U412" s="107">
        <v>78643.22</v>
      </c>
      <c r="V412" s="107">
        <v>0</v>
      </c>
      <c r="W412" s="107">
        <f t="shared" si="244"/>
        <v>330.18309688371528</v>
      </c>
      <c r="X412" s="107">
        <v>385.1</v>
      </c>
      <c r="Y412" s="108">
        <v>44196</v>
      </c>
    </row>
    <row r="413" spans="1:31" x14ac:dyDescent="0.25">
      <c r="A413" s="437"/>
      <c r="B413" s="34"/>
      <c r="C413" s="34"/>
      <c r="D413" s="132"/>
      <c r="E413" s="883"/>
      <c r="F413" s="530" t="s">
        <v>31</v>
      </c>
      <c r="G413" s="501" t="s">
        <v>18</v>
      </c>
      <c r="H413" s="501" t="s">
        <v>18</v>
      </c>
      <c r="I413" s="501" t="s">
        <v>18</v>
      </c>
      <c r="J413" s="501" t="s">
        <v>18</v>
      </c>
      <c r="K413" s="501" t="s">
        <v>18</v>
      </c>
      <c r="L413" s="109">
        <f>L412</f>
        <v>824.7</v>
      </c>
      <c r="M413" s="109">
        <f t="shared" ref="M413:O413" si="245">M412</f>
        <v>718.7</v>
      </c>
      <c r="N413" s="109">
        <f t="shared" si="245"/>
        <v>602</v>
      </c>
      <c r="O413" s="910">
        <f t="shared" si="245"/>
        <v>36</v>
      </c>
      <c r="P413" s="350" t="s">
        <v>18</v>
      </c>
      <c r="Q413" s="109">
        <f>Q411+Q412</f>
        <v>1644414</v>
      </c>
      <c r="R413" s="109">
        <f t="shared" ref="R413:U413" si="246">R411+R412</f>
        <v>0</v>
      </c>
      <c r="S413" s="109">
        <f t="shared" si="246"/>
        <v>785575.79</v>
      </c>
      <c r="T413" s="109">
        <f t="shared" si="246"/>
        <v>383916.95</v>
      </c>
      <c r="U413" s="109">
        <f t="shared" si="246"/>
        <v>474921.26</v>
      </c>
      <c r="V413" s="109">
        <v>0</v>
      </c>
      <c r="W413" s="109" t="s">
        <v>18</v>
      </c>
      <c r="X413" s="109" t="s">
        <v>18</v>
      </c>
      <c r="Y413" s="110" t="s">
        <v>18</v>
      </c>
    </row>
    <row r="414" spans="1:31" ht="15" x14ac:dyDescent="0.25">
      <c r="A414" s="484" t="s">
        <v>1233</v>
      </c>
      <c r="B414" s="97" t="s">
        <v>1655</v>
      </c>
      <c r="C414" s="97">
        <v>3</v>
      </c>
      <c r="D414" s="211" t="s">
        <v>2274</v>
      </c>
      <c r="E414" s="883" t="s">
        <v>727</v>
      </c>
      <c r="F414" s="699" t="s">
        <v>725</v>
      </c>
      <c r="G414" s="284" t="s">
        <v>38</v>
      </c>
      <c r="H414" s="884">
        <v>1988</v>
      </c>
      <c r="I414" s="884"/>
      <c r="J414" s="284" t="s">
        <v>102</v>
      </c>
      <c r="K414" s="284">
        <v>2</v>
      </c>
      <c r="L414" s="956">
        <v>480.54</v>
      </c>
      <c r="M414" s="956">
        <v>299.39999999999998</v>
      </c>
      <c r="N414" s="98">
        <v>251</v>
      </c>
      <c r="O414" s="98">
        <v>24</v>
      </c>
      <c r="P414" s="336" t="s">
        <v>2127</v>
      </c>
      <c r="Q414" s="956">
        <v>426841</v>
      </c>
      <c r="R414" s="956">
        <v>0</v>
      </c>
      <c r="S414" s="956">
        <v>203912.13</v>
      </c>
      <c r="T414" s="956">
        <v>99653.42</v>
      </c>
      <c r="U414" s="956">
        <v>123275.45</v>
      </c>
      <c r="V414" s="956">
        <v>0</v>
      </c>
      <c r="W414" s="956">
        <f>Q414/L414</f>
        <v>888.25279893453194</v>
      </c>
      <c r="X414" s="956">
        <v>2209.09</v>
      </c>
      <c r="Y414" s="157">
        <v>44196</v>
      </c>
    </row>
    <row r="415" spans="1:31" ht="13.5" thickBot="1" x14ac:dyDescent="0.3">
      <c r="A415" s="437"/>
      <c r="B415" s="34"/>
      <c r="C415" s="34"/>
      <c r="D415" s="132"/>
      <c r="E415" s="943"/>
      <c r="F415" s="944" t="s">
        <v>31</v>
      </c>
      <c r="G415" s="523" t="s">
        <v>18</v>
      </c>
      <c r="H415" s="523" t="s">
        <v>18</v>
      </c>
      <c r="I415" s="523" t="s">
        <v>18</v>
      </c>
      <c r="J415" s="523" t="s">
        <v>18</v>
      </c>
      <c r="K415" s="523" t="s">
        <v>18</v>
      </c>
      <c r="L415" s="511">
        <f>L414</f>
        <v>480.54</v>
      </c>
      <c r="M415" s="511">
        <f t="shared" ref="M415:O415" si="247">M414</f>
        <v>299.39999999999998</v>
      </c>
      <c r="N415" s="511">
        <f t="shared" si="247"/>
        <v>251</v>
      </c>
      <c r="O415" s="945">
        <f t="shared" si="247"/>
        <v>24</v>
      </c>
      <c r="P415" s="509" t="s">
        <v>18</v>
      </c>
      <c r="Q415" s="511">
        <f>Q414</f>
        <v>426841</v>
      </c>
      <c r="R415" s="511">
        <f t="shared" ref="R415:U415" si="248">R414</f>
        <v>0</v>
      </c>
      <c r="S415" s="511">
        <f t="shared" si="248"/>
        <v>203912.13</v>
      </c>
      <c r="T415" s="511">
        <f t="shared" si="248"/>
        <v>99653.42</v>
      </c>
      <c r="U415" s="511">
        <f t="shared" si="248"/>
        <v>123275.45</v>
      </c>
      <c r="V415" s="511">
        <v>0</v>
      </c>
      <c r="W415" s="511" t="s">
        <v>18</v>
      </c>
      <c r="X415" s="511" t="s">
        <v>18</v>
      </c>
      <c r="Y415" s="567" t="s">
        <v>18</v>
      </c>
    </row>
    <row r="416" spans="1:31" ht="13.5" thickBot="1" x14ac:dyDescent="0.3">
      <c r="A416" s="437"/>
      <c r="B416" s="34"/>
      <c r="C416" s="34"/>
      <c r="D416" s="132"/>
      <c r="E416" s="919" t="s">
        <v>242</v>
      </c>
      <c r="F416" s="918" t="s">
        <v>146</v>
      </c>
      <c r="G416" s="765" t="s">
        <v>18</v>
      </c>
      <c r="H416" s="765" t="s">
        <v>18</v>
      </c>
      <c r="I416" s="765" t="s">
        <v>18</v>
      </c>
      <c r="J416" s="765" t="s">
        <v>18</v>
      </c>
      <c r="K416" s="765" t="s">
        <v>18</v>
      </c>
      <c r="L416" s="101">
        <f>L419+L424+L427+L430+L434</f>
        <v>2855.3999999999996</v>
      </c>
      <c r="M416" s="101">
        <f t="shared" ref="M416:O416" si="249">M419+M424+M427+M430+M434</f>
        <v>2581.7999999999997</v>
      </c>
      <c r="N416" s="101">
        <f t="shared" si="249"/>
        <v>1578</v>
      </c>
      <c r="O416" s="1167">
        <f t="shared" si="249"/>
        <v>122</v>
      </c>
      <c r="P416" s="335" t="s">
        <v>18</v>
      </c>
      <c r="Q416" s="101">
        <f>Q419+Q424+Q427+Q430+Q434</f>
        <v>9353842</v>
      </c>
      <c r="R416" s="101">
        <f t="shared" ref="R416:V416" si="250">R419+R424+R427+R430+R434</f>
        <v>0</v>
      </c>
      <c r="S416" s="101">
        <f t="shared" si="250"/>
        <v>5730889.7800000003</v>
      </c>
      <c r="T416" s="101">
        <f t="shared" si="250"/>
        <v>0</v>
      </c>
      <c r="U416" s="101">
        <f t="shared" si="250"/>
        <v>3622952.2199999997</v>
      </c>
      <c r="V416" s="101">
        <f t="shared" si="250"/>
        <v>0</v>
      </c>
      <c r="W416" s="101" t="s">
        <v>18</v>
      </c>
      <c r="X416" s="101" t="s">
        <v>18</v>
      </c>
      <c r="Y416" s="102" t="s">
        <v>18</v>
      </c>
    </row>
    <row r="417" spans="1:25" ht="15" x14ac:dyDescent="0.2">
      <c r="A417" s="484" t="s">
        <v>1234</v>
      </c>
      <c r="B417" s="97" t="s">
        <v>1656</v>
      </c>
      <c r="C417" s="97">
        <v>20</v>
      </c>
      <c r="D417" s="211" t="s">
        <v>2266</v>
      </c>
      <c r="E417" s="363" t="s">
        <v>244</v>
      </c>
      <c r="F417" s="173" t="s">
        <v>395</v>
      </c>
      <c r="G417" s="158" t="s">
        <v>38</v>
      </c>
      <c r="H417" s="159">
        <v>1972</v>
      </c>
      <c r="I417" s="159"/>
      <c r="J417" s="158" t="s">
        <v>102</v>
      </c>
      <c r="K417" s="158">
        <v>2</v>
      </c>
      <c r="L417" s="160">
        <v>540.9</v>
      </c>
      <c r="M417" s="160">
        <v>499.9</v>
      </c>
      <c r="N417" s="160">
        <v>380</v>
      </c>
      <c r="O417" s="1176">
        <v>19</v>
      </c>
      <c r="P417" s="347" t="s">
        <v>83</v>
      </c>
      <c r="Q417" s="163">
        <v>93767</v>
      </c>
      <c r="R417" s="375">
        <v>0</v>
      </c>
      <c r="S417" s="160">
        <v>57448.94</v>
      </c>
      <c r="T417" s="160">
        <v>0</v>
      </c>
      <c r="U417" s="160">
        <v>36318.06</v>
      </c>
      <c r="V417" s="160">
        <v>0</v>
      </c>
      <c r="W417" s="163">
        <f>Q417/L417</f>
        <v>173.35366980957664</v>
      </c>
      <c r="X417" s="163">
        <v>106.8</v>
      </c>
      <c r="Y417" s="164">
        <v>44196</v>
      </c>
    </row>
    <row r="418" spans="1:25" ht="15.75" thickBot="1" x14ac:dyDescent="0.25">
      <c r="A418" s="484" t="s">
        <v>1234</v>
      </c>
      <c r="B418" s="97" t="s">
        <v>1656</v>
      </c>
      <c r="C418" s="97">
        <v>8</v>
      </c>
      <c r="D418" s="211" t="s">
        <v>45</v>
      </c>
      <c r="E418" s="364" t="str">
        <f>E417</f>
        <v>8.3.1</v>
      </c>
      <c r="F418" s="35" t="str">
        <f>F417</f>
        <v>с. Тиличики, пер. Комсомольский, д. 3</v>
      </c>
      <c r="G418" s="30" t="s">
        <v>38</v>
      </c>
      <c r="H418" s="57">
        <v>1972</v>
      </c>
      <c r="I418" s="57"/>
      <c r="J418" s="30" t="s">
        <v>102</v>
      </c>
      <c r="K418" s="30">
        <v>2</v>
      </c>
      <c r="L418" s="50">
        <v>540.9</v>
      </c>
      <c r="M418" s="50">
        <v>499.9</v>
      </c>
      <c r="N418" s="50">
        <v>380</v>
      </c>
      <c r="O418" s="1177">
        <v>19</v>
      </c>
      <c r="P418" s="300" t="s">
        <v>45</v>
      </c>
      <c r="Q418" s="107">
        <v>4212726</v>
      </c>
      <c r="R418" s="374">
        <v>0</v>
      </c>
      <c r="S418" s="160">
        <v>2581042.9900000002</v>
      </c>
      <c r="T418" s="50">
        <v>0</v>
      </c>
      <c r="U418" s="160">
        <v>1631683.01</v>
      </c>
      <c r="V418" s="50">
        <v>0</v>
      </c>
      <c r="W418" s="107">
        <f>Q418/N418</f>
        <v>11086.121052631579</v>
      </c>
      <c r="X418" s="107">
        <v>11086.12</v>
      </c>
      <c r="Y418" s="108">
        <v>44196</v>
      </c>
    </row>
    <row r="419" spans="1:25" ht="13.5" thickBot="1" x14ac:dyDescent="0.3">
      <c r="A419" s="437"/>
      <c r="B419" s="34"/>
      <c r="C419" s="34"/>
      <c r="D419" s="132"/>
      <c r="E419" s="1178"/>
      <c r="F419" s="26" t="s">
        <v>31</v>
      </c>
      <c r="G419" s="27" t="s">
        <v>18</v>
      </c>
      <c r="H419" s="27" t="s">
        <v>18</v>
      </c>
      <c r="I419" s="27" t="s">
        <v>18</v>
      </c>
      <c r="J419" s="27" t="s">
        <v>18</v>
      </c>
      <c r="K419" s="27" t="s">
        <v>18</v>
      </c>
      <c r="L419" s="28">
        <f>L417</f>
        <v>540.9</v>
      </c>
      <c r="M419" s="28">
        <f t="shared" ref="M419:O419" si="251">M417</f>
        <v>499.9</v>
      </c>
      <c r="N419" s="28">
        <v>380</v>
      </c>
      <c r="O419" s="1179">
        <f t="shared" si="251"/>
        <v>19</v>
      </c>
      <c r="P419" s="335" t="s">
        <v>18</v>
      </c>
      <c r="Q419" s="101">
        <f>Q417+Q418</f>
        <v>4306493</v>
      </c>
      <c r="R419" s="28">
        <f t="shared" ref="R419:U419" si="252">R417+R418</f>
        <v>0</v>
      </c>
      <c r="S419" s="28">
        <f t="shared" si="252"/>
        <v>2638491.9300000002</v>
      </c>
      <c r="T419" s="28">
        <f t="shared" si="252"/>
        <v>0</v>
      </c>
      <c r="U419" s="28">
        <f t="shared" si="252"/>
        <v>1668001.07</v>
      </c>
      <c r="V419" s="28">
        <v>0</v>
      </c>
      <c r="W419" s="101" t="s">
        <v>18</v>
      </c>
      <c r="X419" s="101" t="s">
        <v>18</v>
      </c>
      <c r="Y419" s="102" t="s">
        <v>18</v>
      </c>
    </row>
    <row r="420" spans="1:25" ht="15" x14ac:dyDescent="0.2">
      <c r="A420" s="484" t="s">
        <v>1235</v>
      </c>
      <c r="B420" s="97" t="s">
        <v>1657</v>
      </c>
      <c r="C420" s="97">
        <v>20</v>
      </c>
      <c r="D420" s="211" t="s">
        <v>2266</v>
      </c>
      <c r="E420" s="363" t="s">
        <v>245</v>
      </c>
      <c r="F420" s="173" t="s">
        <v>396</v>
      </c>
      <c r="G420" s="159" t="s">
        <v>38</v>
      </c>
      <c r="H420" s="159">
        <v>1971</v>
      </c>
      <c r="I420" s="159"/>
      <c r="J420" s="158" t="s">
        <v>102</v>
      </c>
      <c r="K420" s="158">
        <v>2</v>
      </c>
      <c r="L420" s="160">
        <v>577.9</v>
      </c>
      <c r="M420" s="160">
        <v>516.79999999999995</v>
      </c>
      <c r="N420" s="160">
        <v>404</v>
      </c>
      <c r="O420" s="1176">
        <v>28</v>
      </c>
      <c r="P420" s="347" t="s">
        <v>83</v>
      </c>
      <c r="Q420" s="163">
        <v>94440</v>
      </c>
      <c r="R420" s="375">
        <v>0</v>
      </c>
      <c r="S420" s="160">
        <v>57861.279999999999</v>
      </c>
      <c r="T420" s="160">
        <v>0</v>
      </c>
      <c r="U420" s="160">
        <v>36578.720000000001</v>
      </c>
      <c r="V420" s="160">
        <v>0</v>
      </c>
      <c r="W420" s="163">
        <f>Q420/L420</f>
        <v>163.41927669146912</v>
      </c>
      <c r="X420" s="163">
        <v>106.8</v>
      </c>
      <c r="Y420" s="164">
        <v>44196</v>
      </c>
    </row>
    <row r="421" spans="1:25" ht="15" x14ac:dyDescent="0.2">
      <c r="A421" s="484" t="s">
        <v>1235</v>
      </c>
      <c r="B421" s="97" t="s">
        <v>1657</v>
      </c>
      <c r="C421" s="97">
        <v>8</v>
      </c>
      <c r="D421" s="211" t="s">
        <v>45</v>
      </c>
      <c r="E421" s="363" t="s">
        <v>245</v>
      </c>
      <c r="F421" s="37" t="s">
        <v>396</v>
      </c>
      <c r="G421" s="74" t="s">
        <v>38</v>
      </c>
      <c r="H421" s="74">
        <v>1971</v>
      </c>
      <c r="I421" s="74"/>
      <c r="J421" s="58" t="s">
        <v>102</v>
      </c>
      <c r="K421" s="58">
        <v>2</v>
      </c>
      <c r="L421" s="59">
        <v>577.9</v>
      </c>
      <c r="M421" s="59">
        <v>516.79999999999995</v>
      </c>
      <c r="N421" s="59">
        <v>404</v>
      </c>
      <c r="O421" s="1180">
        <v>28</v>
      </c>
      <c r="P421" s="762" t="s">
        <v>2119</v>
      </c>
      <c r="Q421" s="105">
        <v>48405</v>
      </c>
      <c r="R421" s="376">
        <v>0</v>
      </c>
      <c r="S421" s="160">
        <v>29656.66</v>
      </c>
      <c r="T421" s="59">
        <v>0</v>
      </c>
      <c r="U421" s="160">
        <v>18748.34</v>
      </c>
      <c r="V421" s="150">
        <v>0</v>
      </c>
      <c r="W421" s="1153">
        <f>Q421/L421</f>
        <v>83.760166118705655</v>
      </c>
      <c r="X421" s="105">
        <v>83.76</v>
      </c>
      <c r="Y421" s="106">
        <v>44196</v>
      </c>
    </row>
    <row r="422" spans="1:25" x14ac:dyDescent="0.2">
      <c r="A422" s="437"/>
      <c r="B422" s="34"/>
      <c r="C422" s="34"/>
      <c r="D422" s="132"/>
      <c r="E422" s="363" t="s">
        <v>245</v>
      </c>
      <c r="F422" s="184" t="s">
        <v>396</v>
      </c>
      <c r="G422" s="1152" t="s">
        <v>38</v>
      </c>
      <c r="H422" s="1152">
        <v>1971</v>
      </c>
      <c r="I422" s="1152"/>
      <c r="J422" s="156" t="s">
        <v>102</v>
      </c>
      <c r="K422" s="156">
        <v>2</v>
      </c>
      <c r="L422" s="150">
        <v>577.9</v>
      </c>
      <c r="M422" s="150">
        <v>516.79999999999995</v>
      </c>
      <c r="N422" s="150">
        <v>404</v>
      </c>
      <c r="O422" s="1181">
        <v>28</v>
      </c>
      <c r="P422" s="564" t="s">
        <v>2303</v>
      </c>
      <c r="Q422" s="1153">
        <v>72613</v>
      </c>
      <c r="R422" s="371">
        <v>0</v>
      </c>
      <c r="S422" s="160">
        <v>44488.36</v>
      </c>
      <c r="T422" s="150">
        <v>0</v>
      </c>
      <c r="U422" s="160">
        <v>28124.639999999999</v>
      </c>
      <c r="V422" s="150">
        <v>0</v>
      </c>
      <c r="W422" s="1153">
        <f>Q422/L422</f>
        <v>125.64976639557017</v>
      </c>
      <c r="X422" s="1153">
        <v>125.65</v>
      </c>
      <c r="Y422" s="157">
        <v>44196</v>
      </c>
    </row>
    <row r="423" spans="1:25" ht="13.5" thickBot="1" x14ac:dyDescent="0.25">
      <c r="A423" s="437"/>
      <c r="B423" s="34"/>
      <c r="C423" s="34"/>
      <c r="D423" s="132"/>
      <c r="E423" s="364" t="str">
        <f>E420</f>
        <v>8.3.2</v>
      </c>
      <c r="F423" s="35" t="str">
        <f>F420</f>
        <v>с. Тиличики, ул. Набережная, д. 28</v>
      </c>
      <c r="G423" s="57" t="s">
        <v>38</v>
      </c>
      <c r="H423" s="57">
        <v>1971</v>
      </c>
      <c r="I423" s="57"/>
      <c r="J423" s="30" t="s">
        <v>102</v>
      </c>
      <c r="K423" s="30">
        <v>2</v>
      </c>
      <c r="L423" s="50">
        <v>577.9</v>
      </c>
      <c r="M423" s="50">
        <v>516.79999999999995</v>
      </c>
      <c r="N423" s="50">
        <v>404</v>
      </c>
      <c r="O423" s="1177">
        <v>28</v>
      </c>
      <c r="P423" s="300" t="s">
        <v>45</v>
      </c>
      <c r="Q423" s="107">
        <v>4478792</v>
      </c>
      <c r="R423" s="374">
        <v>0</v>
      </c>
      <c r="S423" s="160">
        <v>2744055.6799999997</v>
      </c>
      <c r="T423" s="50">
        <v>0</v>
      </c>
      <c r="U423" s="160">
        <v>1734736.32</v>
      </c>
      <c r="V423" s="50">
        <v>0</v>
      </c>
      <c r="W423" s="107">
        <f>Q423/N423</f>
        <v>11086.118811881188</v>
      </c>
      <c r="X423" s="107">
        <v>11086.12</v>
      </c>
      <c r="Y423" s="108">
        <v>44196</v>
      </c>
    </row>
    <row r="424" spans="1:25" ht="13.5" thickBot="1" x14ac:dyDescent="0.3">
      <c r="A424" s="437"/>
      <c r="B424" s="34"/>
      <c r="C424" s="34"/>
      <c r="D424" s="132"/>
      <c r="E424" s="1178"/>
      <c r="F424" s="26" t="s">
        <v>31</v>
      </c>
      <c r="G424" s="27" t="s">
        <v>18</v>
      </c>
      <c r="H424" s="27" t="s">
        <v>18</v>
      </c>
      <c r="I424" s="27" t="s">
        <v>18</v>
      </c>
      <c r="J424" s="27" t="s">
        <v>18</v>
      </c>
      <c r="K424" s="27" t="s">
        <v>18</v>
      </c>
      <c r="L424" s="28">
        <v>577.9</v>
      </c>
      <c r="M424" s="28">
        <v>516.79999999999995</v>
      </c>
      <c r="N424" s="28">
        <v>404</v>
      </c>
      <c r="O424" s="1179">
        <v>28</v>
      </c>
      <c r="P424" s="335" t="s">
        <v>18</v>
      </c>
      <c r="Q424" s="101">
        <f>Q420+Q421+Q422+Q423</f>
        <v>4694250</v>
      </c>
      <c r="R424" s="101">
        <f t="shared" ref="R424:U424" si="253">R420+R421+R422+R423</f>
        <v>0</v>
      </c>
      <c r="S424" s="101">
        <f t="shared" si="253"/>
        <v>2876061.9799999995</v>
      </c>
      <c r="T424" s="101">
        <f t="shared" si="253"/>
        <v>0</v>
      </c>
      <c r="U424" s="101">
        <f t="shared" si="253"/>
        <v>1818188.02</v>
      </c>
      <c r="V424" s="28">
        <v>0</v>
      </c>
      <c r="W424" s="101" t="s">
        <v>18</v>
      </c>
      <c r="X424" s="101" t="s">
        <v>18</v>
      </c>
      <c r="Y424" s="102" t="s">
        <v>18</v>
      </c>
    </row>
    <row r="425" spans="1:25" ht="13.5" thickBot="1" x14ac:dyDescent="0.3">
      <c r="A425" s="437"/>
      <c r="B425" s="34"/>
      <c r="C425" s="34"/>
      <c r="D425" s="132"/>
      <c r="E425" s="1084" t="s">
        <v>445</v>
      </c>
      <c r="F425" s="1129" t="s">
        <v>2304</v>
      </c>
      <c r="G425" s="1052" t="s">
        <v>38</v>
      </c>
      <c r="H425" s="1052">
        <v>1975</v>
      </c>
      <c r="I425" s="1052"/>
      <c r="J425" s="323" t="s">
        <v>102</v>
      </c>
      <c r="K425" s="323">
        <v>2</v>
      </c>
      <c r="L425" s="209">
        <v>545.4</v>
      </c>
      <c r="M425" s="209">
        <v>497</v>
      </c>
      <c r="N425" s="209">
        <v>390</v>
      </c>
      <c r="O425" s="1182">
        <v>19</v>
      </c>
      <c r="P425" s="343" t="s">
        <v>83</v>
      </c>
      <c r="Q425" s="209">
        <v>58249</v>
      </c>
      <c r="R425" s="209">
        <v>0</v>
      </c>
      <c r="S425" s="176">
        <v>35687.86</v>
      </c>
      <c r="T425" s="209">
        <v>0</v>
      </c>
      <c r="U425" s="176">
        <v>22561.14</v>
      </c>
      <c r="V425" s="209">
        <v>0</v>
      </c>
      <c r="W425" s="209">
        <f t="shared" ref="W425:W426" si="254">Q425/L425</f>
        <v>106.8005133846718</v>
      </c>
      <c r="X425" s="209">
        <v>106.8</v>
      </c>
      <c r="Y425" s="210">
        <v>44196</v>
      </c>
    </row>
    <row r="426" spans="1:25" ht="13.5" thickBot="1" x14ac:dyDescent="0.25">
      <c r="A426" s="437"/>
      <c r="B426" s="34"/>
      <c r="C426" s="34"/>
      <c r="D426" s="132"/>
      <c r="E426" s="1084" t="s">
        <v>445</v>
      </c>
      <c r="F426" s="904" t="s">
        <v>2304</v>
      </c>
      <c r="G426" s="905" t="s">
        <v>38</v>
      </c>
      <c r="H426" s="905">
        <v>1975</v>
      </c>
      <c r="I426" s="905"/>
      <c r="J426" s="715" t="s">
        <v>102</v>
      </c>
      <c r="K426" s="715">
        <v>2</v>
      </c>
      <c r="L426" s="107">
        <v>545.4</v>
      </c>
      <c r="M426" s="107">
        <v>497</v>
      </c>
      <c r="N426" s="107">
        <v>390</v>
      </c>
      <c r="O426" s="1183">
        <v>19</v>
      </c>
      <c r="P426" s="348" t="s">
        <v>2119</v>
      </c>
      <c r="Q426" s="107">
        <v>45683</v>
      </c>
      <c r="R426" s="374">
        <v>0</v>
      </c>
      <c r="S426" s="50">
        <v>27988.95</v>
      </c>
      <c r="T426" s="50">
        <v>0</v>
      </c>
      <c r="U426" s="50">
        <v>17694.05</v>
      </c>
      <c r="V426" s="50">
        <v>0</v>
      </c>
      <c r="W426" s="107">
        <f t="shared" si="254"/>
        <v>83.760542720938759</v>
      </c>
      <c r="X426" s="107">
        <v>83.76</v>
      </c>
      <c r="Y426" s="108">
        <v>44196</v>
      </c>
    </row>
    <row r="427" spans="1:25" ht="13.5" thickBot="1" x14ac:dyDescent="0.3">
      <c r="A427" s="437"/>
      <c r="B427" s="34"/>
      <c r="C427" s="34"/>
      <c r="D427" s="132"/>
      <c r="E427" s="1184"/>
      <c r="F427" s="26" t="s">
        <v>31</v>
      </c>
      <c r="G427" s="765" t="s">
        <v>18</v>
      </c>
      <c r="H427" s="765" t="s">
        <v>18</v>
      </c>
      <c r="I427" s="765" t="s">
        <v>18</v>
      </c>
      <c r="J427" s="765" t="s">
        <v>18</v>
      </c>
      <c r="K427" s="765" t="s">
        <v>18</v>
      </c>
      <c r="L427" s="101">
        <f>L425</f>
        <v>545.4</v>
      </c>
      <c r="M427" s="101">
        <f>M425</f>
        <v>497</v>
      </c>
      <c r="N427" s="101">
        <v>390</v>
      </c>
      <c r="O427" s="1185">
        <f>O425</f>
        <v>19</v>
      </c>
      <c r="P427" s="335" t="s">
        <v>18</v>
      </c>
      <c r="Q427" s="101">
        <f>Q425+Q426</f>
        <v>103932</v>
      </c>
      <c r="R427" s="101">
        <f t="shared" ref="R427:V427" si="255">R425+R426</f>
        <v>0</v>
      </c>
      <c r="S427" s="101">
        <f t="shared" si="255"/>
        <v>63676.81</v>
      </c>
      <c r="T427" s="101">
        <f t="shared" si="255"/>
        <v>0</v>
      </c>
      <c r="U427" s="101">
        <f t="shared" si="255"/>
        <v>40255.19</v>
      </c>
      <c r="V427" s="101">
        <f t="shared" si="255"/>
        <v>0</v>
      </c>
      <c r="W427" s="101" t="s">
        <v>18</v>
      </c>
      <c r="X427" s="101" t="s">
        <v>18</v>
      </c>
      <c r="Y427" s="102" t="s">
        <v>18</v>
      </c>
    </row>
    <row r="428" spans="1:25" ht="13.5" thickBot="1" x14ac:dyDescent="0.3">
      <c r="A428" s="437"/>
      <c r="B428" s="34"/>
      <c r="C428" s="34"/>
      <c r="D428" s="132"/>
      <c r="E428" s="1084" t="s">
        <v>2307</v>
      </c>
      <c r="F428" s="1129" t="s">
        <v>2305</v>
      </c>
      <c r="G428" s="323" t="s">
        <v>38</v>
      </c>
      <c r="H428" s="323">
        <v>1968</v>
      </c>
      <c r="I428" s="323"/>
      <c r="J428" s="323" t="s">
        <v>102</v>
      </c>
      <c r="K428" s="323">
        <v>2</v>
      </c>
      <c r="L428" s="209">
        <v>618.9</v>
      </c>
      <c r="M428" s="209">
        <v>556.9</v>
      </c>
      <c r="N428" s="209">
        <v>404</v>
      </c>
      <c r="O428" s="1182">
        <v>31</v>
      </c>
      <c r="P428" s="343" t="s">
        <v>83</v>
      </c>
      <c r="Q428" s="209">
        <v>66099</v>
      </c>
      <c r="R428" s="209">
        <v>0</v>
      </c>
      <c r="S428" s="160">
        <v>40497.380000000005</v>
      </c>
      <c r="T428" s="209">
        <v>0</v>
      </c>
      <c r="U428" s="160">
        <v>25601.62</v>
      </c>
      <c r="V428" s="209">
        <v>0</v>
      </c>
      <c r="W428" s="105">
        <f t="shared" ref="W428:W429" si="256">Q428/L428</f>
        <v>106.80077556955889</v>
      </c>
      <c r="X428" s="209">
        <v>106.8</v>
      </c>
      <c r="Y428" s="210">
        <v>44196</v>
      </c>
    </row>
    <row r="429" spans="1:25" ht="13.5" thickBot="1" x14ac:dyDescent="0.3">
      <c r="A429" s="437"/>
      <c r="B429" s="34"/>
      <c r="C429" s="34"/>
      <c r="D429" s="132"/>
      <c r="E429" s="1084" t="s">
        <v>2307</v>
      </c>
      <c r="F429" s="904" t="s">
        <v>2305</v>
      </c>
      <c r="G429" s="715" t="s">
        <v>38</v>
      </c>
      <c r="H429" s="715">
        <v>1968</v>
      </c>
      <c r="I429" s="715"/>
      <c r="J429" s="715" t="s">
        <v>102</v>
      </c>
      <c r="K429" s="715">
        <v>2</v>
      </c>
      <c r="L429" s="107">
        <v>618.9</v>
      </c>
      <c r="M429" s="107">
        <v>556.9</v>
      </c>
      <c r="N429" s="107">
        <v>404</v>
      </c>
      <c r="O429" s="1183">
        <v>31</v>
      </c>
      <c r="P429" s="300" t="s">
        <v>2119</v>
      </c>
      <c r="Q429" s="107">
        <v>51839</v>
      </c>
      <c r="R429" s="107">
        <v>0</v>
      </c>
      <c r="S429" s="59">
        <v>31760.6</v>
      </c>
      <c r="T429" s="107">
        <v>0</v>
      </c>
      <c r="U429" s="59">
        <v>20078.400000000001</v>
      </c>
      <c r="V429" s="107">
        <v>0</v>
      </c>
      <c r="W429" s="107">
        <f t="shared" si="256"/>
        <v>83.759896590725489</v>
      </c>
      <c r="X429" s="107">
        <v>83.76</v>
      </c>
      <c r="Y429" s="108">
        <v>44196</v>
      </c>
    </row>
    <row r="430" spans="1:25" ht="13.5" thickBot="1" x14ac:dyDescent="0.3">
      <c r="A430" s="437"/>
      <c r="B430" s="34"/>
      <c r="C430" s="34"/>
      <c r="D430" s="132"/>
      <c r="E430" s="928"/>
      <c r="F430" s="916" t="s">
        <v>31</v>
      </c>
      <c r="G430" s="765" t="s">
        <v>18</v>
      </c>
      <c r="H430" s="765" t="s">
        <v>18</v>
      </c>
      <c r="I430" s="765" t="s">
        <v>18</v>
      </c>
      <c r="J430" s="765" t="s">
        <v>18</v>
      </c>
      <c r="K430" s="765" t="s">
        <v>18</v>
      </c>
      <c r="L430" s="101">
        <f>L428</f>
        <v>618.9</v>
      </c>
      <c r="M430" s="101">
        <f>M428</f>
        <v>556.9</v>
      </c>
      <c r="N430" s="101">
        <v>404</v>
      </c>
      <c r="O430" s="1185">
        <f>O428</f>
        <v>31</v>
      </c>
      <c r="P430" s="335" t="s">
        <v>18</v>
      </c>
      <c r="Q430" s="101">
        <f>Q428+Q429</f>
        <v>117938</v>
      </c>
      <c r="R430" s="101">
        <f t="shared" ref="R430:U430" si="257">R428+R429</f>
        <v>0</v>
      </c>
      <c r="S430" s="101">
        <f t="shared" si="257"/>
        <v>72257.98000000001</v>
      </c>
      <c r="T430" s="101">
        <f t="shared" si="257"/>
        <v>0</v>
      </c>
      <c r="U430" s="101">
        <f t="shared" si="257"/>
        <v>45680.020000000004</v>
      </c>
      <c r="V430" s="101">
        <f t="shared" ref="V430" si="258">V428</f>
        <v>0</v>
      </c>
      <c r="W430" s="101" t="s">
        <v>18</v>
      </c>
      <c r="X430" s="101" t="s">
        <v>18</v>
      </c>
      <c r="Y430" s="102" t="s">
        <v>18</v>
      </c>
    </row>
    <row r="431" spans="1:25" x14ac:dyDescent="0.25">
      <c r="A431" s="437"/>
      <c r="B431" s="34"/>
      <c r="C431" s="34"/>
      <c r="D431" s="132"/>
      <c r="E431" s="1186" t="s">
        <v>2308</v>
      </c>
      <c r="F431" s="697" t="s">
        <v>2306</v>
      </c>
      <c r="G431" s="940" t="s">
        <v>38</v>
      </c>
      <c r="H431" s="940">
        <v>1968</v>
      </c>
      <c r="I431" s="940"/>
      <c r="J431" s="714" t="s">
        <v>102</v>
      </c>
      <c r="K431" s="714">
        <v>2</v>
      </c>
      <c r="L431" s="163">
        <v>572.29999999999995</v>
      </c>
      <c r="M431" s="163">
        <v>511.2</v>
      </c>
      <c r="N431" s="163">
        <v>0</v>
      </c>
      <c r="O431" s="1187">
        <v>25</v>
      </c>
      <c r="P431" s="749" t="s">
        <v>78</v>
      </c>
      <c r="Q431" s="163">
        <v>47341</v>
      </c>
      <c r="R431" s="163">
        <v>0</v>
      </c>
      <c r="S431" s="160">
        <v>29004.77</v>
      </c>
      <c r="T431" s="163">
        <v>0</v>
      </c>
      <c r="U431" s="160">
        <v>18336.23</v>
      </c>
      <c r="V431" s="163">
        <v>0</v>
      </c>
      <c r="W431" s="105">
        <f t="shared" ref="W431:W433" si="259">Q431/L431</f>
        <v>82.720601083347901</v>
      </c>
      <c r="X431" s="163">
        <v>82.72</v>
      </c>
      <c r="Y431" s="164">
        <v>44196</v>
      </c>
    </row>
    <row r="432" spans="1:25" x14ac:dyDescent="0.2">
      <c r="A432" s="437"/>
      <c r="B432" s="34"/>
      <c r="C432" s="34"/>
      <c r="D432" s="132"/>
      <c r="E432" s="612" t="s">
        <v>2308</v>
      </c>
      <c r="F432" s="1005" t="s">
        <v>2306</v>
      </c>
      <c r="G432" s="1006" t="s">
        <v>38</v>
      </c>
      <c r="H432" s="1006">
        <v>1968</v>
      </c>
      <c r="I432" s="1006"/>
      <c r="J432" s="824" t="s">
        <v>102</v>
      </c>
      <c r="K432" s="824">
        <v>2</v>
      </c>
      <c r="L432" s="105">
        <v>572.29999999999995</v>
      </c>
      <c r="M432" s="105">
        <v>511.2</v>
      </c>
      <c r="N432" s="105">
        <v>0</v>
      </c>
      <c r="O432" s="1188">
        <v>25</v>
      </c>
      <c r="P432" s="762" t="s">
        <v>2119</v>
      </c>
      <c r="Q432" s="105">
        <v>47936</v>
      </c>
      <c r="R432" s="376">
        <v>0</v>
      </c>
      <c r="S432" s="160">
        <v>29369.32</v>
      </c>
      <c r="T432" s="59">
        <v>0</v>
      </c>
      <c r="U432" s="160">
        <v>18566.68</v>
      </c>
      <c r="V432" s="59">
        <v>0</v>
      </c>
      <c r="W432" s="1153">
        <f t="shared" si="259"/>
        <v>83.760265594967677</v>
      </c>
      <c r="X432" s="105">
        <v>83.76</v>
      </c>
      <c r="Y432" s="106">
        <v>44196</v>
      </c>
    </row>
    <row r="433" spans="1:25" ht="26.25" thickBot="1" x14ac:dyDescent="0.3">
      <c r="A433" s="437"/>
      <c r="B433" s="34"/>
      <c r="C433" s="34"/>
      <c r="D433" s="132"/>
      <c r="E433" s="1189" t="s">
        <v>2308</v>
      </c>
      <c r="F433" s="904" t="s">
        <v>2306</v>
      </c>
      <c r="G433" s="905" t="s">
        <v>38</v>
      </c>
      <c r="H433" s="905">
        <v>1968</v>
      </c>
      <c r="I433" s="905"/>
      <c r="J433" s="715" t="s">
        <v>102</v>
      </c>
      <c r="K433" s="715">
        <v>2</v>
      </c>
      <c r="L433" s="107">
        <v>572.29999999999995</v>
      </c>
      <c r="M433" s="107">
        <v>511.2</v>
      </c>
      <c r="N433" s="107">
        <v>0</v>
      </c>
      <c r="O433" s="1183">
        <v>25</v>
      </c>
      <c r="P433" s="342" t="s">
        <v>2140</v>
      </c>
      <c r="Q433" s="107">
        <v>35952</v>
      </c>
      <c r="R433" s="107">
        <v>0</v>
      </c>
      <c r="S433" s="160">
        <v>22026.989999999998</v>
      </c>
      <c r="T433" s="107">
        <v>0</v>
      </c>
      <c r="U433" s="160">
        <v>13925.01</v>
      </c>
      <c r="V433" s="107">
        <v>0</v>
      </c>
      <c r="W433" s="105">
        <f t="shared" si="259"/>
        <v>62.820199196225758</v>
      </c>
      <c r="X433" s="107">
        <v>62.82</v>
      </c>
      <c r="Y433" s="108">
        <v>44196</v>
      </c>
    </row>
    <row r="434" spans="1:25" ht="13.5" thickBot="1" x14ac:dyDescent="0.3">
      <c r="A434" s="437"/>
      <c r="B434" s="34"/>
      <c r="C434" s="34"/>
      <c r="D434" s="132"/>
      <c r="E434" s="1190"/>
      <c r="F434" s="916" t="s">
        <v>31</v>
      </c>
      <c r="G434" s="765" t="s">
        <v>18</v>
      </c>
      <c r="H434" s="765" t="s">
        <v>18</v>
      </c>
      <c r="I434" s="765" t="s">
        <v>18</v>
      </c>
      <c r="J434" s="765" t="s">
        <v>18</v>
      </c>
      <c r="K434" s="765" t="s">
        <v>18</v>
      </c>
      <c r="L434" s="101">
        <f>L431</f>
        <v>572.29999999999995</v>
      </c>
      <c r="M434" s="101">
        <f t="shared" ref="M434:O434" si="260">M431</f>
        <v>511.2</v>
      </c>
      <c r="N434" s="101">
        <f t="shared" si="260"/>
        <v>0</v>
      </c>
      <c r="O434" s="1185">
        <f t="shared" si="260"/>
        <v>25</v>
      </c>
      <c r="P434" s="335" t="s">
        <v>18</v>
      </c>
      <c r="Q434" s="101">
        <f>Q431+Q432+Q433</f>
        <v>131229</v>
      </c>
      <c r="R434" s="101">
        <f t="shared" ref="R434:V434" si="261">R431+R432+R433</f>
        <v>0</v>
      </c>
      <c r="S434" s="101">
        <f t="shared" si="261"/>
        <v>80401.079999999987</v>
      </c>
      <c r="T434" s="101">
        <f t="shared" si="261"/>
        <v>0</v>
      </c>
      <c r="U434" s="101">
        <f t="shared" si="261"/>
        <v>50827.920000000006</v>
      </c>
      <c r="V434" s="101">
        <f t="shared" si="261"/>
        <v>0</v>
      </c>
      <c r="W434" s="101" t="s">
        <v>18</v>
      </c>
      <c r="X434" s="101" t="s">
        <v>18</v>
      </c>
      <c r="Y434" s="102" t="s">
        <v>18</v>
      </c>
    </row>
    <row r="435" spans="1:25" ht="15" thickBot="1" x14ac:dyDescent="0.3">
      <c r="A435" s="437"/>
      <c r="B435" s="34"/>
      <c r="C435" s="34"/>
      <c r="D435" s="132"/>
      <c r="E435" s="928" t="s">
        <v>247</v>
      </c>
      <c r="F435" s="916" t="s">
        <v>246</v>
      </c>
      <c r="G435" s="765" t="s">
        <v>18</v>
      </c>
      <c r="H435" s="765" t="s">
        <v>18</v>
      </c>
      <c r="I435" s="765" t="s">
        <v>18</v>
      </c>
      <c r="J435" s="765" t="s">
        <v>18</v>
      </c>
      <c r="K435" s="765" t="s">
        <v>18</v>
      </c>
      <c r="L435" s="101">
        <f>L439+L441</f>
        <v>669</v>
      </c>
      <c r="M435" s="101">
        <f t="shared" ref="M435:O435" si="262">M439+M441</f>
        <v>595.70000000000005</v>
      </c>
      <c r="N435" s="101">
        <f t="shared" si="262"/>
        <v>0</v>
      </c>
      <c r="O435" s="695">
        <f t="shared" si="262"/>
        <v>32</v>
      </c>
      <c r="P435" s="168" t="s">
        <v>18</v>
      </c>
      <c r="Q435" s="101">
        <f>Q439+Q441</f>
        <v>802244</v>
      </c>
      <c r="R435" s="101">
        <f t="shared" ref="R435:U435" si="263">R439+R441</f>
        <v>0</v>
      </c>
      <c r="S435" s="101">
        <f t="shared" si="263"/>
        <v>559272.6</v>
      </c>
      <c r="T435" s="101">
        <f t="shared" si="263"/>
        <v>35690.209999999992</v>
      </c>
      <c r="U435" s="101">
        <f t="shared" si="263"/>
        <v>207281.19</v>
      </c>
      <c r="V435" s="101">
        <v>0</v>
      </c>
      <c r="W435" s="101" t="s">
        <v>18</v>
      </c>
      <c r="X435" s="101" t="s">
        <v>18</v>
      </c>
      <c r="Y435" s="102" t="s">
        <v>18</v>
      </c>
    </row>
    <row r="436" spans="1:25" ht="15" x14ac:dyDescent="0.25">
      <c r="A436" s="484" t="s">
        <v>1236</v>
      </c>
      <c r="B436" s="97" t="s">
        <v>1658</v>
      </c>
      <c r="C436" s="97">
        <v>1</v>
      </c>
      <c r="D436" s="211" t="s">
        <v>2272</v>
      </c>
      <c r="E436" s="931" t="s">
        <v>788</v>
      </c>
      <c r="F436" s="1005" t="s">
        <v>789</v>
      </c>
      <c r="G436" s="824" t="s">
        <v>38</v>
      </c>
      <c r="H436" s="1006">
        <v>1983</v>
      </c>
      <c r="I436" s="940"/>
      <c r="J436" s="714" t="s">
        <v>102</v>
      </c>
      <c r="K436" s="714">
        <v>2</v>
      </c>
      <c r="L436" s="163">
        <v>329.1</v>
      </c>
      <c r="M436" s="966">
        <v>292.5</v>
      </c>
      <c r="N436" s="966">
        <v>0</v>
      </c>
      <c r="O436" s="942">
        <v>12</v>
      </c>
      <c r="P436" s="339" t="s">
        <v>2111</v>
      </c>
      <c r="Q436" s="163">
        <v>208939</v>
      </c>
      <c r="R436" s="163">
        <v>0</v>
      </c>
      <c r="S436" s="163">
        <v>152440.51999999999</v>
      </c>
      <c r="T436" s="163">
        <v>0</v>
      </c>
      <c r="U436" s="163">
        <v>56498.48</v>
      </c>
      <c r="V436" s="163">
        <v>0</v>
      </c>
      <c r="W436" s="956">
        <f t="shared" ref="W436:W438" si="264">Q436/L436</f>
        <v>634.87997569127924</v>
      </c>
      <c r="X436" s="163">
        <v>714.32</v>
      </c>
      <c r="Y436" s="164">
        <v>44196</v>
      </c>
    </row>
    <row r="437" spans="1:25" ht="15" x14ac:dyDescent="0.25">
      <c r="A437" s="484" t="s">
        <v>1236</v>
      </c>
      <c r="B437" s="97" t="s">
        <v>1658</v>
      </c>
      <c r="C437" s="97">
        <v>20</v>
      </c>
      <c r="D437" s="211" t="s">
        <v>2264</v>
      </c>
      <c r="E437" s="883" t="s">
        <v>788</v>
      </c>
      <c r="F437" s="698" t="s">
        <v>789</v>
      </c>
      <c r="G437" s="284" t="s">
        <v>38</v>
      </c>
      <c r="H437" s="884">
        <v>1983</v>
      </c>
      <c r="I437" s="884"/>
      <c r="J437" s="284" t="s">
        <v>102</v>
      </c>
      <c r="K437" s="284">
        <v>2</v>
      </c>
      <c r="L437" s="956">
        <v>329.1</v>
      </c>
      <c r="M437" s="890">
        <v>292.5</v>
      </c>
      <c r="N437" s="890">
        <v>0</v>
      </c>
      <c r="O437" s="98">
        <v>12</v>
      </c>
      <c r="P437" s="300" t="s">
        <v>2119</v>
      </c>
      <c r="Q437" s="163">
        <v>27565</v>
      </c>
      <c r="R437" s="956">
        <v>0</v>
      </c>
      <c r="S437" s="956">
        <v>20111.239999999998</v>
      </c>
      <c r="T437" s="956">
        <v>0</v>
      </c>
      <c r="U437" s="956">
        <v>7453.76</v>
      </c>
      <c r="V437" s="956">
        <v>0</v>
      </c>
      <c r="W437" s="956">
        <f t="shared" si="264"/>
        <v>83.758735946520815</v>
      </c>
      <c r="X437" s="956">
        <v>83.76</v>
      </c>
      <c r="Y437" s="157">
        <v>44196</v>
      </c>
    </row>
    <row r="438" spans="1:25" ht="15" x14ac:dyDescent="0.25">
      <c r="A438" s="484" t="s">
        <v>1236</v>
      </c>
      <c r="B438" s="97" t="s">
        <v>1659</v>
      </c>
      <c r="C438" s="97">
        <v>4</v>
      </c>
      <c r="D438" s="211" t="s">
        <v>2273</v>
      </c>
      <c r="E438" s="903" t="s">
        <v>788</v>
      </c>
      <c r="F438" s="1005" t="s">
        <v>789</v>
      </c>
      <c r="G438" s="824" t="s">
        <v>38</v>
      </c>
      <c r="H438" s="1006">
        <v>1983</v>
      </c>
      <c r="I438" s="905"/>
      <c r="J438" s="715" t="s">
        <v>102</v>
      </c>
      <c r="K438" s="715">
        <v>2</v>
      </c>
      <c r="L438" s="107">
        <v>329.1</v>
      </c>
      <c r="M438" s="967">
        <v>292.5</v>
      </c>
      <c r="N438" s="967">
        <v>0</v>
      </c>
      <c r="O438" s="907">
        <v>12</v>
      </c>
      <c r="P438" s="300" t="s">
        <v>2115</v>
      </c>
      <c r="Q438" s="105">
        <v>341910</v>
      </c>
      <c r="R438" s="107">
        <v>0</v>
      </c>
      <c r="S438" s="107">
        <v>223415.95</v>
      </c>
      <c r="T438" s="107">
        <v>35690.209999999992</v>
      </c>
      <c r="U438" s="107">
        <v>82803.839999999997</v>
      </c>
      <c r="V438" s="107">
        <v>0</v>
      </c>
      <c r="W438" s="107">
        <f t="shared" si="264"/>
        <v>1038.9243391066545</v>
      </c>
      <c r="X438" s="107">
        <v>385.1</v>
      </c>
      <c r="Y438" s="108">
        <v>44196</v>
      </c>
    </row>
    <row r="439" spans="1:25" ht="14.25" x14ac:dyDescent="0.25">
      <c r="A439" s="437"/>
      <c r="B439" s="34"/>
      <c r="C439" s="34"/>
      <c r="D439" s="132"/>
      <c r="E439" s="909"/>
      <c r="F439" s="530" t="s">
        <v>31</v>
      </c>
      <c r="G439" s="501" t="s">
        <v>18</v>
      </c>
      <c r="H439" s="501" t="s">
        <v>18</v>
      </c>
      <c r="I439" s="501" t="s">
        <v>18</v>
      </c>
      <c r="J439" s="501" t="s">
        <v>18</v>
      </c>
      <c r="K439" s="501" t="s">
        <v>18</v>
      </c>
      <c r="L439" s="109">
        <f>L438</f>
        <v>329.1</v>
      </c>
      <c r="M439" s="109">
        <f t="shared" ref="M439:O439" si="265">M438</f>
        <v>292.5</v>
      </c>
      <c r="N439" s="109">
        <f t="shared" si="265"/>
        <v>0</v>
      </c>
      <c r="O439" s="910">
        <f t="shared" si="265"/>
        <v>12</v>
      </c>
      <c r="P439" s="505" t="s">
        <v>18</v>
      </c>
      <c r="Q439" s="109">
        <f>SUM(Q436:Q438)</f>
        <v>578414</v>
      </c>
      <c r="R439" s="109">
        <f t="shared" ref="R439:U439" si="266">SUM(R436:R438)</f>
        <v>0</v>
      </c>
      <c r="S439" s="109">
        <f t="shared" si="266"/>
        <v>395967.70999999996</v>
      </c>
      <c r="T439" s="109">
        <f t="shared" si="266"/>
        <v>35690.209999999992</v>
      </c>
      <c r="U439" s="109">
        <f t="shared" si="266"/>
        <v>146756.08000000002</v>
      </c>
      <c r="V439" s="109">
        <v>0</v>
      </c>
      <c r="W439" s="109" t="s">
        <v>18</v>
      </c>
      <c r="X439" s="109" t="s">
        <v>18</v>
      </c>
      <c r="Y439" s="110" t="s">
        <v>18</v>
      </c>
    </row>
    <row r="440" spans="1:25" ht="15" x14ac:dyDescent="0.25">
      <c r="A440" s="484" t="s">
        <v>1237</v>
      </c>
      <c r="B440" s="97" t="s">
        <v>1660</v>
      </c>
      <c r="C440" s="97">
        <v>5</v>
      </c>
      <c r="D440" s="211" t="s">
        <v>2271</v>
      </c>
      <c r="E440" s="931" t="s">
        <v>790</v>
      </c>
      <c r="F440" s="1005" t="s">
        <v>791</v>
      </c>
      <c r="G440" s="824" t="s">
        <v>38</v>
      </c>
      <c r="H440" s="1006">
        <v>1985</v>
      </c>
      <c r="I440" s="1006"/>
      <c r="J440" s="824" t="s">
        <v>102</v>
      </c>
      <c r="K440" s="824">
        <v>2</v>
      </c>
      <c r="L440" s="105">
        <v>339.9</v>
      </c>
      <c r="M440" s="1056">
        <v>303.2</v>
      </c>
      <c r="N440" s="1056">
        <v>0</v>
      </c>
      <c r="O440" s="970">
        <v>20</v>
      </c>
      <c r="P440" s="340" t="s">
        <v>2120</v>
      </c>
      <c r="Q440" s="105">
        <v>223830</v>
      </c>
      <c r="R440" s="105">
        <v>0</v>
      </c>
      <c r="S440" s="105">
        <v>163304.89000000001</v>
      </c>
      <c r="T440" s="105">
        <v>0</v>
      </c>
      <c r="U440" s="105">
        <v>60525.11</v>
      </c>
      <c r="V440" s="105">
        <v>0</v>
      </c>
      <c r="W440" s="105">
        <f>Q440/L440</f>
        <v>658.5172109443954</v>
      </c>
      <c r="X440" s="105">
        <v>556.94000000000005</v>
      </c>
      <c r="Y440" s="106">
        <v>44196</v>
      </c>
    </row>
    <row r="441" spans="1:25" ht="15" thickBot="1" x14ac:dyDescent="0.3">
      <c r="A441" s="437"/>
      <c r="B441" s="34"/>
      <c r="C441" s="34"/>
      <c r="D441" s="132"/>
      <c r="E441" s="943"/>
      <c r="F441" s="944" t="s">
        <v>31</v>
      </c>
      <c r="G441" s="523" t="s">
        <v>18</v>
      </c>
      <c r="H441" s="523" t="s">
        <v>18</v>
      </c>
      <c r="I441" s="523" t="s">
        <v>18</v>
      </c>
      <c r="J441" s="523" t="s">
        <v>18</v>
      </c>
      <c r="K441" s="523" t="s">
        <v>18</v>
      </c>
      <c r="L441" s="511">
        <f>L440</f>
        <v>339.9</v>
      </c>
      <c r="M441" s="511">
        <f t="shared" ref="M441:O441" si="267">M440</f>
        <v>303.2</v>
      </c>
      <c r="N441" s="511">
        <f t="shared" si="267"/>
        <v>0</v>
      </c>
      <c r="O441" s="945">
        <f t="shared" si="267"/>
        <v>20</v>
      </c>
      <c r="P441" s="357" t="s">
        <v>18</v>
      </c>
      <c r="Q441" s="511">
        <f>Q440</f>
        <v>223830</v>
      </c>
      <c r="R441" s="511">
        <f t="shared" ref="R441:U441" si="268">R440</f>
        <v>0</v>
      </c>
      <c r="S441" s="511">
        <f t="shared" si="268"/>
        <v>163304.89000000001</v>
      </c>
      <c r="T441" s="511">
        <f t="shared" si="268"/>
        <v>0</v>
      </c>
      <c r="U441" s="511">
        <f t="shared" si="268"/>
        <v>60525.11</v>
      </c>
      <c r="V441" s="511">
        <v>0</v>
      </c>
      <c r="W441" s="511" t="s">
        <v>18</v>
      </c>
      <c r="X441" s="511" t="s">
        <v>18</v>
      </c>
      <c r="Y441" s="567" t="s">
        <v>18</v>
      </c>
    </row>
    <row r="442" spans="1:25" ht="16.5" customHeight="1" thickBot="1" x14ac:dyDescent="0.3">
      <c r="A442" s="437"/>
      <c r="B442" s="34"/>
      <c r="C442" s="34"/>
      <c r="D442" s="132"/>
      <c r="E442" s="928" t="s">
        <v>566</v>
      </c>
      <c r="F442" s="929" t="s">
        <v>792</v>
      </c>
      <c r="G442" s="765" t="s">
        <v>18</v>
      </c>
      <c r="H442" s="765" t="s">
        <v>18</v>
      </c>
      <c r="I442" s="765" t="s">
        <v>18</v>
      </c>
      <c r="J442" s="765" t="s">
        <v>18</v>
      </c>
      <c r="K442" s="765" t="s">
        <v>18</v>
      </c>
      <c r="L442" s="101">
        <f>L444</f>
        <v>534.20000000000005</v>
      </c>
      <c r="M442" s="101">
        <f>M444</f>
        <v>491</v>
      </c>
      <c r="N442" s="101">
        <f>N444</f>
        <v>245.5</v>
      </c>
      <c r="O442" s="695">
        <f>O444</f>
        <v>24</v>
      </c>
      <c r="P442" s="168" t="s">
        <v>18</v>
      </c>
      <c r="Q442" s="101">
        <f>Q444</f>
        <v>415910</v>
      </c>
      <c r="R442" s="101">
        <f t="shared" ref="R442:V442" si="269">R444</f>
        <v>0</v>
      </c>
      <c r="S442" s="101">
        <f t="shared" si="269"/>
        <v>270726.8</v>
      </c>
      <c r="T442" s="101">
        <f t="shared" si="269"/>
        <v>0</v>
      </c>
      <c r="U442" s="101">
        <f t="shared" si="269"/>
        <v>145183.20000000001</v>
      </c>
      <c r="V442" s="101">
        <f t="shared" si="269"/>
        <v>0</v>
      </c>
      <c r="W442" s="101" t="s">
        <v>18</v>
      </c>
      <c r="X442" s="101" t="s">
        <v>18</v>
      </c>
      <c r="Y442" s="102" t="s">
        <v>18</v>
      </c>
    </row>
    <row r="443" spans="1:25" ht="15" x14ac:dyDescent="0.25">
      <c r="A443" s="484" t="s">
        <v>1238</v>
      </c>
      <c r="B443" s="97" t="s">
        <v>1661</v>
      </c>
      <c r="C443" s="97">
        <v>1</v>
      </c>
      <c r="D443" s="211" t="s">
        <v>2272</v>
      </c>
      <c r="E443" s="931" t="s">
        <v>793</v>
      </c>
      <c r="F443" s="1005" t="s">
        <v>794</v>
      </c>
      <c r="G443" s="824" t="s">
        <v>38</v>
      </c>
      <c r="H443" s="1006">
        <v>1974</v>
      </c>
      <c r="I443" s="1006"/>
      <c r="J443" s="824" t="s">
        <v>102</v>
      </c>
      <c r="K443" s="824">
        <v>2</v>
      </c>
      <c r="L443" s="1070">
        <v>534.20000000000005</v>
      </c>
      <c r="M443" s="105">
        <v>491</v>
      </c>
      <c r="N443" s="105">
        <v>245.5</v>
      </c>
      <c r="O443" s="970">
        <v>24</v>
      </c>
      <c r="P443" s="300" t="s">
        <v>2111</v>
      </c>
      <c r="Q443" s="105">
        <v>415910</v>
      </c>
      <c r="R443" s="105">
        <v>0</v>
      </c>
      <c r="S443" s="105">
        <v>270726.8</v>
      </c>
      <c r="T443" s="105">
        <v>0</v>
      </c>
      <c r="U443" s="105">
        <v>145183.20000000001</v>
      </c>
      <c r="V443" s="105">
        <v>0</v>
      </c>
      <c r="W443" s="107">
        <f>Q443/L443</f>
        <v>778.56608011980529</v>
      </c>
      <c r="X443" s="105">
        <v>699.35</v>
      </c>
      <c r="Y443" s="106">
        <v>44196</v>
      </c>
    </row>
    <row r="444" spans="1:25" ht="15" thickBot="1" x14ac:dyDescent="0.3">
      <c r="A444" s="437"/>
      <c r="B444" s="34"/>
      <c r="C444" s="34"/>
      <c r="D444" s="132"/>
      <c r="E444" s="943"/>
      <c r="F444" s="944" t="s">
        <v>31</v>
      </c>
      <c r="G444" s="523" t="s">
        <v>18</v>
      </c>
      <c r="H444" s="523" t="s">
        <v>18</v>
      </c>
      <c r="I444" s="523" t="s">
        <v>18</v>
      </c>
      <c r="J444" s="523" t="s">
        <v>18</v>
      </c>
      <c r="K444" s="523" t="s">
        <v>18</v>
      </c>
      <c r="L444" s="511">
        <f>L443</f>
        <v>534.20000000000005</v>
      </c>
      <c r="M444" s="511">
        <f>M443</f>
        <v>491</v>
      </c>
      <c r="N444" s="511">
        <f>N443</f>
        <v>245.5</v>
      </c>
      <c r="O444" s="945">
        <f>O443</f>
        <v>24</v>
      </c>
      <c r="P444" s="357" t="s">
        <v>18</v>
      </c>
      <c r="Q444" s="511">
        <f>Q443</f>
        <v>415910</v>
      </c>
      <c r="R444" s="511">
        <f t="shared" ref="R444:V444" si="270">R443</f>
        <v>0</v>
      </c>
      <c r="S444" s="511">
        <f t="shared" si="270"/>
        <v>270726.8</v>
      </c>
      <c r="T444" s="511">
        <f t="shared" si="270"/>
        <v>0</v>
      </c>
      <c r="U444" s="511">
        <f t="shared" si="270"/>
        <v>145183.20000000001</v>
      </c>
      <c r="V444" s="511">
        <f t="shared" si="270"/>
        <v>0</v>
      </c>
      <c r="W444" s="511" t="s">
        <v>18</v>
      </c>
      <c r="X444" s="511" t="s">
        <v>18</v>
      </c>
      <c r="Y444" s="567" t="s">
        <v>18</v>
      </c>
    </row>
    <row r="445" spans="1:25" ht="13.5" thickBot="1" x14ac:dyDescent="0.3">
      <c r="A445" s="437"/>
      <c r="B445" s="34"/>
      <c r="C445" s="34"/>
      <c r="D445" s="132"/>
      <c r="E445" s="928" t="s">
        <v>65</v>
      </c>
      <c r="F445" s="918" t="s">
        <v>147</v>
      </c>
      <c r="G445" s="765" t="s">
        <v>18</v>
      </c>
      <c r="H445" s="765" t="s">
        <v>18</v>
      </c>
      <c r="I445" s="765" t="s">
        <v>18</v>
      </c>
      <c r="J445" s="765" t="s">
        <v>18</v>
      </c>
      <c r="K445" s="765" t="s">
        <v>18</v>
      </c>
      <c r="L445" s="101">
        <f>L446+L449+L464</f>
        <v>4113.37</v>
      </c>
      <c r="M445" s="101">
        <f>M446+M449+M464</f>
        <v>3612.5</v>
      </c>
      <c r="N445" s="101">
        <f>N446+N449+N464</f>
        <v>3176</v>
      </c>
      <c r="O445" s="695">
        <f>O446+O449+O464</f>
        <v>123</v>
      </c>
      <c r="P445" s="335" t="s">
        <v>18</v>
      </c>
      <c r="Q445" s="101">
        <f>Q446+Q449+Q464</f>
        <v>1451040</v>
      </c>
      <c r="R445" s="101">
        <f>R446+R449+R464</f>
        <v>0</v>
      </c>
      <c r="S445" s="101">
        <f>S446+S449+S464</f>
        <v>1069808.31</v>
      </c>
      <c r="T445" s="101">
        <f>T446+T449+T464</f>
        <v>0</v>
      </c>
      <c r="U445" s="101">
        <f>U446+U449+U464</f>
        <v>381231.69</v>
      </c>
      <c r="V445" s="101">
        <v>0</v>
      </c>
      <c r="W445" s="101" t="s">
        <v>18</v>
      </c>
      <c r="X445" s="101" t="s">
        <v>18</v>
      </c>
      <c r="Y445" s="102" t="s">
        <v>18</v>
      </c>
    </row>
    <row r="446" spans="1:25" ht="13.5" thickBot="1" x14ac:dyDescent="0.3">
      <c r="A446" s="437"/>
      <c r="B446" s="34"/>
      <c r="C446" s="34"/>
      <c r="D446" s="132"/>
      <c r="E446" s="919" t="s">
        <v>248</v>
      </c>
      <c r="F446" s="918" t="s">
        <v>148</v>
      </c>
      <c r="G446" s="765" t="s">
        <v>18</v>
      </c>
      <c r="H446" s="765" t="s">
        <v>18</v>
      </c>
      <c r="I446" s="765" t="s">
        <v>18</v>
      </c>
      <c r="J446" s="765" t="s">
        <v>18</v>
      </c>
      <c r="K446" s="765" t="s">
        <v>18</v>
      </c>
      <c r="L446" s="101">
        <f>L448</f>
        <v>444.8</v>
      </c>
      <c r="M446" s="101">
        <f t="shared" ref="M446:O446" si="271">M448</f>
        <v>299.5</v>
      </c>
      <c r="N446" s="101">
        <f t="shared" si="271"/>
        <v>400</v>
      </c>
      <c r="O446" s="695">
        <f t="shared" si="271"/>
        <v>13</v>
      </c>
      <c r="P446" s="335" t="s">
        <v>18</v>
      </c>
      <c r="Q446" s="101">
        <v>141562</v>
      </c>
      <c r="R446" s="101">
        <v>0</v>
      </c>
      <c r="S446" s="101">
        <v>122769.29000000001</v>
      </c>
      <c r="T446" s="101">
        <v>0</v>
      </c>
      <c r="U446" s="101">
        <v>18792.71</v>
      </c>
      <c r="V446" s="101">
        <v>0</v>
      </c>
      <c r="W446" s="101" t="s">
        <v>18</v>
      </c>
      <c r="X446" s="101" t="s">
        <v>18</v>
      </c>
      <c r="Y446" s="102" t="s">
        <v>18</v>
      </c>
    </row>
    <row r="447" spans="1:25" ht="15" x14ac:dyDescent="0.25">
      <c r="A447" s="484" t="s">
        <v>1239</v>
      </c>
      <c r="B447" s="97" t="s">
        <v>1662</v>
      </c>
      <c r="C447" s="97">
        <v>20</v>
      </c>
      <c r="D447" s="211" t="s">
        <v>2265</v>
      </c>
      <c r="E447" s="1002" t="s">
        <v>249</v>
      </c>
      <c r="F447" s="1071" t="s">
        <v>545</v>
      </c>
      <c r="G447" s="824" t="s">
        <v>38</v>
      </c>
      <c r="H447" s="824">
        <v>1985</v>
      </c>
      <c r="I447" s="824">
        <v>2007</v>
      </c>
      <c r="J447" s="824">
        <v>29.2</v>
      </c>
      <c r="K447" s="824">
        <v>2</v>
      </c>
      <c r="L447" s="105">
        <v>444.8</v>
      </c>
      <c r="M447" s="105">
        <v>299.5</v>
      </c>
      <c r="N447" s="105">
        <v>400</v>
      </c>
      <c r="O447" s="970">
        <v>13</v>
      </c>
      <c r="P447" s="300" t="s">
        <v>2135</v>
      </c>
      <c r="Q447" s="105">
        <v>141562</v>
      </c>
      <c r="R447" s="105">
        <v>0</v>
      </c>
      <c r="S447" s="105">
        <v>122769.29000000001</v>
      </c>
      <c r="T447" s="105">
        <v>0</v>
      </c>
      <c r="U447" s="105">
        <v>18792.71</v>
      </c>
      <c r="V447" s="105">
        <v>0</v>
      </c>
      <c r="W447" s="107">
        <f>Q447/L447</f>
        <v>318.25989208633092</v>
      </c>
      <c r="X447" s="105">
        <v>318.26</v>
      </c>
      <c r="Y447" s="106">
        <v>44196</v>
      </c>
    </row>
    <row r="448" spans="1:25" ht="13.5" thickBot="1" x14ac:dyDescent="0.3">
      <c r="A448" s="437"/>
      <c r="B448" s="34"/>
      <c r="C448" s="34"/>
      <c r="D448" s="132"/>
      <c r="E448" s="948"/>
      <c r="F448" s="944" t="s">
        <v>31</v>
      </c>
      <c r="G448" s="523" t="s">
        <v>18</v>
      </c>
      <c r="H448" s="523" t="s">
        <v>18</v>
      </c>
      <c r="I448" s="523" t="s">
        <v>18</v>
      </c>
      <c r="J448" s="523" t="s">
        <v>18</v>
      </c>
      <c r="K448" s="523" t="s">
        <v>18</v>
      </c>
      <c r="L448" s="519">
        <f>L447</f>
        <v>444.8</v>
      </c>
      <c r="M448" s="519">
        <f>M447</f>
        <v>299.5</v>
      </c>
      <c r="N448" s="519">
        <f>N447</f>
        <v>400</v>
      </c>
      <c r="O448" s="986">
        <f>O447</f>
        <v>13</v>
      </c>
      <c r="P448" s="509" t="s">
        <v>18</v>
      </c>
      <c r="Q448" s="511">
        <f>Q447</f>
        <v>141562</v>
      </c>
      <c r="R448" s="511">
        <f t="shared" ref="R448:V448" si="272">R447</f>
        <v>0</v>
      </c>
      <c r="S448" s="511">
        <f t="shared" si="272"/>
        <v>122769.29000000001</v>
      </c>
      <c r="T448" s="511">
        <f t="shared" si="272"/>
        <v>0</v>
      </c>
      <c r="U448" s="511">
        <f t="shared" si="272"/>
        <v>18792.71</v>
      </c>
      <c r="V448" s="511">
        <f t="shared" si="272"/>
        <v>0</v>
      </c>
      <c r="W448" s="511" t="s">
        <v>18</v>
      </c>
      <c r="X448" s="511" t="s">
        <v>18</v>
      </c>
      <c r="Y448" s="567" t="s">
        <v>18</v>
      </c>
    </row>
    <row r="449" spans="1:25" ht="13.5" thickBot="1" x14ac:dyDescent="0.3">
      <c r="A449" s="437"/>
      <c r="B449" s="34"/>
      <c r="C449" s="34"/>
      <c r="D449" s="132"/>
      <c r="E449" s="1059" t="s">
        <v>250</v>
      </c>
      <c r="F449" s="918" t="s">
        <v>149</v>
      </c>
      <c r="G449" s="765" t="s">
        <v>18</v>
      </c>
      <c r="H449" s="765" t="s">
        <v>18</v>
      </c>
      <c r="I449" s="765" t="s">
        <v>18</v>
      </c>
      <c r="J449" s="765" t="s">
        <v>18</v>
      </c>
      <c r="K449" s="765" t="s">
        <v>18</v>
      </c>
      <c r="L449" s="1061">
        <f>L452+L455+L458+L461+L463</f>
        <v>3668.57</v>
      </c>
      <c r="M449" s="1061">
        <f t="shared" ref="M449:O449" si="273">M452+M455+M458+M461+M463</f>
        <v>3313</v>
      </c>
      <c r="N449" s="1061">
        <f t="shared" si="273"/>
        <v>2776</v>
      </c>
      <c r="O449" s="1207">
        <f t="shared" si="273"/>
        <v>110</v>
      </c>
      <c r="P449" s="335" t="s">
        <v>18</v>
      </c>
      <c r="Q449" s="101">
        <f>Q452+Q455+Q458+Q461+Q463</f>
        <v>1309478</v>
      </c>
      <c r="R449" s="101">
        <f t="shared" ref="R449:V449" si="274">R452+R455+R458+R461+R463</f>
        <v>0</v>
      </c>
      <c r="S449" s="101">
        <f t="shared" si="274"/>
        <v>947039.02</v>
      </c>
      <c r="T449" s="101">
        <f t="shared" si="274"/>
        <v>0</v>
      </c>
      <c r="U449" s="101">
        <f t="shared" si="274"/>
        <v>362438.98</v>
      </c>
      <c r="V449" s="101">
        <f t="shared" si="274"/>
        <v>0</v>
      </c>
      <c r="W449" s="101" t="s">
        <v>18</v>
      </c>
      <c r="X449" s="101" t="s">
        <v>18</v>
      </c>
      <c r="Y449" s="102" t="s">
        <v>18</v>
      </c>
    </row>
    <row r="450" spans="1:25" ht="15" x14ac:dyDescent="0.2">
      <c r="A450" s="484" t="s">
        <v>1240</v>
      </c>
      <c r="B450" s="97" t="s">
        <v>1663</v>
      </c>
      <c r="C450" s="97">
        <v>3</v>
      </c>
      <c r="D450" s="211" t="s">
        <v>2274</v>
      </c>
      <c r="E450" s="946" t="s">
        <v>572</v>
      </c>
      <c r="F450" s="697" t="s">
        <v>573</v>
      </c>
      <c r="G450" s="714" t="s">
        <v>38</v>
      </c>
      <c r="H450" s="940">
        <v>1972</v>
      </c>
      <c r="I450" s="940"/>
      <c r="J450" s="714" t="s">
        <v>447</v>
      </c>
      <c r="K450" s="714">
        <v>2</v>
      </c>
      <c r="L450" s="163">
        <v>571.20000000000005</v>
      </c>
      <c r="M450" s="163">
        <v>534</v>
      </c>
      <c r="N450" s="163">
        <v>315</v>
      </c>
      <c r="O450" s="942">
        <v>21</v>
      </c>
      <c r="P450" s="1200" t="s">
        <v>78</v>
      </c>
      <c r="Q450" s="163">
        <v>119678</v>
      </c>
      <c r="R450" s="163">
        <v>0</v>
      </c>
      <c r="S450" s="163">
        <v>86553.37</v>
      </c>
      <c r="T450" s="163">
        <v>0</v>
      </c>
      <c r="U450" s="163">
        <v>33124.629999999997</v>
      </c>
      <c r="V450" s="163">
        <v>0</v>
      </c>
      <c r="W450" s="163">
        <f>Q450/L450</f>
        <v>209.52030812324929</v>
      </c>
      <c r="X450" s="163">
        <v>209.52</v>
      </c>
      <c r="Y450" s="164">
        <v>44196</v>
      </c>
    </row>
    <row r="451" spans="1:25" ht="25.5" x14ac:dyDescent="0.2">
      <c r="A451" s="484" t="s">
        <v>1240</v>
      </c>
      <c r="B451" s="97" t="s">
        <v>1664</v>
      </c>
      <c r="C451" s="97">
        <v>4</v>
      </c>
      <c r="D451" s="211" t="s">
        <v>2273</v>
      </c>
      <c r="E451" s="700" t="s">
        <v>572</v>
      </c>
      <c r="F451" s="699" t="s">
        <v>573</v>
      </c>
      <c r="G451" s="284" t="s">
        <v>38</v>
      </c>
      <c r="H451" s="884">
        <v>1972</v>
      </c>
      <c r="I451" s="884"/>
      <c r="J451" s="284" t="s">
        <v>447</v>
      </c>
      <c r="K451" s="284">
        <v>2</v>
      </c>
      <c r="L451" s="1153">
        <v>571.20000000000005</v>
      </c>
      <c r="M451" s="1153">
        <v>534</v>
      </c>
      <c r="N451" s="1153">
        <v>315</v>
      </c>
      <c r="O451" s="98">
        <v>21</v>
      </c>
      <c r="P451" s="1201" t="s">
        <v>2140</v>
      </c>
      <c r="Q451" s="163">
        <v>90895</v>
      </c>
      <c r="R451" s="1153">
        <v>0</v>
      </c>
      <c r="S451" s="163">
        <v>65736.97</v>
      </c>
      <c r="T451" s="1153">
        <v>0</v>
      </c>
      <c r="U451" s="163">
        <v>25158.03</v>
      </c>
      <c r="V451" s="1153">
        <v>0</v>
      </c>
      <c r="W451" s="1153">
        <f>Q451/L451</f>
        <v>159.12990196078431</v>
      </c>
      <c r="X451" s="1153">
        <v>159.13</v>
      </c>
      <c r="Y451" s="157">
        <v>44196</v>
      </c>
    </row>
    <row r="452" spans="1:25" x14ac:dyDescent="0.25">
      <c r="A452" s="437"/>
      <c r="B452" s="34"/>
      <c r="C452" s="34"/>
      <c r="D452" s="132"/>
      <c r="E452" s="974"/>
      <c r="F452" s="530" t="s">
        <v>31</v>
      </c>
      <c r="G452" s="501" t="s">
        <v>18</v>
      </c>
      <c r="H452" s="501" t="s">
        <v>18</v>
      </c>
      <c r="I452" s="501" t="s">
        <v>18</v>
      </c>
      <c r="J452" s="501" t="s">
        <v>18</v>
      </c>
      <c r="K452" s="501" t="s">
        <v>18</v>
      </c>
      <c r="L452" s="109">
        <f>L450</f>
        <v>571.20000000000005</v>
      </c>
      <c r="M452" s="109">
        <f>M450</f>
        <v>534</v>
      </c>
      <c r="N452" s="109">
        <f>N450</f>
        <v>315</v>
      </c>
      <c r="O452" s="910">
        <f>O450</f>
        <v>21</v>
      </c>
      <c r="P452" s="350" t="s">
        <v>18</v>
      </c>
      <c r="Q452" s="1165">
        <f>Q450+Q451</f>
        <v>210573</v>
      </c>
      <c r="R452" s="1165">
        <f t="shared" ref="R452:U452" si="275">R450+R451</f>
        <v>0</v>
      </c>
      <c r="S452" s="1165">
        <f t="shared" si="275"/>
        <v>152290.34</v>
      </c>
      <c r="T452" s="1165">
        <f t="shared" si="275"/>
        <v>0</v>
      </c>
      <c r="U452" s="1165">
        <f t="shared" si="275"/>
        <v>58282.659999999996</v>
      </c>
      <c r="V452" s="1165">
        <f t="shared" ref="V452" si="276">SUM(V450:V451)</f>
        <v>0</v>
      </c>
      <c r="W452" s="109" t="s">
        <v>18</v>
      </c>
      <c r="X452" s="109" t="s">
        <v>18</v>
      </c>
      <c r="Y452" s="110" t="s">
        <v>18</v>
      </c>
    </row>
    <row r="453" spans="1:25" x14ac:dyDescent="0.2">
      <c r="A453" s="437"/>
      <c r="B453" s="34"/>
      <c r="C453" s="34"/>
      <c r="D453" s="132"/>
      <c r="E453" s="700" t="s">
        <v>2310</v>
      </c>
      <c r="F453" s="699" t="s">
        <v>574</v>
      </c>
      <c r="G453" s="284" t="s">
        <v>38</v>
      </c>
      <c r="H453" s="884">
        <v>1974</v>
      </c>
      <c r="I453" s="884"/>
      <c r="J453" s="284" t="s">
        <v>447</v>
      </c>
      <c r="K453" s="284">
        <v>2</v>
      </c>
      <c r="L453" s="1153">
        <v>536.52</v>
      </c>
      <c r="M453" s="1153">
        <v>498.8</v>
      </c>
      <c r="N453" s="1153">
        <v>457</v>
      </c>
      <c r="O453" s="98">
        <v>17</v>
      </c>
      <c r="P453" s="1201" t="s">
        <v>78</v>
      </c>
      <c r="Q453" s="163">
        <v>112412</v>
      </c>
      <c r="R453" s="1153">
        <v>0</v>
      </c>
      <c r="S453" s="163">
        <v>81298.460000000006</v>
      </c>
      <c r="T453" s="1153">
        <v>0</v>
      </c>
      <c r="U453" s="163">
        <v>31113.54</v>
      </c>
      <c r="V453" s="1153">
        <v>0</v>
      </c>
      <c r="W453" s="1153">
        <f>Q453/L453</f>
        <v>209.52061432938194</v>
      </c>
      <c r="X453" s="1153">
        <v>209.52</v>
      </c>
      <c r="Y453" s="157">
        <v>44196</v>
      </c>
    </row>
    <row r="454" spans="1:25" ht="25.5" x14ac:dyDescent="0.25">
      <c r="A454" s="437"/>
      <c r="B454" s="34"/>
      <c r="C454" s="34"/>
      <c r="D454" s="132"/>
      <c r="E454" s="700" t="s">
        <v>2310</v>
      </c>
      <c r="F454" s="699" t="s">
        <v>574</v>
      </c>
      <c r="G454" s="284" t="s">
        <v>38</v>
      </c>
      <c r="H454" s="884">
        <v>1974</v>
      </c>
      <c r="I454" s="884"/>
      <c r="J454" s="284" t="s">
        <v>447</v>
      </c>
      <c r="K454" s="284">
        <v>2</v>
      </c>
      <c r="L454" s="1153">
        <v>536.52</v>
      </c>
      <c r="M454" s="1153">
        <v>498.8</v>
      </c>
      <c r="N454" s="1153">
        <v>457</v>
      </c>
      <c r="O454" s="98">
        <v>17</v>
      </c>
      <c r="P454" s="1202" t="s">
        <v>2140</v>
      </c>
      <c r="Q454" s="163">
        <v>85376</v>
      </c>
      <c r="R454" s="1153">
        <v>0</v>
      </c>
      <c r="S454" s="163">
        <v>61745.52</v>
      </c>
      <c r="T454" s="1153">
        <v>0</v>
      </c>
      <c r="U454" s="163">
        <v>23630.48</v>
      </c>
      <c r="V454" s="1153">
        <v>0</v>
      </c>
      <c r="W454" s="1153">
        <f>Q454/L454</f>
        <v>159.12920301200327</v>
      </c>
      <c r="X454" s="1153">
        <v>159.13</v>
      </c>
      <c r="Y454" s="157">
        <v>44196</v>
      </c>
    </row>
    <row r="455" spans="1:25" x14ac:dyDescent="0.25">
      <c r="A455" s="437"/>
      <c r="B455" s="34"/>
      <c r="C455" s="34"/>
      <c r="D455" s="132"/>
      <c r="E455" s="909"/>
      <c r="F455" s="530" t="s">
        <v>31</v>
      </c>
      <c r="G455" s="501" t="s">
        <v>18</v>
      </c>
      <c r="H455" s="501" t="s">
        <v>18</v>
      </c>
      <c r="I455" s="501" t="s">
        <v>18</v>
      </c>
      <c r="J455" s="501" t="s">
        <v>18</v>
      </c>
      <c r="K455" s="501" t="s">
        <v>18</v>
      </c>
      <c r="L455" s="109">
        <f>L454</f>
        <v>536.52</v>
      </c>
      <c r="M455" s="109">
        <f>M454</f>
        <v>498.8</v>
      </c>
      <c r="N455" s="109">
        <f>N454</f>
        <v>457</v>
      </c>
      <c r="O455" s="910">
        <f>O454</f>
        <v>17</v>
      </c>
      <c r="P455" s="350" t="s">
        <v>18</v>
      </c>
      <c r="Q455" s="109">
        <f>Q453+Q454</f>
        <v>197788</v>
      </c>
      <c r="R455" s="109">
        <f t="shared" ref="R455:V455" si="277">R453+R454</f>
        <v>0</v>
      </c>
      <c r="S455" s="109">
        <f t="shared" si="277"/>
        <v>143043.98000000001</v>
      </c>
      <c r="T455" s="109">
        <f t="shared" si="277"/>
        <v>0</v>
      </c>
      <c r="U455" s="109">
        <f t="shared" si="277"/>
        <v>54744.020000000004</v>
      </c>
      <c r="V455" s="109">
        <f t="shared" si="277"/>
        <v>0</v>
      </c>
      <c r="W455" s="109" t="s">
        <v>18</v>
      </c>
      <c r="X455" s="109" t="s">
        <v>18</v>
      </c>
      <c r="Y455" s="110" t="s">
        <v>18</v>
      </c>
    </row>
    <row r="456" spans="1:25" x14ac:dyDescent="0.2">
      <c r="A456" s="437"/>
      <c r="B456" s="34"/>
      <c r="C456" s="34"/>
      <c r="D456" s="132"/>
      <c r="E456" s="883" t="s">
        <v>2311</v>
      </c>
      <c r="F456" s="698" t="s">
        <v>2312</v>
      </c>
      <c r="G456" s="284" t="s">
        <v>38</v>
      </c>
      <c r="H456" s="884">
        <v>1980</v>
      </c>
      <c r="I456" s="884"/>
      <c r="J456" s="284" t="s">
        <v>447</v>
      </c>
      <c r="K456" s="284">
        <v>2</v>
      </c>
      <c r="L456" s="1153">
        <v>854.35</v>
      </c>
      <c r="M456" s="1153">
        <v>761.2</v>
      </c>
      <c r="N456" s="1153">
        <v>663</v>
      </c>
      <c r="O456" s="98">
        <v>27</v>
      </c>
      <c r="P456" s="1201" t="s">
        <v>78</v>
      </c>
      <c r="Q456" s="163">
        <v>179003</v>
      </c>
      <c r="R456" s="1153">
        <v>0</v>
      </c>
      <c r="S456" s="163">
        <v>129458.32</v>
      </c>
      <c r="T456" s="1153">
        <v>0</v>
      </c>
      <c r="U456" s="163">
        <v>49544.68</v>
      </c>
      <c r="V456" s="1153">
        <v>0</v>
      </c>
      <c r="W456" s="1153">
        <f>Q456/L456</f>
        <v>209.51951776204132</v>
      </c>
      <c r="X456" s="1153">
        <v>209.52</v>
      </c>
      <c r="Y456" s="157">
        <v>44196</v>
      </c>
    </row>
    <row r="457" spans="1:25" ht="25.5" x14ac:dyDescent="0.2">
      <c r="A457" s="437"/>
      <c r="B457" s="34"/>
      <c r="C457" s="34"/>
      <c r="D457" s="132"/>
      <c r="E457" s="883" t="s">
        <v>2311</v>
      </c>
      <c r="F457" s="698" t="s">
        <v>2312</v>
      </c>
      <c r="G457" s="284" t="s">
        <v>38</v>
      </c>
      <c r="H457" s="884">
        <v>1980</v>
      </c>
      <c r="I457" s="884"/>
      <c r="J457" s="284" t="s">
        <v>447</v>
      </c>
      <c r="K457" s="284">
        <v>2</v>
      </c>
      <c r="L457" s="1153">
        <v>854.35</v>
      </c>
      <c r="M457" s="1153">
        <v>761.2</v>
      </c>
      <c r="N457" s="1153">
        <v>663</v>
      </c>
      <c r="O457" s="98">
        <v>27</v>
      </c>
      <c r="P457" s="1201" t="s">
        <v>2140</v>
      </c>
      <c r="Q457" s="163">
        <v>135953</v>
      </c>
      <c r="R457" s="1153">
        <v>0</v>
      </c>
      <c r="S457" s="163">
        <v>98323.76</v>
      </c>
      <c r="T457" s="1153">
        <v>0</v>
      </c>
      <c r="U457" s="163">
        <v>37629.24</v>
      </c>
      <c r="V457" s="1153">
        <v>0</v>
      </c>
      <c r="W457" s="1153">
        <f>Q457/L457</f>
        <v>159.13033300169718</v>
      </c>
      <c r="X457" s="1153">
        <v>159.13</v>
      </c>
      <c r="Y457" s="642">
        <v>44196</v>
      </c>
    </row>
    <row r="458" spans="1:25" x14ac:dyDescent="0.2">
      <c r="A458" s="437"/>
      <c r="B458" s="34"/>
      <c r="C458" s="34"/>
      <c r="D458" s="132"/>
      <c r="E458" s="1203"/>
      <c r="F458" s="530" t="s">
        <v>31</v>
      </c>
      <c r="G458" s="501" t="s">
        <v>18</v>
      </c>
      <c r="H458" s="501" t="s">
        <v>18</v>
      </c>
      <c r="I458" s="501" t="s">
        <v>18</v>
      </c>
      <c r="J458" s="501" t="s">
        <v>18</v>
      </c>
      <c r="K458" s="501" t="s">
        <v>18</v>
      </c>
      <c r="L458" s="547">
        <f>L456</f>
        <v>854.35</v>
      </c>
      <c r="M458" s="547">
        <f>M456</f>
        <v>761.2</v>
      </c>
      <c r="N458" s="547">
        <f>N456</f>
        <v>663</v>
      </c>
      <c r="O458" s="1204">
        <f>O456</f>
        <v>27</v>
      </c>
      <c r="P458" s="350" t="s">
        <v>18</v>
      </c>
      <c r="Q458" s="109">
        <f>Q456+Q457</f>
        <v>314956</v>
      </c>
      <c r="R458" s="109">
        <f t="shared" ref="R458:V458" si="278">R456+R457</f>
        <v>0</v>
      </c>
      <c r="S458" s="109">
        <f t="shared" si="278"/>
        <v>227782.08000000002</v>
      </c>
      <c r="T458" s="109">
        <f t="shared" si="278"/>
        <v>0</v>
      </c>
      <c r="U458" s="109">
        <f t="shared" si="278"/>
        <v>87173.92</v>
      </c>
      <c r="V458" s="109">
        <f t="shared" si="278"/>
        <v>0</v>
      </c>
      <c r="W458" s="109" t="s">
        <v>18</v>
      </c>
      <c r="X458" s="109" t="s">
        <v>18</v>
      </c>
      <c r="Y458" s="110" t="s">
        <v>18</v>
      </c>
    </row>
    <row r="459" spans="1:25" x14ac:dyDescent="0.2">
      <c r="A459" s="437"/>
      <c r="B459" s="34"/>
      <c r="C459" s="34"/>
      <c r="D459" s="132"/>
      <c r="E459" s="883" t="s">
        <v>2313</v>
      </c>
      <c r="F459" s="698" t="s">
        <v>2314</v>
      </c>
      <c r="G459" s="284" t="s">
        <v>38</v>
      </c>
      <c r="H459" s="884">
        <v>1979</v>
      </c>
      <c r="I459" s="884"/>
      <c r="J459" s="284" t="s">
        <v>447</v>
      </c>
      <c r="K459" s="284">
        <v>2</v>
      </c>
      <c r="L459" s="1153">
        <v>854.35</v>
      </c>
      <c r="M459" s="1153">
        <v>760</v>
      </c>
      <c r="N459" s="1153">
        <v>663</v>
      </c>
      <c r="O459" s="98">
        <v>16</v>
      </c>
      <c r="P459" s="1201" t="s">
        <v>78</v>
      </c>
      <c r="Q459" s="163">
        <v>179003</v>
      </c>
      <c r="R459" s="1153">
        <v>0</v>
      </c>
      <c r="S459" s="163">
        <v>129458.32</v>
      </c>
      <c r="T459" s="1153">
        <v>0</v>
      </c>
      <c r="U459" s="163">
        <v>49544.68</v>
      </c>
      <c r="V459" s="1153">
        <v>0</v>
      </c>
      <c r="W459" s="1153">
        <f>Q459/L459</f>
        <v>209.51951776204132</v>
      </c>
      <c r="X459" s="1153">
        <v>209.52</v>
      </c>
      <c r="Y459" s="157">
        <v>44196</v>
      </c>
    </row>
    <row r="460" spans="1:25" ht="25.5" x14ac:dyDescent="0.2">
      <c r="A460" s="437"/>
      <c r="B460" s="34"/>
      <c r="C460" s="34"/>
      <c r="D460" s="132"/>
      <c r="E460" s="883" t="s">
        <v>2313</v>
      </c>
      <c r="F460" s="698" t="s">
        <v>2314</v>
      </c>
      <c r="G460" s="284" t="s">
        <v>38</v>
      </c>
      <c r="H460" s="884">
        <v>1979</v>
      </c>
      <c r="I460" s="884"/>
      <c r="J460" s="284" t="s">
        <v>447</v>
      </c>
      <c r="K460" s="284">
        <v>2</v>
      </c>
      <c r="L460" s="1153">
        <v>854.35</v>
      </c>
      <c r="M460" s="1153">
        <v>760</v>
      </c>
      <c r="N460" s="1153">
        <v>663</v>
      </c>
      <c r="O460" s="98">
        <v>16</v>
      </c>
      <c r="P460" s="1201" t="s">
        <v>2140</v>
      </c>
      <c r="Q460" s="163">
        <v>135953</v>
      </c>
      <c r="R460" s="1153">
        <v>0</v>
      </c>
      <c r="S460" s="163">
        <v>98323.76</v>
      </c>
      <c r="T460" s="1153">
        <v>0</v>
      </c>
      <c r="U460" s="163">
        <v>37629.24</v>
      </c>
      <c r="V460" s="1153">
        <v>0</v>
      </c>
      <c r="W460" s="1153">
        <f>Q460/L460</f>
        <v>159.13033300169718</v>
      </c>
      <c r="X460" s="1153">
        <v>159.13</v>
      </c>
      <c r="Y460" s="642">
        <v>44196</v>
      </c>
    </row>
    <row r="461" spans="1:25" x14ac:dyDescent="0.2">
      <c r="A461" s="437"/>
      <c r="B461" s="34"/>
      <c r="C461" s="34"/>
      <c r="D461" s="132"/>
      <c r="E461" s="1203"/>
      <c r="F461" s="530" t="s">
        <v>31</v>
      </c>
      <c r="G461" s="501" t="s">
        <v>18</v>
      </c>
      <c r="H461" s="501" t="s">
        <v>18</v>
      </c>
      <c r="I461" s="501" t="s">
        <v>18</v>
      </c>
      <c r="J461" s="501" t="s">
        <v>18</v>
      </c>
      <c r="K461" s="501" t="s">
        <v>18</v>
      </c>
      <c r="L461" s="547">
        <f>L459</f>
        <v>854.35</v>
      </c>
      <c r="M461" s="547">
        <f>M459</f>
        <v>760</v>
      </c>
      <c r="N461" s="547">
        <f>N459</f>
        <v>663</v>
      </c>
      <c r="O461" s="1204">
        <f>O459</f>
        <v>16</v>
      </c>
      <c r="P461" s="350" t="s">
        <v>18</v>
      </c>
      <c r="Q461" s="109">
        <f>Q459+Q460</f>
        <v>314956</v>
      </c>
      <c r="R461" s="109">
        <f t="shared" ref="R461:V461" si="279">R459+R460</f>
        <v>0</v>
      </c>
      <c r="S461" s="109">
        <f t="shared" si="279"/>
        <v>227782.08000000002</v>
      </c>
      <c r="T461" s="109">
        <f t="shared" si="279"/>
        <v>0</v>
      </c>
      <c r="U461" s="109">
        <f t="shared" si="279"/>
        <v>87173.92</v>
      </c>
      <c r="V461" s="109">
        <f t="shared" si="279"/>
        <v>0</v>
      </c>
      <c r="W461" s="109" t="s">
        <v>18</v>
      </c>
      <c r="X461" s="109" t="s">
        <v>18</v>
      </c>
      <c r="Y461" s="110" t="s">
        <v>18</v>
      </c>
    </row>
    <row r="462" spans="1:25" x14ac:dyDescent="0.2">
      <c r="A462" s="437"/>
      <c r="B462" s="34"/>
      <c r="C462" s="34"/>
      <c r="D462" s="132"/>
      <c r="E462" s="883" t="s">
        <v>2315</v>
      </c>
      <c r="F462" s="698" t="s">
        <v>2316</v>
      </c>
      <c r="G462" s="284" t="s">
        <v>38</v>
      </c>
      <c r="H462" s="884">
        <v>1980</v>
      </c>
      <c r="I462" s="884"/>
      <c r="J462" s="284" t="s">
        <v>447</v>
      </c>
      <c r="K462" s="284">
        <v>2</v>
      </c>
      <c r="L462" s="1153">
        <v>852.15</v>
      </c>
      <c r="M462" s="1153">
        <v>759</v>
      </c>
      <c r="N462" s="1153">
        <v>678</v>
      </c>
      <c r="O462" s="98">
        <v>29</v>
      </c>
      <c r="P462" s="1201" t="s">
        <v>2303</v>
      </c>
      <c r="Q462" s="163">
        <v>271205</v>
      </c>
      <c r="R462" s="1153">
        <v>0</v>
      </c>
      <c r="S462" s="163">
        <v>196140.54</v>
      </c>
      <c r="T462" s="1153">
        <v>0</v>
      </c>
      <c r="U462" s="163">
        <v>75064.460000000006</v>
      </c>
      <c r="V462" s="1153">
        <v>0</v>
      </c>
      <c r="W462" s="1153">
        <f>Q462/L462</f>
        <v>318.25969606289971</v>
      </c>
      <c r="X462" s="1153">
        <v>318.26</v>
      </c>
      <c r="Y462" s="157">
        <v>44196</v>
      </c>
    </row>
    <row r="463" spans="1:25" ht="13.5" thickBot="1" x14ac:dyDescent="0.25">
      <c r="A463" s="437"/>
      <c r="B463" s="34"/>
      <c r="C463" s="34"/>
      <c r="D463" s="132"/>
      <c r="E463" s="1205"/>
      <c r="F463" s="1097" t="s">
        <v>31</v>
      </c>
      <c r="G463" s="586" t="s">
        <v>18</v>
      </c>
      <c r="H463" s="586" t="s">
        <v>18</v>
      </c>
      <c r="I463" s="586" t="s">
        <v>18</v>
      </c>
      <c r="J463" s="586" t="s">
        <v>18</v>
      </c>
      <c r="K463" s="586" t="s">
        <v>18</v>
      </c>
      <c r="L463" s="852">
        <f>L462</f>
        <v>852.15</v>
      </c>
      <c r="M463" s="852">
        <f>M462</f>
        <v>759</v>
      </c>
      <c r="N463" s="852">
        <f>N462</f>
        <v>678</v>
      </c>
      <c r="O463" s="1206">
        <f>O462</f>
        <v>29</v>
      </c>
      <c r="P463" s="614" t="s">
        <v>18</v>
      </c>
      <c r="Q463" s="583">
        <f>Q462</f>
        <v>271205</v>
      </c>
      <c r="R463" s="583">
        <f t="shared" ref="R463:U463" si="280">R462</f>
        <v>0</v>
      </c>
      <c r="S463" s="583">
        <f t="shared" si="280"/>
        <v>196140.54</v>
      </c>
      <c r="T463" s="583">
        <f t="shared" si="280"/>
        <v>0</v>
      </c>
      <c r="U463" s="583">
        <f t="shared" si="280"/>
        <v>75064.460000000006</v>
      </c>
      <c r="V463" s="583">
        <f>V462</f>
        <v>0</v>
      </c>
      <c r="W463" s="583" t="s">
        <v>18</v>
      </c>
      <c r="X463" s="583" t="s">
        <v>18</v>
      </c>
      <c r="Y463" s="588" t="s">
        <v>18</v>
      </c>
    </row>
    <row r="464" spans="1:25" ht="13.5" thickBot="1" x14ac:dyDescent="0.3">
      <c r="A464" s="437"/>
      <c r="B464" s="34"/>
      <c r="C464" s="34"/>
      <c r="D464" s="132"/>
      <c r="E464" s="1072" t="s">
        <v>243</v>
      </c>
      <c r="F464" s="1058" t="s">
        <v>150</v>
      </c>
      <c r="G464" s="345" t="s">
        <v>18</v>
      </c>
      <c r="H464" s="345" t="s">
        <v>18</v>
      </c>
      <c r="I464" s="345" t="s">
        <v>18</v>
      </c>
      <c r="J464" s="345" t="s">
        <v>18</v>
      </c>
      <c r="K464" s="345" t="s">
        <v>18</v>
      </c>
      <c r="L464" s="913">
        <v>0</v>
      </c>
      <c r="M464" s="913">
        <v>0</v>
      </c>
      <c r="N464" s="913"/>
      <c r="O464" s="914">
        <v>0</v>
      </c>
      <c r="P464" s="344" t="s">
        <v>18</v>
      </c>
      <c r="Q464" s="128">
        <v>0</v>
      </c>
      <c r="R464" s="913">
        <v>0</v>
      </c>
      <c r="S464" s="913">
        <v>0</v>
      </c>
      <c r="T464" s="913">
        <v>0</v>
      </c>
      <c r="U464" s="913">
        <v>0</v>
      </c>
      <c r="V464" s="913">
        <v>0</v>
      </c>
      <c r="W464" s="128" t="s">
        <v>18</v>
      </c>
      <c r="X464" s="128" t="s">
        <v>18</v>
      </c>
      <c r="Y464" s="129" t="s">
        <v>18</v>
      </c>
    </row>
    <row r="465" spans="1:25" ht="15" thickBot="1" x14ac:dyDescent="0.3">
      <c r="A465" s="437"/>
      <c r="B465" s="34"/>
      <c r="C465" s="34"/>
      <c r="D465" s="132"/>
      <c r="E465" s="1059" t="s">
        <v>67</v>
      </c>
      <c r="F465" s="918" t="s">
        <v>812</v>
      </c>
      <c r="G465" s="765" t="s">
        <v>18</v>
      </c>
      <c r="H465" s="765" t="s">
        <v>18</v>
      </c>
      <c r="I465" s="765" t="s">
        <v>18</v>
      </c>
      <c r="J465" s="765" t="s">
        <v>18</v>
      </c>
      <c r="K465" s="765" t="s">
        <v>18</v>
      </c>
      <c r="L465" s="1061">
        <f>L467+L470+L473+L477+L480+L484+L488+L491+L494+L497+L500+L505+L507+L511+L514+L526+L532+L540+L545+L548+L552+L556+L561+L565+L569+L572+L575+L578+L585+L591+L597+L602+L604+L608+L610+L613+L616+L619+L623+L629+L632+L636+L638+L640+L644+L646+L650+L652+L656+L659+L663+L665+L670+L672+L689+L705+L721+L725+L728+L733+L740+L743+L746+L751+L757+L761+L766+L771+L773+L784+L789+L794+L801+L808+L813+L817+L821+L828+L832+L836+L844+L846+L849+L853+L855+L858+L863+L879+L881+L892+L897+L903+L915+L917+L920+L934+L950+L964+L980+L983+L989+L999+L1013+L1019+L1022+L1029+L1036+L1038+L1043+L1049+L1053+L1058+L1062+L1076+L1090+L1097+L1104+L1112+L1126+L1131+L1135+L1137+L1139+L1141+L1143+L1147+L1163+L1166+L1169+L1171+L1175+L1181+L1187+L1197+L1202+L1208+L1214+L1220+L1226+L1231+L1239+L1244+L1249+L1254+L1257+L1270+L1277+L1280+L1291+L1293+L1308+L1312+L1315+L1320+L1325+L1328+L1331+L1345+L1351+L1356+L1360+L1363+L1369+L1373+L1377+L1380+L1384+L1389+L1397+L1401+L1403+L1408+L1410+L1413+L1415+L1417</f>
        <v>655910.3000000004</v>
      </c>
      <c r="M465" s="1061">
        <f t="shared" ref="M465:V465" si="281">M467+M470+M473+M477+M480+M484+M488+M491+M494+M497+M500+M505+M507+M511+M514+M526+M532+M540+M545+M548+M552+M556+M561+M565+M569+M572+M575+M578+M585+M591+M597+M602+M604+M608+M610+M613+M616+M619+M623+M629+M632+M636+M638+M640+M644+M646+M650+M652+M656+M659+M663+M665+M670+M672+M689+M705+M721+M725+M728+M733+M740+M743+M746+M751+M757+M761+M766+M771+M773+M784+M789+M794+M801+M808+M813+M817+M821+M828+M832+M836+M844+M846+M849+M853+M855+M858+M863+M879+M881+M892+M897+M903+M915+M917+M920+M934+M950+M964+M980+M983+M989+M999+M1013+M1019+M1022+M1029+M1036+M1038+M1043+M1049+M1053+M1058+M1062+M1076+M1090+M1097+M1104+M1112+M1126+M1131+M1135+M1137+M1139+M1141+M1143+M1147+M1163+M1166+M1169+M1171+M1175+M1181+M1187+M1197+M1202+M1208+M1214+M1220+M1226+M1231+M1239+M1244+M1249+M1254+M1257+M1270+M1277+M1280+M1291+M1293+M1308+M1312+M1315+M1320+M1325+M1328+M1331+M1345+M1351+M1356+M1360+M1363+M1369+M1373+M1377+M1380+M1384+M1389+M1397+M1401+M1403+M1408+M1410+M1413+M1415+M1417</f>
        <v>594754.80000000028</v>
      </c>
      <c r="N465" s="1061">
        <f t="shared" si="281"/>
        <v>109796.89000000003</v>
      </c>
      <c r="O465" s="1062">
        <f t="shared" si="281"/>
        <v>35135</v>
      </c>
      <c r="P465" s="422" t="s">
        <v>18</v>
      </c>
      <c r="Q465" s="1061">
        <f t="shared" si="281"/>
        <v>755202159</v>
      </c>
      <c r="R465" s="1061">
        <f t="shared" si="281"/>
        <v>0</v>
      </c>
      <c r="S465" s="1061">
        <f t="shared" si="281"/>
        <v>248962257.51999989</v>
      </c>
      <c r="T465" s="1061">
        <f t="shared" si="281"/>
        <v>0</v>
      </c>
      <c r="U465" s="1061">
        <f t="shared" si="281"/>
        <v>506239901.47999984</v>
      </c>
      <c r="V465" s="1061">
        <f t="shared" si="281"/>
        <v>0</v>
      </c>
      <c r="W465" s="101" t="s">
        <v>18</v>
      </c>
      <c r="X465" s="101" t="s">
        <v>18</v>
      </c>
      <c r="Y465" s="102" t="s">
        <v>18</v>
      </c>
    </row>
    <row r="466" spans="1:25" x14ac:dyDescent="0.25">
      <c r="A466" s="437"/>
      <c r="B466" s="34"/>
      <c r="C466" s="34"/>
      <c r="D466" s="132"/>
      <c r="E466" s="973" t="s">
        <v>640</v>
      </c>
      <c r="F466" s="925" t="s">
        <v>697</v>
      </c>
      <c r="G466" s="769" t="s">
        <v>38</v>
      </c>
      <c r="H466" s="769" t="s">
        <v>382</v>
      </c>
      <c r="I466" s="770"/>
      <c r="J466" s="771" t="s">
        <v>613</v>
      </c>
      <c r="K466" s="769">
        <v>4</v>
      </c>
      <c r="L466" s="770">
        <v>2250.4</v>
      </c>
      <c r="M466" s="769">
        <v>2109.1999999999998</v>
      </c>
      <c r="N466" s="769">
        <v>671.3</v>
      </c>
      <c r="O466" s="772">
        <v>76</v>
      </c>
      <c r="P466" s="343" t="s">
        <v>2135</v>
      </c>
      <c r="Q466" s="192">
        <v>147109</v>
      </c>
      <c r="R466" s="926">
        <v>0</v>
      </c>
      <c r="S466" s="192">
        <f>Q466-U466</f>
        <v>45713.84</v>
      </c>
      <c r="T466" s="192">
        <v>0</v>
      </c>
      <c r="U466" s="773">
        <v>101395.16</v>
      </c>
      <c r="V466" s="192">
        <v>0</v>
      </c>
      <c r="W466" s="192">
        <f>Q466/L466</f>
        <v>65.370156416637045</v>
      </c>
      <c r="X466" s="192">
        <v>65.37</v>
      </c>
      <c r="Y466" s="201">
        <v>44196</v>
      </c>
    </row>
    <row r="467" spans="1:25" ht="14.25" x14ac:dyDescent="0.25">
      <c r="A467" s="437"/>
      <c r="B467" s="34"/>
      <c r="C467" s="34"/>
      <c r="D467" s="132"/>
      <c r="E467" s="949"/>
      <c r="F467" s="618" t="s">
        <v>31</v>
      </c>
      <c r="G467" s="352" t="s">
        <v>18</v>
      </c>
      <c r="H467" s="352" t="s">
        <v>18</v>
      </c>
      <c r="I467" s="352" t="s">
        <v>18</v>
      </c>
      <c r="J467" s="352" t="s">
        <v>18</v>
      </c>
      <c r="K467" s="352" t="s">
        <v>18</v>
      </c>
      <c r="L467" s="464">
        <f>L466</f>
        <v>2250.4</v>
      </c>
      <c r="M467" s="464">
        <f>M466</f>
        <v>2109.1999999999998</v>
      </c>
      <c r="N467" s="464">
        <f>N466</f>
        <v>671.3</v>
      </c>
      <c r="O467" s="465">
        <f>O466</f>
        <v>76</v>
      </c>
      <c r="P467" s="463" t="s">
        <v>18</v>
      </c>
      <c r="Q467" s="114">
        <f>SUM(Q466:Q466)</f>
        <v>147109</v>
      </c>
      <c r="R467" s="114">
        <f t="shared" ref="R467:U467" si="282">SUM(R466:R466)</f>
        <v>0</v>
      </c>
      <c r="S467" s="114">
        <f t="shared" si="282"/>
        <v>45713.84</v>
      </c>
      <c r="T467" s="114">
        <f t="shared" si="282"/>
        <v>0</v>
      </c>
      <c r="U467" s="114">
        <f t="shared" si="282"/>
        <v>101395.16</v>
      </c>
      <c r="V467" s="114">
        <f>SUBTOTAL(9,V466:V466)</f>
        <v>0</v>
      </c>
      <c r="W467" s="466" t="s">
        <v>18</v>
      </c>
      <c r="X467" s="114" t="s">
        <v>18</v>
      </c>
      <c r="Y467" s="468" t="s">
        <v>18</v>
      </c>
    </row>
    <row r="468" spans="1:25" ht="25.5" x14ac:dyDescent="0.25">
      <c r="A468" s="437"/>
      <c r="B468" s="34"/>
      <c r="C468" s="34"/>
      <c r="D468" s="132"/>
      <c r="E468" s="946" t="s">
        <v>641</v>
      </c>
      <c r="F468" s="697" t="s">
        <v>713</v>
      </c>
      <c r="G468" s="452" t="s">
        <v>38</v>
      </c>
      <c r="H468" s="452" t="s">
        <v>616</v>
      </c>
      <c r="I468" s="455"/>
      <c r="J468" s="452" t="s">
        <v>600</v>
      </c>
      <c r="K468" s="452">
        <v>5</v>
      </c>
      <c r="L468" s="453">
        <v>6378.6</v>
      </c>
      <c r="M468" s="452">
        <v>5759.7</v>
      </c>
      <c r="N468" s="452">
        <v>1620.5</v>
      </c>
      <c r="O468" s="454">
        <v>280</v>
      </c>
      <c r="P468" s="340" t="s">
        <v>2136</v>
      </c>
      <c r="Q468" s="105">
        <v>265222</v>
      </c>
      <c r="R468" s="947">
        <v>0</v>
      </c>
      <c r="S468" s="115">
        <f t="shared" ref="S468:S533" si="283">Q468-U468</f>
        <v>82417.23000000001</v>
      </c>
      <c r="T468" s="111">
        <v>0</v>
      </c>
      <c r="U468" s="309">
        <v>182804.77</v>
      </c>
      <c r="V468" s="111">
        <v>0</v>
      </c>
      <c r="W468" s="111">
        <f t="shared" ref="W468:W469" si="284">Q468/L468</f>
        <v>41.579970526447809</v>
      </c>
      <c r="X468" s="111">
        <v>41.58</v>
      </c>
      <c r="Y468" s="112">
        <v>44196</v>
      </c>
    </row>
    <row r="469" spans="1:25" x14ac:dyDescent="0.25">
      <c r="A469" s="437"/>
      <c r="B469" s="34"/>
      <c r="C469" s="34"/>
      <c r="D469" s="132"/>
      <c r="E469" s="948" t="s">
        <v>641</v>
      </c>
      <c r="F469" s="904" t="s">
        <v>713</v>
      </c>
      <c r="G469" s="423" t="s">
        <v>38</v>
      </c>
      <c r="H469" s="423" t="s">
        <v>616</v>
      </c>
      <c r="I469" s="424"/>
      <c r="J469" s="423" t="s">
        <v>600</v>
      </c>
      <c r="K469" s="423">
        <v>5</v>
      </c>
      <c r="L469" s="425">
        <v>6378.6</v>
      </c>
      <c r="M469" s="423">
        <v>5759.7</v>
      </c>
      <c r="N469" s="423">
        <v>1620.5</v>
      </c>
      <c r="O469" s="426">
        <v>280</v>
      </c>
      <c r="P469" s="300" t="s">
        <v>78</v>
      </c>
      <c r="Q469" s="116">
        <v>349228</v>
      </c>
      <c r="R469" s="713">
        <v>0</v>
      </c>
      <c r="S469" s="116">
        <f t="shared" si="283"/>
        <v>108521.94</v>
      </c>
      <c r="T469" s="116">
        <v>0</v>
      </c>
      <c r="U469" s="310">
        <v>240706.06</v>
      </c>
      <c r="V469" s="116">
        <v>0</v>
      </c>
      <c r="W469" s="115">
        <f t="shared" si="284"/>
        <v>54.749945129025171</v>
      </c>
      <c r="X469" s="115">
        <v>54.75</v>
      </c>
      <c r="Y469" s="121">
        <v>44196</v>
      </c>
    </row>
    <row r="470" spans="1:25" ht="14.25" x14ac:dyDescent="0.25">
      <c r="A470" s="437"/>
      <c r="B470" s="34"/>
      <c r="C470" s="34"/>
      <c r="D470" s="132"/>
      <c r="E470" s="949"/>
      <c r="F470" s="618" t="s">
        <v>31</v>
      </c>
      <c r="G470" s="352" t="s">
        <v>18</v>
      </c>
      <c r="H470" s="352" t="s">
        <v>18</v>
      </c>
      <c r="I470" s="352" t="s">
        <v>18</v>
      </c>
      <c r="J470" s="352" t="s">
        <v>18</v>
      </c>
      <c r="K470" s="352" t="s">
        <v>18</v>
      </c>
      <c r="L470" s="464">
        <f>L469</f>
        <v>6378.6</v>
      </c>
      <c r="M470" s="464">
        <f>M469</f>
        <v>5759.7</v>
      </c>
      <c r="N470" s="464">
        <f>N469</f>
        <v>1620.5</v>
      </c>
      <c r="O470" s="465">
        <f>O469</f>
        <v>280</v>
      </c>
      <c r="P470" s="463" t="s">
        <v>18</v>
      </c>
      <c r="Q470" s="114">
        <f>SUM(Q468:Q469)</f>
        <v>614450</v>
      </c>
      <c r="R470" s="114">
        <f t="shared" ref="R470:U470" si="285">SUM(R468:R469)</f>
        <v>0</v>
      </c>
      <c r="S470" s="114">
        <f t="shared" si="285"/>
        <v>190939.17</v>
      </c>
      <c r="T470" s="114">
        <f t="shared" si="285"/>
        <v>0</v>
      </c>
      <c r="U470" s="114">
        <f t="shared" si="285"/>
        <v>423510.82999999996</v>
      </c>
      <c r="V470" s="114">
        <f>SUBTOTAL(9,V468:V469)</f>
        <v>0</v>
      </c>
      <c r="W470" s="466" t="s">
        <v>18</v>
      </c>
      <c r="X470" s="114" t="s">
        <v>18</v>
      </c>
      <c r="Y470" s="468" t="s">
        <v>18</v>
      </c>
    </row>
    <row r="471" spans="1:25" ht="25.5" x14ac:dyDescent="0.25">
      <c r="A471" s="437"/>
      <c r="B471" s="34"/>
      <c r="C471" s="34"/>
      <c r="D471" s="132"/>
      <c r="E471" s="700" t="s">
        <v>642</v>
      </c>
      <c r="F471" s="428" t="s">
        <v>714</v>
      </c>
      <c r="G471" s="429" t="s">
        <v>38</v>
      </c>
      <c r="H471" s="429" t="s">
        <v>382</v>
      </c>
      <c r="I471" s="429"/>
      <c r="J471" s="429" t="s">
        <v>600</v>
      </c>
      <c r="K471" s="429">
        <v>5</v>
      </c>
      <c r="L471" s="430">
        <v>3030.6</v>
      </c>
      <c r="M471" s="429">
        <v>2711.5</v>
      </c>
      <c r="N471" s="429">
        <v>687.6</v>
      </c>
      <c r="O471" s="431">
        <v>180</v>
      </c>
      <c r="P471" s="353" t="s">
        <v>2136</v>
      </c>
      <c r="Q471" s="113">
        <v>126012</v>
      </c>
      <c r="R471" s="170">
        <v>0</v>
      </c>
      <c r="S471" s="113">
        <f t="shared" si="283"/>
        <v>39157.990000000005</v>
      </c>
      <c r="T471" s="113">
        <v>0</v>
      </c>
      <c r="U471" s="308">
        <v>86854.01</v>
      </c>
      <c r="V471" s="113">
        <v>0</v>
      </c>
      <c r="W471" s="113">
        <f t="shared" ref="W471" si="286">Q471/L471</f>
        <v>41.579885171253217</v>
      </c>
      <c r="X471" s="113">
        <v>41.58</v>
      </c>
      <c r="Y471" s="120">
        <v>44196</v>
      </c>
    </row>
    <row r="472" spans="1:25" x14ac:dyDescent="0.25">
      <c r="A472" s="437"/>
      <c r="B472" s="34"/>
      <c r="C472" s="34"/>
      <c r="D472" s="132"/>
      <c r="E472" s="700" t="s">
        <v>642</v>
      </c>
      <c r="F472" s="428" t="s">
        <v>714</v>
      </c>
      <c r="G472" s="429" t="s">
        <v>38</v>
      </c>
      <c r="H472" s="429" t="s">
        <v>382</v>
      </c>
      <c r="I472" s="429"/>
      <c r="J472" s="429" t="s">
        <v>600</v>
      </c>
      <c r="K472" s="429">
        <v>5</v>
      </c>
      <c r="L472" s="430">
        <v>3030.6</v>
      </c>
      <c r="M472" s="429">
        <v>2711.5</v>
      </c>
      <c r="N472" s="429">
        <v>687.6</v>
      </c>
      <c r="O472" s="431">
        <v>180</v>
      </c>
      <c r="P472" s="353" t="s">
        <v>78</v>
      </c>
      <c r="Q472" s="113">
        <v>165925</v>
      </c>
      <c r="R472" s="170">
        <v>0</v>
      </c>
      <c r="S472" s="113">
        <f t="shared" si="283"/>
        <v>51560.880000000005</v>
      </c>
      <c r="T472" s="113">
        <v>0</v>
      </c>
      <c r="U472" s="308">
        <v>114364.12</v>
      </c>
      <c r="V472" s="113">
        <v>0</v>
      </c>
      <c r="W472" s="113">
        <f>Q472/L472</f>
        <v>54.749884511317894</v>
      </c>
      <c r="X472" s="113">
        <v>54.75</v>
      </c>
      <c r="Y472" s="120">
        <v>44196</v>
      </c>
    </row>
    <row r="473" spans="1:25" ht="14.25" x14ac:dyDescent="0.25">
      <c r="A473" s="437"/>
      <c r="B473" s="34"/>
      <c r="C473" s="34"/>
      <c r="D473" s="132"/>
      <c r="E473" s="949"/>
      <c r="F473" s="618" t="s">
        <v>31</v>
      </c>
      <c r="G473" s="352" t="s">
        <v>18</v>
      </c>
      <c r="H473" s="352" t="s">
        <v>18</v>
      </c>
      <c r="I473" s="352" t="s">
        <v>18</v>
      </c>
      <c r="J473" s="352" t="s">
        <v>18</v>
      </c>
      <c r="K473" s="352" t="s">
        <v>18</v>
      </c>
      <c r="L473" s="464">
        <f>L472</f>
        <v>3030.6</v>
      </c>
      <c r="M473" s="464">
        <f>M472</f>
        <v>2711.5</v>
      </c>
      <c r="N473" s="464">
        <f>N472</f>
        <v>687.6</v>
      </c>
      <c r="O473" s="465">
        <f>O472</f>
        <v>180</v>
      </c>
      <c r="P473" s="463" t="s">
        <v>18</v>
      </c>
      <c r="Q473" s="114">
        <f>SUM(Q471:Q472)</f>
        <v>291937</v>
      </c>
      <c r="R473" s="114">
        <f t="shared" ref="R473:U473" si="287">SUM(R471:R472)</f>
        <v>0</v>
      </c>
      <c r="S473" s="114">
        <f t="shared" si="287"/>
        <v>90718.87000000001</v>
      </c>
      <c r="T473" s="114">
        <f t="shared" si="287"/>
        <v>0</v>
      </c>
      <c r="U473" s="114">
        <f t="shared" si="287"/>
        <v>201218.13</v>
      </c>
      <c r="V473" s="114">
        <f>SUBTOTAL(9,V471:V472)</f>
        <v>0</v>
      </c>
      <c r="W473" s="466" t="s">
        <v>18</v>
      </c>
      <c r="X473" s="114" t="s">
        <v>18</v>
      </c>
      <c r="Y473" s="468" t="s">
        <v>18</v>
      </c>
    </row>
    <row r="474" spans="1:25" x14ac:dyDescent="0.25">
      <c r="A474" s="437"/>
      <c r="B474" s="34"/>
      <c r="C474" s="34"/>
      <c r="D474" s="132"/>
      <c r="E474" s="700" t="s">
        <v>643</v>
      </c>
      <c r="F474" s="428" t="s">
        <v>715</v>
      </c>
      <c r="G474" s="429" t="s">
        <v>38</v>
      </c>
      <c r="H474" s="429" t="s">
        <v>615</v>
      </c>
      <c r="I474" s="429"/>
      <c r="J474" s="429" t="s">
        <v>600</v>
      </c>
      <c r="K474" s="429">
        <v>5</v>
      </c>
      <c r="L474" s="430">
        <v>6436.8</v>
      </c>
      <c r="M474" s="429">
        <v>5764.4</v>
      </c>
      <c r="N474" s="429">
        <v>1605.12</v>
      </c>
      <c r="O474" s="431">
        <v>357</v>
      </c>
      <c r="P474" s="353" t="s">
        <v>2119</v>
      </c>
      <c r="Q474" s="113">
        <v>356856</v>
      </c>
      <c r="R474" s="170">
        <v>0</v>
      </c>
      <c r="S474" s="113">
        <f t="shared" si="283"/>
        <v>110892.32999999999</v>
      </c>
      <c r="T474" s="113">
        <v>0</v>
      </c>
      <c r="U474" s="308">
        <v>245963.67</v>
      </c>
      <c r="V474" s="113">
        <v>0</v>
      </c>
      <c r="W474" s="113">
        <f t="shared" ref="W474:W476" si="288">Q474/L474</f>
        <v>55.439970171513792</v>
      </c>
      <c r="X474" s="113">
        <v>55.44</v>
      </c>
      <c r="Y474" s="120">
        <v>44196</v>
      </c>
    </row>
    <row r="475" spans="1:25" ht="25.5" x14ac:dyDescent="0.25">
      <c r="A475" s="437"/>
      <c r="B475" s="34"/>
      <c r="C475" s="34"/>
      <c r="D475" s="132"/>
      <c r="E475" s="700" t="s">
        <v>643</v>
      </c>
      <c r="F475" s="428" t="s">
        <v>715</v>
      </c>
      <c r="G475" s="429" t="s">
        <v>38</v>
      </c>
      <c r="H475" s="429" t="s">
        <v>615</v>
      </c>
      <c r="I475" s="429"/>
      <c r="J475" s="429" t="s">
        <v>600</v>
      </c>
      <c r="K475" s="429">
        <v>5</v>
      </c>
      <c r="L475" s="430">
        <v>6436.8</v>
      </c>
      <c r="M475" s="429">
        <v>5764.4</v>
      </c>
      <c r="N475" s="429">
        <v>1605.12</v>
      </c>
      <c r="O475" s="431">
        <v>357</v>
      </c>
      <c r="P475" s="353" t="s">
        <v>2136</v>
      </c>
      <c r="Q475" s="113">
        <v>267642</v>
      </c>
      <c r="R475" s="113">
        <v>0</v>
      </c>
      <c r="S475" s="113">
        <f t="shared" si="283"/>
        <v>83169.25</v>
      </c>
      <c r="T475" s="113">
        <v>0</v>
      </c>
      <c r="U475" s="308">
        <v>184472.75</v>
      </c>
      <c r="V475" s="113">
        <v>0</v>
      </c>
      <c r="W475" s="113">
        <f t="shared" si="288"/>
        <v>41.579977628635348</v>
      </c>
      <c r="X475" s="113">
        <v>41.58</v>
      </c>
      <c r="Y475" s="120">
        <v>44196</v>
      </c>
    </row>
    <row r="476" spans="1:25" x14ac:dyDescent="0.25">
      <c r="A476" s="437"/>
      <c r="B476" s="34"/>
      <c r="C476" s="34"/>
      <c r="D476" s="132"/>
      <c r="E476" s="700" t="s">
        <v>643</v>
      </c>
      <c r="F476" s="428" t="s">
        <v>715</v>
      </c>
      <c r="G476" s="429" t="s">
        <v>38</v>
      </c>
      <c r="H476" s="429" t="s">
        <v>615</v>
      </c>
      <c r="I476" s="429"/>
      <c r="J476" s="429" t="s">
        <v>600</v>
      </c>
      <c r="K476" s="429">
        <v>5</v>
      </c>
      <c r="L476" s="430">
        <v>6436.8</v>
      </c>
      <c r="M476" s="429">
        <v>5764.4</v>
      </c>
      <c r="N476" s="429">
        <v>1605.12</v>
      </c>
      <c r="O476" s="431">
        <v>357</v>
      </c>
      <c r="P476" s="353" t="s">
        <v>78</v>
      </c>
      <c r="Q476" s="113">
        <v>352415</v>
      </c>
      <c r="R476" s="113">
        <v>0</v>
      </c>
      <c r="S476" s="113">
        <f t="shared" si="283"/>
        <v>109512.29000000001</v>
      </c>
      <c r="T476" s="113">
        <v>0</v>
      </c>
      <c r="U476" s="308">
        <v>242902.71</v>
      </c>
      <c r="V476" s="113">
        <v>0</v>
      </c>
      <c r="W476" s="113">
        <f t="shared" si="288"/>
        <v>54.750031071339798</v>
      </c>
      <c r="X476" s="113">
        <v>54.75</v>
      </c>
      <c r="Y476" s="120">
        <v>44196</v>
      </c>
    </row>
    <row r="477" spans="1:25" ht="14.25" x14ac:dyDescent="0.25">
      <c r="A477" s="437"/>
      <c r="B477" s="34"/>
      <c r="C477" s="34"/>
      <c r="D477" s="132"/>
      <c r="E477" s="949"/>
      <c r="F477" s="618" t="s">
        <v>31</v>
      </c>
      <c r="G477" s="352" t="s">
        <v>18</v>
      </c>
      <c r="H477" s="352" t="s">
        <v>18</v>
      </c>
      <c r="I477" s="352" t="s">
        <v>18</v>
      </c>
      <c r="J477" s="352" t="s">
        <v>18</v>
      </c>
      <c r="K477" s="352" t="s">
        <v>18</v>
      </c>
      <c r="L477" s="464">
        <f>L476</f>
        <v>6436.8</v>
      </c>
      <c r="M477" s="464">
        <f>M476</f>
        <v>5764.4</v>
      </c>
      <c r="N477" s="464">
        <f>N476</f>
        <v>1605.12</v>
      </c>
      <c r="O477" s="465">
        <f>O476</f>
        <v>357</v>
      </c>
      <c r="P477" s="463" t="s">
        <v>18</v>
      </c>
      <c r="Q477" s="114">
        <f>SUM(Q474:Q476)</f>
        <v>976913</v>
      </c>
      <c r="R477" s="114">
        <f t="shared" ref="R477:U477" si="289">SUM(R474:R476)</f>
        <v>0</v>
      </c>
      <c r="S477" s="114">
        <f t="shared" si="289"/>
        <v>303573.87</v>
      </c>
      <c r="T477" s="114">
        <f t="shared" si="289"/>
        <v>0</v>
      </c>
      <c r="U477" s="114">
        <f t="shared" si="289"/>
        <v>673339.13</v>
      </c>
      <c r="V477" s="114">
        <f>SUBTOTAL(9,V474:V476)</f>
        <v>0</v>
      </c>
      <c r="W477" s="466" t="s">
        <v>18</v>
      </c>
      <c r="X477" s="114" t="s">
        <v>18</v>
      </c>
      <c r="Y477" s="468" t="s">
        <v>18</v>
      </c>
    </row>
    <row r="478" spans="1:25" x14ac:dyDescent="0.25">
      <c r="A478" s="437"/>
      <c r="B478" s="34"/>
      <c r="C478" s="34"/>
      <c r="D478" s="132"/>
      <c r="E478" s="700" t="s">
        <v>644</v>
      </c>
      <c r="F478" s="428" t="s">
        <v>599</v>
      </c>
      <c r="G478" s="429" t="s">
        <v>38</v>
      </c>
      <c r="H478" s="429" t="s">
        <v>382</v>
      </c>
      <c r="I478" s="429"/>
      <c r="J478" s="429" t="s">
        <v>600</v>
      </c>
      <c r="K478" s="429">
        <v>5</v>
      </c>
      <c r="L478" s="430">
        <v>3029.9</v>
      </c>
      <c r="M478" s="429">
        <v>2706.5</v>
      </c>
      <c r="N478" s="429">
        <v>687.6</v>
      </c>
      <c r="O478" s="431">
        <v>132</v>
      </c>
      <c r="P478" s="353" t="s">
        <v>2119</v>
      </c>
      <c r="Q478" s="113">
        <v>167978</v>
      </c>
      <c r="R478" s="113">
        <v>0</v>
      </c>
      <c r="S478" s="113">
        <f t="shared" si="283"/>
        <v>52198.850000000006</v>
      </c>
      <c r="T478" s="113">
        <v>0</v>
      </c>
      <c r="U478" s="308">
        <v>115779.15</v>
      </c>
      <c r="V478" s="113">
        <v>0</v>
      </c>
      <c r="W478" s="113">
        <f t="shared" ref="W478:W479" si="290">Q478/L478</f>
        <v>55.440113535100167</v>
      </c>
      <c r="X478" s="113">
        <v>55.44</v>
      </c>
      <c r="Y478" s="120">
        <v>44196</v>
      </c>
    </row>
    <row r="479" spans="1:25" x14ac:dyDescent="0.25">
      <c r="A479" s="437"/>
      <c r="B479" s="34"/>
      <c r="C479" s="34"/>
      <c r="D479" s="132"/>
      <c r="E479" s="700" t="s">
        <v>644</v>
      </c>
      <c r="F479" s="428" t="s">
        <v>599</v>
      </c>
      <c r="G479" s="429" t="s">
        <v>38</v>
      </c>
      <c r="H479" s="429" t="s">
        <v>382</v>
      </c>
      <c r="I479" s="429"/>
      <c r="J479" s="429" t="s">
        <v>600</v>
      </c>
      <c r="K479" s="429">
        <v>5</v>
      </c>
      <c r="L479" s="430">
        <v>3029.9</v>
      </c>
      <c r="M479" s="429">
        <v>2706.5</v>
      </c>
      <c r="N479" s="429">
        <v>687.6</v>
      </c>
      <c r="O479" s="431">
        <v>132</v>
      </c>
      <c r="P479" s="353" t="s">
        <v>83</v>
      </c>
      <c r="Q479" s="113">
        <v>88200</v>
      </c>
      <c r="R479" s="113">
        <v>0</v>
      </c>
      <c r="S479" s="113">
        <f t="shared" si="283"/>
        <v>27407.980000000003</v>
      </c>
      <c r="T479" s="113">
        <v>0</v>
      </c>
      <c r="U479" s="308">
        <v>60792.02</v>
      </c>
      <c r="V479" s="113">
        <v>0</v>
      </c>
      <c r="W479" s="113">
        <f t="shared" si="290"/>
        <v>29.109871612924518</v>
      </c>
      <c r="X479" s="113">
        <v>29.11</v>
      </c>
      <c r="Y479" s="120">
        <v>44196</v>
      </c>
    </row>
    <row r="480" spans="1:25" ht="14.25" x14ac:dyDescent="0.25">
      <c r="A480" s="437"/>
      <c r="B480" s="34"/>
      <c r="C480" s="34"/>
      <c r="D480" s="132"/>
      <c r="E480" s="949"/>
      <c r="F480" s="618" t="s">
        <v>31</v>
      </c>
      <c r="G480" s="352" t="s">
        <v>18</v>
      </c>
      <c r="H480" s="352" t="s">
        <v>18</v>
      </c>
      <c r="I480" s="352" t="s">
        <v>18</v>
      </c>
      <c r="J480" s="352" t="s">
        <v>18</v>
      </c>
      <c r="K480" s="352" t="s">
        <v>18</v>
      </c>
      <c r="L480" s="464">
        <f>L479</f>
        <v>3029.9</v>
      </c>
      <c r="M480" s="464">
        <f>M479</f>
        <v>2706.5</v>
      </c>
      <c r="N480" s="464">
        <f>N479</f>
        <v>687.6</v>
      </c>
      <c r="O480" s="465">
        <f>O479</f>
        <v>132</v>
      </c>
      <c r="P480" s="463" t="s">
        <v>18</v>
      </c>
      <c r="Q480" s="114">
        <f>SUM(Q478:Q479)</f>
        <v>256178</v>
      </c>
      <c r="R480" s="114">
        <f t="shared" ref="R480:U480" si="291">SUM(R478:R479)</f>
        <v>0</v>
      </c>
      <c r="S480" s="114">
        <f t="shared" si="291"/>
        <v>79606.830000000016</v>
      </c>
      <c r="T480" s="114">
        <f t="shared" si="291"/>
        <v>0</v>
      </c>
      <c r="U480" s="114">
        <f t="shared" si="291"/>
        <v>176571.16999999998</v>
      </c>
      <c r="V480" s="114">
        <f>SUBTOTAL(9,V478:V479)</f>
        <v>0</v>
      </c>
      <c r="W480" s="466" t="s">
        <v>18</v>
      </c>
      <c r="X480" s="114" t="s">
        <v>18</v>
      </c>
      <c r="Y480" s="468" t="s">
        <v>18</v>
      </c>
    </row>
    <row r="481" spans="1:25" x14ac:dyDescent="0.25">
      <c r="A481" s="437"/>
      <c r="B481" s="34"/>
      <c r="C481" s="34"/>
      <c r="D481" s="132"/>
      <c r="E481" s="700" t="s">
        <v>645</v>
      </c>
      <c r="F481" s="428" t="s">
        <v>716</v>
      </c>
      <c r="G481" s="429" t="s">
        <v>38</v>
      </c>
      <c r="H481" s="429" t="s">
        <v>616</v>
      </c>
      <c r="I481" s="429"/>
      <c r="J481" s="429" t="s">
        <v>600</v>
      </c>
      <c r="K481" s="429">
        <v>5</v>
      </c>
      <c r="L481" s="430">
        <v>2992</v>
      </c>
      <c r="M481" s="429">
        <v>2685.8</v>
      </c>
      <c r="N481" s="429">
        <v>775.8</v>
      </c>
      <c r="O481" s="431">
        <v>177</v>
      </c>
      <c r="P481" s="353" t="s">
        <v>2119</v>
      </c>
      <c r="Q481" s="113">
        <v>165876</v>
      </c>
      <c r="R481" s="113">
        <v>0</v>
      </c>
      <c r="S481" s="113">
        <f t="shared" si="283"/>
        <v>51545.649999999994</v>
      </c>
      <c r="T481" s="113">
        <v>0</v>
      </c>
      <c r="U481" s="308">
        <v>114330.35</v>
      </c>
      <c r="V481" s="113">
        <v>0</v>
      </c>
      <c r="W481" s="113">
        <f t="shared" ref="W481:W483" si="292">Q481/L481</f>
        <v>55.439839572192511</v>
      </c>
      <c r="X481" s="113">
        <v>55.44</v>
      </c>
      <c r="Y481" s="120">
        <v>44196</v>
      </c>
    </row>
    <row r="482" spans="1:25" ht="25.5" x14ac:dyDescent="0.25">
      <c r="A482" s="437"/>
      <c r="B482" s="34"/>
      <c r="C482" s="34"/>
      <c r="D482" s="132"/>
      <c r="E482" s="700" t="s">
        <v>645</v>
      </c>
      <c r="F482" s="428" t="s">
        <v>716</v>
      </c>
      <c r="G482" s="429" t="s">
        <v>38</v>
      </c>
      <c r="H482" s="429" t="s">
        <v>616</v>
      </c>
      <c r="I482" s="429"/>
      <c r="J482" s="429" t="s">
        <v>600</v>
      </c>
      <c r="K482" s="429">
        <v>5</v>
      </c>
      <c r="L482" s="430">
        <v>2992</v>
      </c>
      <c r="M482" s="429">
        <v>2685.8</v>
      </c>
      <c r="N482" s="429">
        <v>775.8</v>
      </c>
      <c r="O482" s="431">
        <v>177</v>
      </c>
      <c r="P482" s="353" t="s">
        <v>2136</v>
      </c>
      <c r="Q482" s="113">
        <v>124407</v>
      </c>
      <c r="R482" s="113">
        <v>0</v>
      </c>
      <c r="S482" s="113">
        <f t="shared" si="283"/>
        <v>38659.240000000005</v>
      </c>
      <c r="T482" s="113">
        <v>0</v>
      </c>
      <c r="U482" s="308">
        <v>85747.76</v>
      </c>
      <c r="V482" s="113">
        <v>0</v>
      </c>
      <c r="W482" s="113">
        <f t="shared" si="292"/>
        <v>41.579879679144383</v>
      </c>
      <c r="X482" s="113">
        <v>41.58</v>
      </c>
      <c r="Y482" s="120">
        <v>44196</v>
      </c>
    </row>
    <row r="483" spans="1:25" x14ac:dyDescent="0.25">
      <c r="A483" s="437"/>
      <c r="B483" s="34"/>
      <c r="C483" s="34"/>
      <c r="D483" s="132"/>
      <c r="E483" s="700" t="s">
        <v>645</v>
      </c>
      <c r="F483" s="428" t="s">
        <v>716</v>
      </c>
      <c r="G483" s="429" t="s">
        <v>38</v>
      </c>
      <c r="H483" s="429" t="s">
        <v>616</v>
      </c>
      <c r="I483" s="429"/>
      <c r="J483" s="429" t="s">
        <v>600</v>
      </c>
      <c r="K483" s="429">
        <v>5</v>
      </c>
      <c r="L483" s="430">
        <v>2992</v>
      </c>
      <c r="M483" s="429">
        <v>2685.8</v>
      </c>
      <c r="N483" s="429">
        <v>775.8</v>
      </c>
      <c r="O483" s="431">
        <v>177</v>
      </c>
      <c r="P483" s="353" t="s">
        <v>78</v>
      </c>
      <c r="Q483" s="113">
        <v>163812</v>
      </c>
      <c r="R483" s="113">
        <v>0</v>
      </c>
      <c r="S483" s="113">
        <f t="shared" si="283"/>
        <v>50904.270000000004</v>
      </c>
      <c r="T483" s="113">
        <v>0</v>
      </c>
      <c r="U483" s="308">
        <v>112907.73</v>
      </c>
      <c r="V483" s="113">
        <v>0</v>
      </c>
      <c r="W483" s="113">
        <f t="shared" si="292"/>
        <v>54.75</v>
      </c>
      <c r="X483" s="113">
        <v>54.75</v>
      </c>
      <c r="Y483" s="120">
        <v>44196</v>
      </c>
    </row>
    <row r="484" spans="1:25" ht="14.25" x14ac:dyDescent="0.25">
      <c r="A484" s="437"/>
      <c r="B484" s="34"/>
      <c r="C484" s="34"/>
      <c r="D484" s="132"/>
      <c r="E484" s="949"/>
      <c r="F484" s="618" t="s">
        <v>31</v>
      </c>
      <c r="G484" s="352" t="s">
        <v>18</v>
      </c>
      <c r="H484" s="352" t="s">
        <v>18</v>
      </c>
      <c r="I484" s="352" t="s">
        <v>18</v>
      </c>
      <c r="J484" s="352" t="s">
        <v>18</v>
      </c>
      <c r="K484" s="352" t="s">
        <v>18</v>
      </c>
      <c r="L484" s="464">
        <f>L483</f>
        <v>2992</v>
      </c>
      <c r="M484" s="464">
        <f>M483</f>
        <v>2685.8</v>
      </c>
      <c r="N484" s="464">
        <f>N483</f>
        <v>775.8</v>
      </c>
      <c r="O484" s="465">
        <f>O483</f>
        <v>177</v>
      </c>
      <c r="P484" s="463" t="s">
        <v>18</v>
      </c>
      <c r="Q484" s="114">
        <f>SUM(Q481:Q483)</f>
        <v>454095</v>
      </c>
      <c r="R484" s="114">
        <f t="shared" ref="R484:U484" si="293">SUM(R481:R483)</f>
        <v>0</v>
      </c>
      <c r="S484" s="114">
        <f t="shared" si="293"/>
        <v>141109.16</v>
      </c>
      <c r="T484" s="114">
        <f t="shared" si="293"/>
        <v>0</v>
      </c>
      <c r="U484" s="114">
        <f t="shared" si="293"/>
        <v>312985.83999999997</v>
      </c>
      <c r="V484" s="114">
        <f>SUBTOTAL(9,V481:V483)</f>
        <v>0</v>
      </c>
      <c r="W484" s="466" t="s">
        <v>18</v>
      </c>
      <c r="X484" s="114" t="s">
        <v>18</v>
      </c>
      <c r="Y484" s="468" t="s">
        <v>18</v>
      </c>
    </row>
    <row r="485" spans="1:25" x14ac:dyDescent="0.25">
      <c r="A485" s="437"/>
      <c r="B485" s="34"/>
      <c r="C485" s="34"/>
      <c r="D485" s="132"/>
      <c r="E485" s="700" t="s">
        <v>647</v>
      </c>
      <c r="F485" s="428" t="s">
        <v>698</v>
      </c>
      <c r="G485" s="429" t="s">
        <v>38</v>
      </c>
      <c r="H485" s="429" t="s">
        <v>114</v>
      </c>
      <c r="I485" s="432"/>
      <c r="J485" s="429" t="s">
        <v>600</v>
      </c>
      <c r="K485" s="429">
        <v>5</v>
      </c>
      <c r="L485" s="432">
        <v>6514.3</v>
      </c>
      <c r="M485" s="429">
        <v>5660.9</v>
      </c>
      <c r="N485" s="429">
        <v>1603</v>
      </c>
      <c r="O485" s="431">
        <v>345</v>
      </c>
      <c r="P485" s="353" t="s">
        <v>2137</v>
      </c>
      <c r="Q485" s="113">
        <v>3817575</v>
      </c>
      <c r="R485" s="113">
        <v>0</v>
      </c>
      <c r="S485" s="113">
        <f t="shared" si="283"/>
        <v>1186304.21</v>
      </c>
      <c r="T485" s="113">
        <v>0</v>
      </c>
      <c r="U485" s="308">
        <v>2631270.79</v>
      </c>
      <c r="V485" s="113">
        <v>0</v>
      </c>
      <c r="W485" s="113">
        <f t="shared" ref="W485:W487" si="294">Q485/L485</f>
        <v>586.0299648465683</v>
      </c>
      <c r="X485" s="113">
        <v>586.03</v>
      </c>
      <c r="Y485" s="120">
        <v>44196</v>
      </c>
    </row>
    <row r="486" spans="1:25" x14ac:dyDescent="0.25">
      <c r="A486" s="437"/>
      <c r="B486" s="34"/>
      <c r="C486" s="34"/>
      <c r="D486" s="132"/>
      <c r="E486" s="700" t="s">
        <v>647</v>
      </c>
      <c r="F486" s="428" t="s">
        <v>698</v>
      </c>
      <c r="G486" s="429" t="s">
        <v>38</v>
      </c>
      <c r="H486" s="429" t="s">
        <v>114</v>
      </c>
      <c r="I486" s="432"/>
      <c r="J486" s="429" t="s">
        <v>600</v>
      </c>
      <c r="K486" s="429">
        <v>5</v>
      </c>
      <c r="L486" s="432">
        <v>6514.3</v>
      </c>
      <c r="M486" s="429">
        <v>5660.9</v>
      </c>
      <c r="N486" s="429">
        <v>1603</v>
      </c>
      <c r="O486" s="431">
        <v>345</v>
      </c>
      <c r="P486" s="353" t="s">
        <v>2138</v>
      </c>
      <c r="Q486" s="113">
        <v>12481334</v>
      </c>
      <c r="R486" s="113">
        <v>0</v>
      </c>
      <c r="S486" s="113">
        <f t="shared" si="283"/>
        <v>3878550.9299999997</v>
      </c>
      <c r="T486" s="113">
        <v>0</v>
      </c>
      <c r="U486" s="308">
        <v>8602783.0700000003</v>
      </c>
      <c r="V486" s="113">
        <v>0</v>
      </c>
      <c r="W486" s="113">
        <f t="shared" si="294"/>
        <v>1915.9900526533931</v>
      </c>
      <c r="X486" s="113">
        <v>1915.99</v>
      </c>
      <c r="Y486" s="120">
        <v>44196</v>
      </c>
    </row>
    <row r="487" spans="1:25" x14ac:dyDescent="0.25">
      <c r="A487" s="437"/>
      <c r="B487" s="34"/>
      <c r="C487" s="34"/>
      <c r="D487" s="132"/>
      <c r="E487" s="700" t="s">
        <v>647</v>
      </c>
      <c r="F487" s="428" t="s">
        <v>698</v>
      </c>
      <c r="G487" s="429" t="s">
        <v>38</v>
      </c>
      <c r="H487" s="429" t="s">
        <v>114</v>
      </c>
      <c r="I487" s="432"/>
      <c r="J487" s="429" t="s">
        <v>600</v>
      </c>
      <c r="K487" s="429">
        <v>5</v>
      </c>
      <c r="L487" s="432">
        <v>6514.3</v>
      </c>
      <c r="M487" s="429">
        <v>5660.9</v>
      </c>
      <c r="N487" s="429">
        <v>1603</v>
      </c>
      <c r="O487" s="431">
        <v>345</v>
      </c>
      <c r="P487" s="353" t="s">
        <v>2111</v>
      </c>
      <c r="Q487" s="113">
        <v>3169012</v>
      </c>
      <c r="R487" s="113">
        <v>0</v>
      </c>
      <c r="S487" s="113">
        <f t="shared" si="283"/>
        <v>984764.48</v>
      </c>
      <c r="T487" s="113">
        <v>0</v>
      </c>
      <c r="U487" s="308">
        <v>2184247.52</v>
      </c>
      <c r="V487" s="113">
        <v>0</v>
      </c>
      <c r="W487" s="113">
        <f t="shared" si="294"/>
        <v>486.4700735305405</v>
      </c>
      <c r="X487" s="113">
        <v>486.47</v>
      </c>
      <c r="Y487" s="120">
        <v>44196</v>
      </c>
    </row>
    <row r="488" spans="1:25" ht="14.25" x14ac:dyDescent="0.25">
      <c r="A488" s="437"/>
      <c r="B488" s="34"/>
      <c r="C488" s="34"/>
      <c r="D488" s="132"/>
      <c r="E488" s="949"/>
      <c r="F488" s="618" t="s">
        <v>31</v>
      </c>
      <c r="G488" s="352" t="s">
        <v>18</v>
      </c>
      <c r="H488" s="352" t="s">
        <v>18</v>
      </c>
      <c r="I488" s="352" t="s">
        <v>18</v>
      </c>
      <c r="J488" s="352" t="s">
        <v>18</v>
      </c>
      <c r="K488" s="352" t="s">
        <v>18</v>
      </c>
      <c r="L488" s="464">
        <f>L487</f>
        <v>6514.3</v>
      </c>
      <c r="M488" s="464">
        <f>M487</f>
        <v>5660.9</v>
      </c>
      <c r="N488" s="464">
        <f>N487</f>
        <v>1603</v>
      </c>
      <c r="O488" s="465">
        <f>O487</f>
        <v>345</v>
      </c>
      <c r="P488" s="463" t="s">
        <v>18</v>
      </c>
      <c r="Q488" s="114">
        <f>SUM(Q485:Q487)</f>
        <v>19467921</v>
      </c>
      <c r="R488" s="114">
        <f t="shared" ref="R488:U488" si="295">SUM(R485:R487)</f>
        <v>0</v>
      </c>
      <c r="S488" s="114">
        <f t="shared" si="295"/>
        <v>6049619.6199999992</v>
      </c>
      <c r="T488" s="114">
        <f t="shared" si="295"/>
        <v>0</v>
      </c>
      <c r="U488" s="114">
        <f t="shared" si="295"/>
        <v>13418301.379999999</v>
      </c>
      <c r="V488" s="114">
        <f>SUBTOTAL(9,V485:V487)</f>
        <v>0</v>
      </c>
      <c r="W488" s="466" t="s">
        <v>18</v>
      </c>
      <c r="X488" s="114" t="s">
        <v>18</v>
      </c>
      <c r="Y488" s="468" t="s">
        <v>18</v>
      </c>
    </row>
    <row r="489" spans="1:25" ht="25.5" x14ac:dyDescent="0.25">
      <c r="A489" s="437"/>
      <c r="B489" s="34"/>
      <c r="C489" s="34"/>
      <c r="D489" s="132"/>
      <c r="E489" s="700" t="s">
        <v>646</v>
      </c>
      <c r="F489" s="428" t="s">
        <v>699</v>
      </c>
      <c r="G489" s="429" t="s">
        <v>38</v>
      </c>
      <c r="H489" s="429" t="s">
        <v>382</v>
      </c>
      <c r="I489" s="429"/>
      <c r="J489" s="429" t="s">
        <v>600</v>
      </c>
      <c r="K489" s="429">
        <v>5</v>
      </c>
      <c r="L489" s="430">
        <v>3035.2</v>
      </c>
      <c r="M489" s="774">
        <v>2714</v>
      </c>
      <c r="N489" s="775">
        <v>697</v>
      </c>
      <c r="O489" s="431">
        <v>117</v>
      </c>
      <c r="P489" s="353" t="s">
        <v>2136</v>
      </c>
      <c r="Q489" s="113">
        <v>126204</v>
      </c>
      <c r="R489" s="113">
        <v>0</v>
      </c>
      <c r="S489" s="113">
        <f t="shared" si="283"/>
        <v>39217.649999999994</v>
      </c>
      <c r="T489" s="113">
        <v>0</v>
      </c>
      <c r="U489" s="308">
        <v>86986.35</v>
      </c>
      <c r="V489" s="113">
        <v>0</v>
      </c>
      <c r="W489" s="113">
        <f t="shared" ref="W489:W490" si="296">Q489/L489</f>
        <v>41.580126515550873</v>
      </c>
      <c r="X489" s="113">
        <v>41.58</v>
      </c>
      <c r="Y489" s="120">
        <v>44196</v>
      </c>
    </row>
    <row r="490" spans="1:25" x14ac:dyDescent="0.25">
      <c r="A490" s="437"/>
      <c r="B490" s="34"/>
      <c r="C490" s="34"/>
      <c r="D490" s="132"/>
      <c r="E490" s="700" t="s">
        <v>646</v>
      </c>
      <c r="F490" s="428" t="s">
        <v>699</v>
      </c>
      <c r="G490" s="429" t="s">
        <v>38</v>
      </c>
      <c r="H490" s="429" t="s">
        <v>382</v>
      </c>
      <c r="I490" s="429"/>
      <c r="J490" s="429" t="s">
        <v>600</v>
      </c>
      <c r="K490" s="429">
        <v>5</v>
      </c>
      <c r="L490" s="430">
        <v>3035.2</v>
      </c>
      <c r="M490" s="774">
        <v>2714</v>
      </c>
      <c r="N490" s="775">
        <v>697</v>
      </c>
      <c r="O490" s="431">
        <v>117</v>
      </c>
      <c r="P490" s="353" t="s">
        <v>78</v>
      </c>
      <c r="Q490" s="113">
        <v>166177</v>
      </c>
      <c r="R490" s="113">
        <v>0</v>
      </c>
      <c r="S490" s="113">
        <f t="shared" si="283"/>
        <v>51639.19</v>
      </c>
      <c r="T490" s="113">
        <v>0</v>
      </c>
      <c r="U490" s="308">
        <v>114537.81</v>
      </c>
      <c r="V490" s="113">
        <v>0</v>
      </c>
      <c r="W490" s="113">
        <f t="shared" si="296"/>
        <v>54.749934106483927</v>
      </c>
      <c r="X490" s="113">
        <v>54.75</v>
      </c>
      <c r="Y490" s="120">
        <v>44196</v>
      </c>
    </row>
    <row r="491" spans="1:25" ht="15" thickBot="1" x14ac:dyDescent="0.3">
      <c r="A491" s="485"/>
      <c r="B491" s="264"/>
      <c r="C491" s="264"/>
      <c r="D491" s="265"/>
      <c r="E491" s="949"/>
      <c r="F491" s="618" t="s">
        <v>31</v>
      </c>
      <c r="G491" s="352" t="s">
        <v>18</v>
      </c>
      <c r="H491" s="352" t="s">
        <v>18</v>
      </c>
      <c r="I491" s="352" t="s">
        <v>18</v>
      </c>
      <c r="J491" s="352" t="s">
        <v>18</v>
      </c>
      <c r="K491" s="352" t="s">
        <v>18</v>
      </c>
      <c r="L491" s="464">
        <f>L490</f>
        <v>3035.2</v>
      </c>
      <c r="M491" s="776">
        <f>M490</f>
        <v>2714</v>
      </c>
      <c r="N491" s="464">
        <f>N490</f>
        <v>697</v>
      </c>
      <c r="O491" s="465">
        <f>O490</f>
        <v>117</v>
      </c>
      <c r="P491" s="463" t="s">
        <v>18</v>
      </c>
      <c r="Q491" s="114">
        <f>SUM(Q489:Q490)</f>
        <v>292381</v>
      </c>
      <c r="R491" s="114">
        <f t="shared" ref="R491:U491" si="297">SUM(R489:R490)</f>
        <v>0</v>
      </c>
      <c r="S491" s="114">
        <f t="shared" si="297"/>
        <v>90856.84</v>
      </c>
      <c r="T491" s="114">
        <f t="shared" si="297"/>
        <v>0</v>
      </c>
      <c r="U491" s="114">
        <f t="shared" si="297"/>
        <v>201524.16</v>
      </c>
      <c r="V491" s="114">
        <f>SUBTOTAL(9,V489:V490)</f>
        <v>0</v>
      </c>
      <c r="W491" s="466" t="s">
        <v>18</v>
      </c>
      <c r="X491" s="114" t="s">
        <v>18</v>
      </c>
      <c r="Y491" s="468" t="s">
        <v>18</v>
      </c>
    </row>
    <row r="492" spans="1:25" x14ac:dyDescent="0.25">
      <c r="A492" s="434"/>
      <c r="B492" s="435"/>
      <c r="C492" s="435"/>
      <c r="D492" s="436"/>
      <c r="E492" s="700" t="s">
        <v>648</v>
      </c>
      <c r="F492" s="428" t="s">
        <v>700</v>
      </c>
      <c r="G492" s="429" t="s">
        <v>38</v>
      </c>
      <c r="H492" s="429" t="s">
        <v>602</v>
      </c>
      <c r="I492" s="429"/>
      <c r="J492" s="429" t="s">
        <v>600</v>
      </c>
      <c r="K492" s="429">
        <v>5</v>
      </c>
      <c r="L492" s="432">
        <v>6419.9</v>
      </c>
      <c r="M492" s="429">
        <v>5792.7</v>
      </c>
      <c r="N492" s="429">
        <v>1456.2</v>
      </c>
      <c r="O492" s="431">
        <v>357</v>
      </c>
      <c r="P492" s="353" t="s">
        <v>2137</v>
      </c>
      <c r="Q492" s="113">
        <v>3762254</v>
      </c>
      <c r="R492" s="113">
        <v>0</v>
      </c>
      <c r="S492" s="113">
        <f t="shared" si="283"/>
        <v>1169113.31</v>
      </c>
      <c r="T492" s="113">
        <v>0</v>
      </c>
      <c r="U492" s="308">
        <v>2593140.69</v>
      </c>
      <c r="V492" s="113">
        <v>0</v>
      </c>
      <c r="W492" s="113">
        <f t="shared" ref="W492:W493" si="298">Q492/L492</f>
        <v>586.03000046729699</v>
      </c>
      <c r="X492" s="113">
        <v>586.03</v>
      </c>
      <c r="Y492" s="120">
        <v>44196</v>
      </c>
    </row>
    <row r="493" spans="1:25" x14ac:dyDescent="0.25">
      <c r="A493" s="437"/>
      <c r="B493" s="34"/>
      <c r="C493" s="34"/>
      <c r="D493" s="132"/>
      <c r="E493" s="700" t="s">
        <v>648</v>
      </c>
      <c r="F493" s="428" t="s">
        <v>700</v>
      </c>
      <c r="G493" s="429" t="s">
        <v>38</v>
      </c>
      <c r="H493" s="429" t="s">
        <v>602</v>
      </c>
      <c r="I493" s="429"/>
      <c r="J493" s="429" t="s">
        <v>600</v>
      </c>
      <c r="K493" s="429">
        <v>5</v>
      </c>
      <c r="L493" s="432">
        <v>6419.9</v>
      </c>
      <c r="M493" s="429">
        <v>5792.7</v>
      </c>
      <c r="N493" s="429">
        <v>1456.2</v>
      </c>
      <c r="O493" s="431">
        <v>357</v>
      </c>
      <c r="P493" s="353" t="s">
        <v>2138</v>
      </c>
      <c r="Q493" s="113">
        <v>12300464</v>
      </c>
      <c r="R493" s="113">
        <v>0</v>
      </c>
      <c r="S493" s="113">
        <f t="shared" si="283"/>
        <v>3822345.92</v>
      </c>
      <c r="T493" s="113">
        <v>0</v>
      </c>
      <c r="U493" s="308">
        <v>8478118.0800000001</v>
      </c>
      <c r="V493" s="113">
        <v>0</v>
      </c>
      <c r="W493" s="113">
        <f t="shared" si="298"/>
        <v>1915.9899686911012</v>
      </c>
      <c r="X493" s="113">
        <v>1915.99</v>
      </c>
      <c r="Y493" s="120">
        <v>44196</v>
      </c>
    </row>
    <row r="494" spans="1:25" ht="15" thickBot="1" x14ac:dyDescent="0.3">
      <c r="A494" s="438"/>
      <c r="B494" s="439"/>
      <c r="C494" s="439"/>
      <c r="D494" s="440"/>
      <c r="E494" s="949"/>
      <c r="F494" s="618" t="s">
        <v>31</v>
      </c>
      <c r="G494" s="352" t="s">
        <v>18</v>
      </c>
      <c r="H494" s="352" t="s">
        <v>18</v>
      </c>
      <c r="I494" s="352" t="s">
        <v>18</v>
      </c>
      <c r="J494" s="352" t="s">
        <v>18</v>
      </c>
      <c r="K494" s="352" t="s">
        <v>18</v>
      </c>
      <c r="L494" s="464">
        <f>L493</f>
        <v>6419.9</v>
      </c>
      <c r="M494" s="464">
        <f>M493</f>
        <v>5792.7</v>
      </c>
      <c r="N494" s="464">
        <f>N493</f>
        <v>1456.2</v>
      </c>
      <c r="O494" s="465">
        <f>O493</f>
        <v>357</v>
      </c>
      <c r="P494" s="463" t="s">
        <v>18</v>
      </c>
      <c r="Q494" s="114">
        <f>SUM(Q492:Q493)</f>
        <v>16062718</v>
      </c>
      <c r="R494" s="114">
        <f t="shared" ref="R494:U494" si="299">SUM(R492:R493)</f>
        <v>0</v>
      </c>
      <c r="S494" s="114">
        <f t="shared" si="299"/>
        <v>4991459.2300000004</v>
      </c>
      <c r="T494" s="114">
        <f t="shared" si="299"/>
        <v>0</v>
      </c>
      <c r="U494" s="114">
        <f t="shared" si="299"/>
        <v>11071258.77</v>
      </c>
      <c r="V494" s="114">
        <f>SUBTOTAL(9,V492:V493)</f>
        <v>0</v>
      </c>
      <c r="W494" s="466" t="s">
        <v>18</v>
      </c>
      <c r="X494" s="114" t="s">
        <v>18</v>
      </c>
      <c r="Y494" s="468" t="s">
        <v>18</v>
      </c>
    </row>
    <row r="495" spans="1:25" x14ac:dyDescent="0.25">
      <c r="A495" s="486"/>
      <c r="B495" s="268"/>
      <c r="C495" s="268"/>
      <c r="D495" s="362"/>
      <c r="E495" s="700" t="s">
        <v>649</v>
      </c>
      <c r="F495" s="428" t="s">
        <v>601</v>
      </c>
      <c r="G495" s="429" t="s">
        <v>38</v>
      </c>
      <c r="H495" s="429" t="s">
        <v>602</v>
      </c>
      <c r="I495" s="429"/>
      <c r="J495" s="429" t="s">
        <v>600</v>
      </c>
      <c r="K495" s="429">
        <v>5</v>
      </c>
      <c r="L495" s="432">
        <v>6409.4</v>
      </c>
      <c r="M495" s="429">
        <v>5782.1</v>
      </c>
      <c r="N495" s="429">
        <v>687.6</v>
      </c>
      <c r="O495" s="431">
        <v>357</v>
      </c>
      <c r="P495" s="353" t="s">
        <v>2137</v>
      </c>
      <c r="Q495" s="113">
        <v>2951419</v>
      </c>
      <c r="R495" s="113">
        <v>0</v>
      </c>
      <c r="S495" s="113">
        <f t="shared" si="283"/>
        <v>917147.87000000011</v>
      </c>
      <c r="T495" s="113">
        <v>0</v>
      </c>
      <c r="U495" s="308">
        <v>2034271.13</v>
      </c>
      <c r="V495" s="113">
        <v>0</v>
      </c>
      <c r="W495" s="113">
        <f t="shared" ref="W495:W496" si="300">Q495/L495</f>
        <v>460.482884513371</v>
      </c>
      <c r="X495" s="113">
        <v>598.57000000000005</v>
      </c>
      <c r="Y495" s="120">
        <v>44196</v>
      </c>
    </row>
    <row r="496" spans="1:25" x14ac:dyDescent="0.25">
      <c r="A496" s="437"/>
      <c r="B496" s="34"/>
      <c r="C496" s="34"/>
      <c r="D496" s="132"/>
      <c r="E496" s="700" t="s">
        <v>649</v>
      </c>
      <c r="F496" s="428" t="s">
        <v>601</v>
      </c>
      <c r="G496" s="429" t="s">
        <v>38</v>
      </c>
      <c r="H496" s="429" t="s">
        <v>602</v>
      </c>
      <c r="I496" s="429"/>
      <c r="J496" s="429" t="s">
        <v>600</v>
      </c>
      <c r="K496" s="429">
        <v>5</v>
      </c>
      <c r="L496" s="432">
        <v>6409.4</v>
      </c>
      <c r="M496" s="429">
        <v>5782.1</v>
      </c>
      <c r="N496" s="429">
        <v>687.6</v>
      </c>
      <c r="O496" s="431">
        <v>357</v>
      </c>
      <c r="P496" s="353" t="s">
        <v>2138</v>
      </c>
      <c r="Q496" s="113">
        <v>11293929</v>
      </c>
      <c r="R496" s="113">
        <v>0</v>
      </c>
      <c r="S496" s="113">
        <f t="shared" si="283"/>
        <v>3509567.0700000003</v>
      </c>
      <c r="T496" s="113">
        <v>0</v>
      </c>
      <c r="U496" s="308">
        <v>7784361.9299999997</v>
      </c>
      <c r="V496" s="113">
        <v>0</v>
      </c>
      <c r="W496" s="113">
        <f t="shared" si="300"/>
        <v>1762.0883390020908</v>
      </c>
      <c r="X496" s="113">
        <v>1956.99</v>
      </c>
      <c r="Y496" s="120">
        <v>44196</v>
      </c>
    </row>
    <row r="497" spans="1:25" ht="14.25" x14ac:dyDescent="0.25">
      <c r="A497" s="437"/>
      <c r="B497" s="34"/>
      <c r="C497" s="34"/>
      <c r="D497" s="132"/>
      <c r="E497" s="949"/>
      <c r="F497" s="618" t="s">
        <v>31</v>
      </c>
      <c r="G497" s="352" t="s">
        <v>18</v>
      </c>
      <c r="H497" s="352" t="s">
        <v>18</v>
      </c>
      <c r="I497" s="352" t="s">
        <v>18</v>
      </c>
      <c r="J497" s="352" t="s">
        <v>18</v>
      </c>
      <c r="K497" s="352" t="s">
        <v>18</v>
      </c>
      <c r="L497" s="464">
        <f>L496</f>
        <v>6409.4</v>
      </c>
      <c r="M497" s="464">
        <f>M496</f>
        <v>5782.1</v>
      </c>
      <c r="N497" s="464">
        <f>N496</f>
        <v>687.6</v>
      </c>
      <c r="O497" s="465">
        <f>O496</f>
        <v>357</v>
      </c>
      <c r="P497" s="463" t="s">
        <v>18</v>
      </c>
      <c r="Q497" s="114">
        <f>SUM(Q495:Q496)</f>
        <v>14245348</v>
      </c>
      <c r="R497" s="114">
        <f t="shared" ref="R497:U497" si="301">SUM(R495:R496)</f>
        <v>0</v>
      </c>
      <c r="S497" s="114">
        <f t="shared" si="301"/>
        <v>4426714.9400000004</v>
      </c>
      <c r="T497" s="114">
        <f t="shared" si="301"/>
        <v>0</v>
      </c>
      <c r="U497" s="114">
        <f t="shared" si="301"/>
        <v>9818633.0599999987</v>
      </c>
      <c r="V497" s="114">
        <f>SUBTOTAL(9,V495:V496)</f>
        <v>0</v>
      </c>
      <c r="W497" s="466" t="s">
        <v>18</v>
      </c>
      <c r="X497" s="114" t="s">
        <v>18</v>
      </c>
      <c r="Y497" s="468" t="s">
        <v>18</v>
      </c>
    </row>
    <row r="498" spans="1:25" x14ac:dyDescent="0.25">
      <c r="A498" s="437"/>
      <c r="B498" s="34"/>
      <c r="C498" s="34"/>
      <c r="D498" s="132"/>
      <c r="E498" s="700" t="s">
        <v>650</v>
      </c>
      <c r="F498" s="428" t="s">
        <v>717</v>
      </c>
      <c r="G498" s="429" t="s">
        <v>38</v>
      </c>
      <c r="H498" s="429" t="s">
        <v>602</v>
      </c>
      <c r="I498" s="429"/>
      <c r="J498" s="429" t="s">
        <v>600</v>
      </c>
      <c r="K498" s="429">
        <v>5</v>
      </c>
      <c r="L498" s="432">
        <v>6393.2</v>
      </c>
      <c r="M498" s="429">
        <v>5714.9</v>
      </c>
      <c r="N498" s="429"/>
      <c r="O498" s="431">
        <v>342</v>
      </c>
      <c r="P498" s="353" t="s">
        <v>2137</v>
      </c>
      <c r="Q498" s="113">
        <v>3746607</v>
      </c>
      <c r="R498" s="113">
        <v>0</v>
      </c>
      <c r="S498" s="113">
        <f t="shared" si="283"/>
        <v>1164251.04</v>
      </c>
      <c r="T498" s="113">
        <v>0</v>
      </c>
      <c r="U498" s="308">
        <v>2582355.96</v>
      </c>
      <c r="V498" s="113">
        <v>0</v>
      </c>
      <c r="W498" s="113">
        <f t="shared" ref="W498:W499" si="302">Q498/L498</f>
        <v>586.0300006256648</v>
      </c>
      <c r="X498" s="113">
        <v>586.03</v>
      </c>
      <c r="Y498" s="120">
        <v>44196</v>
      </c>
    </row>
    <row r="499" spans="1:25" x14ac:dyDescent="0.25">
      <c r="A499" s="437"/>
      <c r="B499" s="34"/>
      <c r="C499" s="34"/>
      <c r="D499" s="132"/>
      <c r="E499" s="700" t="s">
        <v>650</v>
      </c>
      <c r="F499" s="428" t="s">
        <v>717</v>
      </c>
      <c r="G499" s="429" t="s">
        <v>38</v>
      </c>
      <c r="H499" s="429" t="s">
        <v>602</v>
      </c>
      <c r="I499" s="429"/>
      <c r="J499" s="429" t="s">
        <v>600</v>
      </c>
      <c r="K499" s="429">
        <v>5</v>
      </c>
      <c r="L499" s="432">
        <v>6393.2</v>
      </c>
      <c r="M499" s="429">
        <v>5714.9</v>
      </c>
      <c r="N499" s="429"/>
      <c r="O499" s="431">
        <v>342</v>
      </c>
      <c r="P499" s="353" t="s">
        <v>2138</v>
      </c>
      <c r="Q499" s="113">
        <v>12249307</v>
      </c>
      <c r="R499" s="113">
        <v>0</v>
      </c>
      <c r="S499" s="113">
        <f t="shared" si="283"/>
        <v>3806448.9800000004</v>
      </c>
      <c r="T499" s="113">
        <v>0</v>
      </c>
      <c r="U499" s="308">
        <v>8442858.0199999996</v>
      </c>
      <c r="V499" s="113">
        <v>0</v>
      </c>
      <c r="W499" s="113">
        <f t="shared" si="302"/>
        <v>1915.9899580804606</v>
      </c>
      <c r="X499" s="113">
        <v>1915.99</v>
      </c>
      <c r="Y499" s="120">
        <v>44196</v>
      </c>
    </row>
    <row r="500" spans="1:25" ht="14.25" x14ac:dyDescent="0.25">
      <c r="A500" s="437"/>
      <c r="B500" s="34"/>
      <c r="C500" s="34"/>
      <c r="D500" s="132"/>
      <c r="E500" s="949"/>
      <c r="F500" s="618" t="s">
        <v>31</v>
      </c>
      <c r="G500" s="352" t="s">
        <v>18</v>
      </c>
      <c r="H500" s="352" t="s">
        <v>18</v>
      </c>
      <c r="I500" s="352" t="s">
        <v>18</v>
      </c>
      <c r="J500" s="352" t="s">
        <v>18</v>
      </c>
      <c r="K500" s="352" t="s">
        <v>18</v>
      </c>
      <c r="L500" s="464">
        <f>L499</f>
        <v>6393.2</v>
      </c>
      <c r="M500" s="464">
        <f>M499</f>
        <v>5714.9</v>
      </c>
      <c r="N500" s="464">
        <f>N499</f>
        <v>0</v>
      </c>
      <c r="O500" s="465">
        <f>O499</f>
        <v>342</v>
      </c>
      <c r="P500" s="463" t="s">
        <v>18</v>
      </c>
      <c r="Q500" s="114">
        <f>SUM(Q498:Q499)</f>
        <v>15995914</v>
      </c>
      <c r="R500" s="114">
        <f t="shared" ref="R500:U500" si="303">SUM(R498:R499)</f>
        <v>0</v>
      </c>
      <c r="S500" s="114">
        <f t="shared" si="303"/>
        <v>4970700.0200000005</v>
      </c>
      <c r="T500" s="114">
        <f t="shared" si="303"/>
        <v>0</v>
      </c>
      <c r="U500" s="114">
        <f t="shared" si="303"/>
        <v>11025213.98</v>
      </c>
      <c r="V500" s="114">
        <f>SUBTOTAL(9,V498:V499)</f>
        <v>0</v>
      </c>
      <c r="W500" s="466" t="s">
        <v>18</v>
      </c>
      <c r="X500" s="114" t="s">
        <v>18</v>
      </c>
      <c r="Y500" s="468" t="s">
        <v>18</v>
      </c>
    </row>
    <row r="501" spans="1:25" ht="25.5" x14ac:dyDescent="0.25">
      <c r="A501" s="437"/>
      <c r="B501" s="34"/>
      <c r="C501" s="34"/>
      <c r="D501" s="132"/>
      <c r="E501" s="700" t="s">
        <v>651</v>
      </c>
      <c r="F501" s="428" t="s">
        <v>603</v>
      </c>
      <c r="G501" s="429" t="s">
        <v>38</v>
      </c>
      <c r="H501" s="429" t="s">
        <v>604</v>
      </c>
      <c r="I501" s="429"/>
      <c r="J501" s="429" t="s">
        <v>600</v>
      </c>
      <c r="K501" s="429">
        <v>5</v>
      </c>
      <c r="L501" s="430">
        <v>6395.3</v>
      </c>
      <c r="M501" s="429">
        <v>5711.2</v>
      </c>
      <c r="N501" s="429"/>
      <c r="O501" s="431">
        <v>342</v>
      </c>
      <c r="P501" s="353" t="s">
        <v>2136</v>
      </c>
      <c r="Q501" s="113">
        <v>265917</v>
      </c>
      <c r="R501" s="113">
        <v>0</v>
      </c>
      <c r="S501" s="113">
        <f t="shared" si="283"/>
        <v>82633.200000000012</v>
      </c>
      <c r="T501" s="113">
        <v>0</v>
      </c>
      <c r="U501" s="308">
        <v>183283.8</v>
      </c>
      <c r="V501" s="113">
        <v>0</v>
      </c>
      <c r="W501" s="113">
        <f t="shared" ref="W501:W504" si="304">Q501/L501</f>
        <v>41.580066611417756</v>
      </c>
      <c r="X501" s="113">
        <v>41.58</v>
      </c>
      <c r="Y501" s="120">
        <v>44196</v>
      </c>
    </row>
    <row r="502" spans="1:25" x14ac:dyDescent="0.25">
      <c r="A502" s="437"/>
      <c r="B502" s="34"/>
      <c r="C502" s="34"/>
      <c r="D502" s="132"/>
      <c r="E502" s="700" t="s">
        <v>651</v>
      </c>
      <c r="F502" s="428" t="s">
        <v>603</v>
      </c>
      <c r="G502" s="429" t="s">
        <v>38</v>
      </c>
      <c r="H502" s="429" t="s">
        <v>604</v>
      </c>
      <c r="I502" s="429"/>
      <c r="J502" s="429" t="s">
        <v>600</v>
      </c>
      <c r="K502" s="429">
        <v>5</v>
      </c>
      <c r="L502" s="430">
        <v>6395.3</v>
      </c>
      <c r="M502" s="429">
        <v>5711.2</v>
      </c>
      <c r="N502" s="429"/>
      <c r="O502" s="431">
        <v>342</v>
      </c>
      <c r="P502" s="353" t="s">
        <v>78</v>
      </c>
      <c r="Q502" s="113">
        <v>350143</v>
      </c>
      <c r="R502" s="113">
        <v>0</v>
      </c>
      <c r="S502" s="113">
        <f t="shared" si="283"/>
        <v>108806.26999999999</v>
      </c>
      <c r="T502" s="113">
        <v>0</v>
      </c>
      <c r="U502" s="308">
        <v>241336.73</v>
      </c>
      <c r="V502" s="113">
        <v>0</v>
      </c>
      <c r="W502" s="113">
        <f t="shared" si="304"/>
        <v>54.750050818569889</v>
      </c>
      <c r="X502" s="113">
        <v>54.75</v>
      </c>
      <c r="Y502" s="120">
        <v>44196</v>
      </c>
    </row>
    <row r="503" spans="1:25" x14ac:dyDescent="0.25">
      <c r="A503" s="437"/>
      <c r="B503" s="34"/>
      <c r="C503" s="34"/>
      <c r="D503" s="132"/>
      <c r="E503" s="700" t="s">
        <v>651</v>
      </c>
      <c r="F503" s="428" t="s">
        <v>603</v>
      </c>
      <c r="G503" s="429" t="s">
        <v>38</v>
      </c>
      <c r="H503" s="429" t="s">
        <v>604</v>
      </c>
      <c r="I503" s="429"/>
      <c r="J503" s="429" t="s">
        <v>600</v>
      </c>
      <c r="K503" s="429">
        <v>5</v>
      </c>
      <c r="L503" s="432">
        <v>6395.3</v>
      </c>
      <c r="M503" s="429">
        <v>5711.2</v>
      </c>
      <c r="N503" s="429"/>
      <c r="O503" s="431">
        <v>342</v>
      </c>
      <c r="P503" s="353" t="s">
        <v>2137</v>
      </c>
      <c r="Q503" s="113">
        <v>3747838</v>
      </c>
      <c r="R503" s="113">
        <v>0</v>
      </c>
      <c r="S503" s="113">
        <f t="shared" si="283"/>
        <v>1164633.5699999998</v>
      </c>
      <c r="T503" s="113">
        <v>0</v>
      </c>
      <c r="U503" s="308">
        <v>2583204.4300000002</v>
      </c>
      <c r="V503" s="113">
        <v>0</v>
      </c>
      <c r="W503" s="113">
        <f t="shared" si="304"/>
        <v>586.03005332040721</v>
      </c>
      <c r="X503" s="113">
        <v>586.03</v>
      </c>
      <c r="Y503" s="120">
        <v>44196</v>
      </c>
    </row>
    <row r="504" spans="1:25" x14ac:dyDescent="0.25">
      <c r="A504" s="437"/>
      <c r="B504" s="34"/>
      <c r="C504" s="34"/>
      <c r="D504" s="132"/>
      <c r="E504" s="700" t="s">
        <v>651</v>
      </c>
      <c r="F504" s="428" t="s">
        <v>603</v>
      </c>
      <c r="G504" s="429" t="s">
        <v>38</v>
      </c>
      <c r="H504" s="429" t="s">
        <v>604</v>
      </c>
      <c r="I504" s="429"/>
      <c r="J504" s="429" t="s">
        <v>600</v>
      </c>
      <c r="K504" s="429">
        <v>5</v>
      </c>
      <c r="L504" s="432">
        <v>6395.3</v>
      </c>
      <c r="M504" s="429">
        <v>5711.2</v>
      </c>
      <c r="N504" s="429"/>
      <c r="O504" s="431">
        <v>342</v>
      </c>
      <c r="P504" s="353" t="s">
        <v>2138</v>
      </c>
      <c r="Q504" s="113">
        <v>12253331</v>
      </c>
      <c r="R504" s="113">
        <v>0</v>
      </c>
      <c r="S504" s="113">
        <f t="shared" si="283"/>
        <v>3807699.4299999997</v>
      </c>
      <c r="T504" s="113">
        <v>0</v>
      </c>
      <c r="U504" s="308">
        <v>8445631.5700000003</v>
      </c>
      <c r="V504" s="113">
        <v>0</v>
      </c>
      <c r="W504" s="113">
        <f t="shared" si="304"/>
        <v>1915.9900239238191</v>
      </c>
      <c r="X504" s="113">
        <v>1915.99</v>
      </c>
      <c r="Y504" s="120">
        <v>44196</v>
      </c>
    </row>
    <row r="505" spans="1:25" ht="14.25" x14ac:dyDescent="0.25">
      <c r="A505" s="437"/>
      <c r="B505" s="34"/>
      <c r="C505" s="34"/>
      <c r="D505" s="132"/>
      <c r="E505" s="949"/>
      <c r="F505" s="618" t="s">
        <v>31</v>
      </c>
      <c r="G505" s="352" t="s">
        <v>18</v>
      </c>
      <c r="H505" s="352" t="s">
        <v>18</v>
      </c>
      <c r="I505" s="352" t="s">
        <v>18</v>
      </c>
      <c r="J505" s="352" t="s">
        <v>18</v>
      </c>
      <c r="K505" s="352" t="s">
        <v>18</v>
      </c>
      <c r="L505" s="464">
        <f>L504</f>
        <v>6395.3</v>
      </c>
      <c r="M505" s="464">
        <f>M504</f>
        <v>5711.2</v>
      </c>
      <c r="N505" s="464">
        <f>N504</f>
        <v>0</v>
      </c>
      <c r="O505" s="465">
        <f>O504</f>
        <v>342</v>
      </c>
      <c r="P505" s="463" t="s">
        <v>18</v>
      </c>
      <c r="Q505" s="114">
        <f>SUM(Q501:Q504)</f>
        <v>16617229</v>
      </c>
      <c r="R505" s="114">
        <f t="shared" ref="R505:U505" si="305">SUM(R501:R504)</f>
        <v>0</v>
      </c>
      <c r="S505" s="114">
        <f t="shared" si="305"/>
        <v>5163772.47</v>
      </c>
      <c r="T505" s="114">
        <f t="shared" si="305"/>
        <v>0</v>
      </c>
      <c r="U505" s="114">
        <f t="shared" si="305"/>
        <v>11453456.530000001</v>
      </c>
      <c r="V505" s="114">
        <f>SUBTOTAL(9,V501:V504)</f>
        <v>0</v>
      </c>
      <c r="W505" s="466" t="s">
        <v>18</v>
      </c>
      <c r="X505" s="114" t="s">
        <v>18</v>
      </c>
      <c r="Y505" s="468" t="s">
        <v>18</v>
      </c>
    </row>
    <row r="506" spans="1:25" x14ac:dyDescent="0.25">
      <c r="A506" s="437"/>
      <c r="B506" s="34"/>
      <c r="C506" s="34"/>
      <c r="D506" s="132"/>
      <c r="E506" s="700" t="s">
        <v>652</v>
      </c>
      <c r="F506" s="428" t="s">
        <v>1062</v>
      </c>
      <c r="G506" s="429" t="s">
        <v>38</v>
      </c>
      <c r="H506" s="429" t="s">
        <v>718</v>
      </c>
      <c r="I506" s="901"/>
      <c r="J506" s="429" t="s">
        <v>600</v>
      </c>
      <c r="K506" s="429">
        <v>5</v>
      </c>
      <c r="L506" s="430">
        <v>4812</v>
      </c>
      <c r="M506" s="429">
        <v>4358.8</v>
      </c>
      <c r="N506" s="429">
        <v>1442</v>
      </c>
      <c r="O506" s="431">
        <v>270</v>
      </c>
      <c r="P506" s="353" t="s">
        <v>35</v>
      </c>
      <c r="Q506" s="113">
        <v>200083</v>
      </c>
      <c r="R506" s="1116">
        <v>0</v>
      </c>
      <c r="S506" s="113">
        <f t="shared" si="283"/>
        <v>62175.41</v>
      </c>
      <c r="T506" s="113">
        <v>0</v>
      </c>
      <c r="U506" s="308">
        <v>137907.59</v>
      </c>
      <c r="V506" s="113">
        <v>0</v>
      </c>
      <c r="W506" s="113">
        <f>Q506/L506</f>
        <v>41.580008312551954</v>
      </c>
      <c r="X506" s="113">
        <v>41.58</v>
      </c>
      <c r="Y506" s="120">
        <v>44196</v>
      </c>
    </row>
    <row r="507" spans="1:25" ht="14.25" x14ac:dyDescent="0.25">
      <c r="A507" s="437"/>
      <c r="B507" s="34"/>
      <c r="C507" s="34"/>
      <c r="D507" s="132"/>
      <c r="E507" s="949"/>
      <c r="F507" s="618" t="s">
        <v>31</v>
      </c>
      <c r="G507" s="352" t="s">
        <v>18</v>
      </c>
      <c r="H507" s="352" t="s">
        <v>18</v>
      </c>
      <c r="I507" s="352" t="s">
        <v>18</v>
      </c>
      <c r="J507" s="352" t="s">
        <v>18</v>
      </c>
      <c r="K507" s="352" t="s">
        <v>18</v>
      </c>
      <c r="L507" s="464">
        <f>L506</f>
        <v>4812</v>
      </c>
      <c r="M507" s="464">
        <f>M506</f>
        <v>4358.8</v>
      </c>
      <c r="N507" s="464">
        <f>N506</f>
        <v>1442</v>
      </c>
      <c r="O507" s="465">
        <f>O506</f>
        <v>270</v>
      </c>
      <c r="P507" s="463" t="s">
        <v>18</v>
      </c>
      <c r="Q507" s="114">
        <f>SUM(Q506:Q506)</f>
        <v>200083</v>
      </c>
      <c r="R507" s="114">
        <f t="shared" ref="R507:U507" si="306">SUM(R506:R506)</f>
        <v>0</v>
      </c>
      <c r="S507" s="114">
        <f t="shared" si="306"/>
        <v>62175.41</v>
      </c>
      <c r="T507" s="114">
        <f t="shared" si="306"/>
        <v>0</v>
      </c>
      <c r="U507" s="114">
        <f t="shared" si="306"/>
        <v>137907.59</v>
      </c>
      <c r="V507" s="114">
        <f>SUBTOTAL(9,V506:V506)</f>
        <v>0</v>
      </c>
      <c r="W507" s="466" t="s">
        <v>18</v>
      </c>
      <c r="X507" s="114" t="s">
        <v>18</v>
      </c>
      <c r="Y507" s="468" t="s">
        <v>18</v>
      </c>
    </row>
    <row r="508" spans="1:25" ht="25.5" x14ac:dyDescent="0.25">
      <c r="A508" s="437"/>
      <c r="B508" s="34"/>
      <c r="C508" s="34"/>
      <c r="D508" s="132"/>
      <c r="E508" s="700" t="s">
        <v>653</v>
      </c>
      <c r="F508" s="428" t="s">
        <v>2139</v>
      </c>
      <c r="G508" s="429" t="s">
        <v>38</v>
      </c>
      <c r="H508" s="429">
        <v>1980</v>
      </c>
      <c r="I508" s="432"/>
      <c r="J508" s="429" t="s">
        <v>600</v>
      </c>
      <c r="K508" s="429">
        <v>5</v>
      </c>
      <c r="L508" s="430">
        <v>4022.5</v>
      </c>
      <c r="M508" s="429">
        <v>3177.8</v>
      </c>
      <c r="N508" s="429"/>
      <c r="O508" s="431">
        <v>68</v>
      </c>
      <c r="P508" s="353" t="s">
        <v>2136</v>
      </c>
      <c r="Q508" s="113">
        <v>167256</v>
      </c>
      <c r="R508" s="113">
        <v>0</v>
      </c>
      <c r="S508" s="113">
        <f t="shared" si="283"/>
        <v>51974.490000000005</v>
      </c>
      <c r="T508" s="113">
        <v>0</v>
      </c>
      <c r="U508" s="308">
        <v>115281.51</v>
      </c>
      <c r="V508" s="113">
        <v>0</v>
      </c>
      <c r="W508" s="113">
        <f t="shared" ref="W508:W510" si="307">Q508/L508</f>
        <v>41.580111870727158</v>
      </c>
      <c r="X508" s="113">
        <v>41.58</v>
      </c>
      <c r="Y508" s="120">
        <v>44196</v>
      </c>
    </row>
    <row r="509" spans="1:25" ht="25.5" x14ac:dyDescent="0.25">
      <c r="A509" s="437"/>
      <c r="B509" s="34"/>
      <c r="C509" s="34"/>
      <c r="D509" s="132"/>
      <c r="E509" s="700" t="s">
        <v>653</v>
      </c>
      <c r="F509" s="428" t="s">
        <v>2139</v>
      </c>
      <c r="G509" s="429" t="s">
        <v>38</v>
      </c>
      <c r="H509" s="429">
        <v>1980</v>
      </c>
      <c r="I509" s="432"/>
      <c r="J509" s="429" t="s">
        <v>600</v>
      </c>
      <c r="K509" s="429">
        <v>5</v>
      </c>
      <c r="L509" s="430">
        <v>4022.5</v>
      </c>
      <c r="M509" s="429">
        <v>3177.8</v>
      </c>
      <c r="N509" s="429"/>
      <c r="O509" s="431">
        <v>68</v>
      </c>
      <c r="P509" s="353" t="s">
        <v>2140</v>
      </c>
      <c r="Q509" s="113">
        <v>167256</v>
      </c>
      <c r="R509" s="113">
        <v>0</v>
      </c>
      <c r="S509" s="113">
        <f t="shared" si="283"/>
        <v>51974.490000000005</v>
      </c>
      <c r="T509" s="113">
        <v>0</v>
      </c>
      <c r="U509" s="308">
        <v>115281.51</v>
      </c>
      <c r="V509" s="113">
        <v>0</v>
      </c>
      <c r="W509" s="113">
        <f t="shared" si="307"/>
        <v>41.580111870727158</v>
      </c>
      <c r="X509" s="113">
        <v>41.58</v>
      </c>
      <c r="Y509" s="120">
        <v>44196</v>
      </c>
    </row>
    <row r="510" spans="1:25" x14ac:dyDescent="0.25">
      <c r="A510" s="437"/>
      <c r="B510" s="34"/>
      <c r="C510" s="34"/>
      <c r="D510" s="132"/>
      <c r="E510" s="700" t="s">
        <v>653</v>
      </c>
      <c r="F510" s="428" t="s">
        <v>2139</v>
      </c>
      <c r="G510" s="429" t="s">
        <v>38</v>
      </c>
      <c r="H510" s="429">
        <v>1980</v>
      </c>
      <c r="I510" s="432"/>
      <c r="J510" s="429" t="s">
        <v>600</v>
      </c>
      <c r="K510" s="429">
        <v>5</v>
      </c>
      <c r="L510" s="430">
        <v>4022.5</v>
      </c>
      <c r="M510" s="429">
        <v>3177.8</v>
      </c>
      <c r="N510" s="429"/>
      <c r="O510" s="431">
        <v>68</v>
      </c>
      <c r="P510" s="353" t="s">
        <v>78</v>
      </c>
      <c r="Q510" s="113">
        <v>220232</v>
      </c>
      <c r="R510" s="113">
        <v>0</v>
      </c>
      <c r="S510" s="113">
        <f t="shared" si="283"/>
        <v>68436.679999999993</v>
      </c>
      <c r="T510" s="113">
        <v>0</v>
      </c>
      <c r="U510" s="308">
        <v>151795.32</v>
      </c>
      <c r="V510" s="113">
        <v>0</v>
      </c>
      <c r="W510" s="113">
        <f t="shared" si="307"/>
        <v>54.750031075201989</v>
      </c>
      <c r="X510" s="113">
        <v>54.75</v>
      </c>
      <c r="Y510" s="120">
        <v>44196</v>
      </c>
    </row>
    <row r="511" spans="1:25" ht="14.25" x14ac:dyDescent="0.25">
      <c r="A511" s="437"/>
      <c r="B511" s="34"/>
      <c r="C511" s="34"/>
      <c r="D511" s="132"/>
      <c r="E511" s="949"/>
      <c r="F511" s="618" t="s">
        <v>31</v>
      </c>
      <c r="G511" s="352" t="s">
        <v>18</v>
      </c>
      <c r="H511" s="352" t="s">
        <v>18</v>
      </c>
      <c r="I511" s="352" t="s">
        <v>18</v>
      </c>
      <c r="J511" s="352" t="s">
        <v>18</v>
      </c>
      <c r="K511" s="352" t="s">
        <v>18</v>
      </c>
      <c r="L511" s="464">
        <f>L510</f>
        <v>4022.5</v>
      </c>
      <c r="M511" s="464">
        <f>M510</f>
        <v>3177.8</v>
      </c>
      <c r="N511" s="464">
        <f>N510</f>
        <v>0</v>
      </c>
      <c r="O511" s="465">
        <f>O510</f>
        <v>68</v>
      </c>
      <c r="P511" s="463" t="s">
        <v>18</v>
      </c>
      <c r="Q511" s="114">
        <f>SUM(Q508:Q510)</f>
        <v>554744</v>
      </c>
      <c r="R511" s="114">
        <f t="shared" ref="R511:U511" si="308">SUM(R508:R510)</f>
        <v>0</v>
      </c>
      <c r="S511" s="114">
        <f t="shared" si="308"/>
        <v>172385.66</v>
      </c>
      <c r="T511" s="114">
        <f t="shared" si="308"/>
        <v>0</v>
      </c>
      <c r="U511" s="114">
        <f t="shared" si="308"/>
        <v>382358.33999999997</v>
      </c>
      <c r="V511" s="114">
        <f>SUBTOTAL(9,V508:V510)</f>
        <v>0</v>
      </c>
      <c r="W511" s="466" t="s">
        <v>18</v>
      </c>
      <c r="X511" s="114" t="s">
        <v>18</v>
      </c>
      <c r="Y511" s="468" t="s">
        <v>18</v>
      </c>
    </row>
    <row r="512" spans="1:25" x14ac:dyDescent="0.25">
      <c r="A512" s="437"/>
      <c r="B512" s="34"/>
      <c r="C512" s="34"/>
      <c r="D512" s="132"/>
      <c r="E512" s="700" t="s">
        <v>654</v>
      </c>
      <c r="F512" s="428" t="s">
        <v>1066</v>
      </c>
      <c r="G512" s="429" t="s">
        <v>38</v>
      </c>
      <c r="H512" s="429">
        <v>1983</v>
      </c>
      <c r="I512" s="429"/>
      <c r="J512" s="443" t="s">
        <v>624</v>
      </c>
      <c r="K512" s="429">
        <v>2</v>
      </c>
      <c r="L512" s="430">
        <v>762.4</v>
      </c>
      <c r="M512" s="430">
        <v>670</v>
      </c>
      <c r="N512" s="430">
        <v>425.7</v>
      </c>
      <c r="O512" s="431">
        <v>33</v>
      </c>
      <c r="P512" s="445" t="s">
        <v>83</v>
      </c>
      <c r="Q512" s="113">
        <v>180651</v>
      </c>
      <c r="R512" s="113">
        <v>0</v>
      </c>
      <c r="S512" s="113">
        <f t="shared" si="283"/>
        <v>56136.960000000006</v>
      </c>
      <c r="T512" s="113">
        <v>0</v>
      </c>
      <c r="U512" s="308">
        <v>124514.04</v>
      </c>
      <c r="V512" s="113">
        <v>0</v>
      </c>
      <c r="W512" s="113">
        <f t="shared" ref="W512" si="309">Q512/L512</f>
        <v>236.95041972717735</v>
      </c>
      <c r="X512" s="113">
        <v>236.95</v>
      </c>
      <c r="Y512" s="120">
        <v>44196</v>
      </c>
    </row>
    <row r="513" spans="1:25" x14ac:dyDescent="0.25">
      <c r="A513" s="437"/>
      <c r="B513" s="34"/>
      <c r="C513" s="34"/>
      <c r="D513" s="132"/>
      <c r="E513" s="700" t="s">
        <v>654</v>
      </c>
      <c r="F513" s="428" t="s">
        <v>1066</v>
      </c>
      <c r="G513" s="429" t="s">
        <v>38</v>
      </c>
      <c r="H513" s="429">
        <v>1983</v>
      </c>
      <c r="I513" s="429"/>
      <c r="J513" s="443" t="s">
        <v>624</v>
      </c>
      <c r="K513" s="429">
        <v>2</v>
      </c>
      <c r="L513" s="430">
        <v>762.4</v>
      </c>
      <c r="M513" s="430">
        <v>670</v>
      </c>
      <c r="N513" s="430">
        <v>425.7</v>
      </c>
      <c r="O513" s="431">
        <v>33</v>
      </c>
      <c r="P513" s="445" t="s">
        <v>45</v>
      </c>
      <c r="Q513" s="113">
        <v>3298549</v>
      </c>
      <c r="R513" s="113">
        <v>0</v>
      </c>
      <c r="S513" s="113">
        <f t="shared" si="283"/>
        <v>1025017.8599999999</v>
      </c>
      <c r="T513" s="113">
        <v>0</v>
      </c>
      <c r="U513" s="308">
        <v>2273531.14</v>
      </c>
      <c r="V513" s="113">
        <v>0</v>
      </c>
      <c r="W513" s="113">
        <f>Q513/N513</f>
        <v>7748.5294808550625</v>
      </c>
      <c r="X513" s="113">
        <v>7748.53</v>
      </c>
      <c r="Y513" s="120">
        <v>44196</v>
      </c>
    </row>
    <row r="514" spans="1:25" ht="14.25" x14ac:dyDescent="0.25">
      <c r="A514" s="437"/>
      <c r="B514" s="34"/>
      <c r="C514" s="34"/>
      <c r="D514" s="132"/>
      <c r="E514" s="949"/>
      <c r="F514" s="618" t="s">
        <v>31</v>
      </c>
      <c r="G514" s="352" t="s">
        <v>18</v>
      </c>
      <c r="H514" s="352" t="s">
        <v>18</v>
      </c>
      <c r="I514" s="352" t="s">
        <v>18</v>
      </c>
      <c r="J514" s="352" t="s">
        <v>18</v>
      </c>
      <c r="K514" s="352" t="s">
        <v>18</v>
      </c>
      <c r="L514" s="464">
        <f>L513</f>
        <v>762.4</v>
      </c>
      <c r="M514" s="464">
        <f>M513</f>
        <v>670</v>
      </c>
      <c r="N514" s="464">
        <f>N513</f>
        <v>425.7</v>
      </c>
      <c r="O514" s="465">
        <f>O513</f>
        <v>33</v>
      </c>
      <c r="P514" s="463" t="s">
        <v>18</v>
      </c>
      <c r="Q514" s="114">
        <f>SUM(Q512:Q513)</f>
        <v>3479200</v>
      </c>
      <c r="R514" s="114">
        <f t="shared" ref="R514:U514" si="310">SUM(R512:R513)</f>
        <v>0</v>
      </c>
      <c r="S514" s="114">
        <f t="shared" si="310"/>
        <v>1081154.8199999998</v>
      </c>
      <c r="T514" s="114">
        <f t="shared" si="310"/>
        <v>0</v>
      </c>
      <c r="U514" s="114">
        <f t="shared" si="310"/>
        <v>2398045.1800000002</v>
      </c>
      <c r="V514" s="114">
        <f>SUBTOTAL(9,V512:V513)</f>
        <v>0</v>
      </c>
      <c r="W514" s="466" t="s">
        <v>18</v>
      </c>
      <c r="X514" s="114" t="s">
        <v>18</v>
      </c>
      <c r="Y514" s="468" t="s">
        <v>18</v>
      </c>
    </row>
    <row r="515" spans="1:25" x14ac:dyDescent="0.25">
      <c r="A515" s="437"/>
      <c r="B515" s="34"/>
      <c r="C515" s="34"/>
      <c r="D515" s="132"/>
      <c r="E515" s="700" t="s">
        <v>655</v>
      </c>
      <c r="F515" s="428" t="s">
        <v>605</v>
      </c>
      <c r="G515" s="429" t="s">
        <v>38</v>
      </c>
      <c r="H515" s="429">
        <v>1950</v>
      </c>
      <c r="I515" s="429"/>
      <c r="J515" s="443" t="s">
        <v>606</v>
      </c>
      <c r="K515" s="429">
        <v>2</v>
      </c>
      <c r="L515" s="444">
        <v>1152.7</v>
      </c>
      <c r="M515" s="429">
        <v>1063.0999999999999</v>
      </c>
      <c r="N515" s="429">
        <v>665.76</v>
      </c>
      <c r="O515" s="431">
        <v>32</v>
      </c>
      <c r="P515" s="353" t="s">
        <v>35</v>
      </c>
      <c r="Q515" s="113">
        <v>205065</v>
      </c>
      <c r="R515" s="113">
        <v>0</v>
      </c>
      <c r="S515" s="113">
        <f t="shared" si="283"/>
        <v>63723.56</v>
      </c>
      <c r="T515" s="113">
        <v>0</v>
      </c>
      <c r="U515" s="308">
        <v>141341.44</v>
      </c>
      <c r="V515" s="113">
        <v>0</v>
      </c>
      <c r="W515" s="113">
        <f t="shared" ref="W515:W521" si="311">Q515/L515</f>
        <v>177.89971371562419</v>
      </c>
      <c r="X515" s="113">
        <v>177.9</v>
      </c>
      <c r="Y515" s="120">
        <v>44196</v>
      </c>
    </row>
    <row r="516" spans="1:25" x14ac:dyDescent="0.25">
      <c r="A516" s="437"/>
      <c r="B516" s="34"/>
      <c r="C516" s="34"/>
      <c r="D516" s="132"/>
      <c r="E516" s="700" t="s">
        <v>655</v>
      </c>
      <c r="F516" s="428" t="s">
        <v>605</v>
      </c>
      <c r="G516" s="429" t="s">
        <v>38</v>
      </c>
      <c r="H516" s="429">
        <v>1950</v>
      </c>
      <c r="I516" s="429"/>
      <c r="J516" s="443" t="s">
        <v>606</v>
      </c>
      <c r="K516" s="429">
        <v>2</v>
      </c>
      <c r="L516" s="444">
        <v>1152.7</v>
      </c>
      <c r="M516" s="429">
        <v>1063.0999999999999</v>
      </c>
      <c r="N516" s="429">
        <v>665.76</v>
      </c>
      <c r="O516" s="431">
        <v>32</v>
      </c>
      <c r="P516" s="353" t="s">
        <v>78</v>
      </c>
      <c r="Q516" s="113">
        <v>270008</v>
      </c>
      <c r="R516" s="113">
        <v>0</v>
      </c>
      <c r="S516" s="113">
        <f t="shared" si="283"/>
        <v>83904.48000000001</v>
      </c>
      <c r="T516" s="113">
        <v>0</v>
      </c>
      <c r="U516" s="308">
        <v>186103.52</v>
      </c>
      <c r="V516" s="113">
        <v>0</v>
      </c>
      <c r="W516" s="113">
        <f t="shared" si="311"/>
        <v>234.23961134727162</v>
      </c>
      <c r="X516" s="113">
        <v>234.24</v>
      </c>
      <c r="Y516" s="120">
        <v>44196</v>
      </c>
    </row>
    <row r="517" spans="1:25" ht="25.5" x14ac:dyDescent="0.25">
      <c r="A517" s="437"/>
      <c r="B517" s="34"/>
      <c r="C517" s="34"/>
      <c r="D517" s="132"/>
      <c r="E517" s="700" t="s">
        <v>655</v>
      </c>
      <c r="F517" s="428" t="s">
        <v>605</v>
      </c>
      <c r="G517" s="429" t="s">
        <v>38</v>
      </c>
      <c r="H517" s="429">
        <v>1950</v>
      </c>
      <c r="I517" s="429"/>
      <c r="J517" s="443" t="s">
        <v>606</v>
      </c>
      <c r="K517" s="429">
        <v>2</v>
      </c>
      <c r="L517" s="444">
        <v>1152.7</v>
      </c>
      <c r="M517" s="429">
        <v>1063.0999999999999</v>
      </c>
      <c r="N517" s="429">
        <v>665.76</v>
      </c>
      <c r="O517" s="431">
        <v>32</v>
      </c>
      <c r="P517" s="353" t="s">
        <v>2140</v>
      </c>
      <c r="Q517" s="113">
        <v>205065</v>
      </c>
      <c r="R517" s="113">
        <v>0</v>
      </c>
      <c r="S517" s="113">
        <f t="shared" si="283"/>
        <v>63723.56</v>
      </c>
      <c r="T517" s="113">
        <v>0</v>
      </c>
      <c r="U517" s="308">
        <v>141341.44</v>
      </c>
      <c r="V517" s="113">
        <v>0</v>
      </c>
      <c r="W517" s="113">
        <f t="shared" si="311"/>
        <v>177.89971371562419</v>
      </c>
      <c r="X517" s="113">
        <v>177.9</v>
      </c>
      <c r="Y517" s="120">
        <v>44196</v>
      </c>
    </row>
    <row r="518" spans="1:25" x14ac:dyDescent="0.25">
      <c r="A518" s="437"/>
      <c r="B518" s="34"/>
      <c r="C518" s="34"/>
      <c r="D518" s="132"/>
      <c r="E518" s="700" t="s">
        <v>655</v>
      </c>
      <c r="F518" s="428" t="s">
        <v>605</v>
      </c>
      <c r="G518" s="429" t="s">
        <v>38</v>
      </c>
      <c r="H518" s="429">
        <v>1950</v>
      </c>
      <c r="I518" s="429"/>
      <c r="J518" s="443" t="s">
        <v>606</v>
      </c>
      <c r="K518" s="429">
        <v>2</v>
      </c>
      <c r="L518" s="429">
        <v>1152.7</v>
      </c>
      <c r="M518" s="429">
        <v>1063.0999999999999</v>
      </c>
      <c r="N518" s="429">
        <v>665.76</v>
      </c>
      <c r="O518" s="431">
        <v>32</v>
      </c>
      <c r="P518" s="353" t="s">
        <v>83</v>
      </c>
      <c r="Q518" s="113">
        <v>348611</v>
      </c>
      <c r="R518" s="113">
        <v>0</v>
      </c>
      <c r="S518" s="113">
        <f t="shared" si="283"/>
        <v>108330.20999999999</v>
      </c>
      <c r="T518" s="113">
        <v>0</v>
      </c>
      <c r="U518" s="308">
        <v>240280.79</v>
      </c>
      <c r="V518" s="113">
        <v>0</v>
      </c>
      <c r="W518" s="113">
        <f t="shared" si="311"/>
        <v>302.42994708076691</v>
      </c>
      <c r="X518" s="113">
        <v>302.43</v>
      </c>
      <c r="Y518" s="120">
        <v>44196</v>
      </c>
    </row>
    <row r="519" spans="1:25" x14ac:dyDescent="0.25">
      <c r="A519" s="437"/>
      <c r="B519" s="34"/>
      <c r="C519" s="34"/>
      <c r="D519" s="132"/>
      <c r="E519" s="700" t="s">
        <v>655</v>
      </c>
      <c r="F519" s="428" t="s">
        <v>605</v>
      </c>
      <c r="G519" s="429" t="s">
        <v>38</v>
      </c>
      <c r="H519" s="429">
        <v>1950</v>
      </c>
      <c r="I519" s="429"/>
      <c r="J519" s="443" t="s">
        <v>606</v>
      </c>
      <c r="K519" s="429">
        <v>2</v>
      </c>
      <c r="L519" s="432">
        <v>1152.7</v>
      </c>
      <c r="M519" s="429">
        <v>1063.0999999999999</v>
      </c>
      <c r="N519" s="429">
        <v>665.76</v>
      </c>
      <c r="O519" s="431">
        <v>32</v>
      </c>
      <c r="P519" s="353" t="s">
        <v>45</v>
      </c>
      <c r="Q519" s="113">
        <v>5151325</v>
      </c>
      <c r="R519" s="113">
        <v>0</v>
      </c>
      <c r="S519" s="113">
        <f t="shared" si="283"/>
        <v>1600764.5</v>
      </c>
      <c r="T519" s="113">
        <v>0</v>
      </c>
      <c r="U519" s="308">
        <v>3550560.5</v>
      </c>
      <c r="V519" s="113">
        <v>0</v>
      </c>
      <c r="W519" s="113">
        <f>Q519/N519</f>
        <v>7737.5105142994471</v>
      </c>
      <c r="X519" s="113">
        <v>7737.51</v>
      </c>
      <c r="Y519" s="120">
        <v>44196</v>
      </c>
    </row>
    <row r="520" spans="1:25" x14ac:dyDescent="0.25">
      <c r="A520" s="437"/>
      <c r="B520" s="34"/>
      <c r="C520" s="34"/>
      <c r="D520" s="132"/>
      <c r="E520" s="700" t="s">
        <v>655</v>
      </c>
      <c r="F520" s="428" t="s">
        <v>605</v>
      </c>
      <c r="G520" s="429" t="s">
        <v>38</v>
      </c>
      <c r="H520" s="429">
        <v>1950</v>
      </c>
      <c r="I520" s="429"/>
      <c r="J520" s="443" t="s">
        <v>606</v>
      </c>
      <c r="K520" s="429">
        <v>2</v>
      </c>
      <c r="L520" s="444">
        <v>1152.7</v>
      </c>
      <c r="M520" s="429">
        <v>1063.0999999999999</v>
      </c>
      <c r="N520" s="429">
        <v>665.76</v>
      </c>
      <c r="O520" s="431">
        <v>32</v>
      </c>
      <c r="P520" s="353" t="s">
        <v>2119</v>
      </c>
      <c r="Q520" s="113">
        <v>273420</v>
      </c>
      <c r="R520" s="113">
        <v>0</v>
      </c>
      <c r="S520" s="113">
        <f t="shared" si="283"/>
        <v>84964.75</v>
      </c>
      <c r="T520" s="113">
        <v>0</v>
      </c>
      <c r="U520" s="308">
        <v>188455.25</v>
      </c>
      <c r="V520" s="113">
        <v>0</v>
      </c>
      <c r="W520" s="113">
        <f t="shared" si="311"/>
        <v>237.19961828749891</v>
      </c>
      <c r="X520" s="113">
        <v>237.2</v>
      </c>
      <c r="Y520" s="120">
        <v>44196</v>
      </c>
    </row>
    <row r="521" spans="1:25" x14ac:dyDescent="0.25">
      <c r="A521" s="437"/>
      <c r="B521" s="34"/>
      <c r="C521" s="34"/>
      <c r="D521" s="132"/>
      <c r="E521" s="700" t="s">
        <v>655</v>
      </c>
      <c r="F521" s="428" t="s">
        <v>605</v>
      </c>
      <c r="G521" s="429" t="s">
        <v>38</v>
      </c>
      <c r="H521" s="429">
        <v>1950</v>
      </c>
      <c r="I521" s="429"/>
      <c r="J521" s="443" t="s">
        <v>606</v>
      </c>
      <c r="K521" s="429">
        <v>2</v>
      </c>
      <c r="L521" s="444">
        <v>1152.7</v>
      </c>
      <c r="M521" s="429">
        <v>1063.0999999999999</v>
      </c>
      <c r="N521" s="429">
        <v>665.76</v>
      </c>
      <c r="O521" s="431">
        <v>32</v>
      </c>
      <c r="P521" s="353" t="s">
        <v>2135</v>
      </c>
      <c r="Q521" s="113">
        <v>410131</v>
      </c>
      <c r="R521" s="113">
        <v>0</v>
      </c>
      <c r="S521" s="113">
        <f t="shared" si="283"/>
        <v>127447.43</v>
      </c>
      <c r="T521" s="113">
        <v>0</v>
      </c>
      <c r="U521" s="308">
        <v>282683.57</v>
      </c>
      <c r="V521" s="113">
        <v>0</v>
      </c>
      <c r="W521" s="113">
        <f t="shared" si="311"/>
        <v>355.80029495965994</v>
      </c>
      <c r="X521" s="113">
        <v>355.8</v>
      </c>
      <c r="Y521" s="120">
        <v>44196</v>
      </c>
    </row>
    <row r="522" spans="1:25" ht="25.5" x14ac:dyDescent="0.25">
      <c r="A522" s="437"/>
      <c r="B522" s="34"/>
      <c r="C522" s="34"/>
      <c r="D522" s="132"/>
      <c r="E522" s="700" t="s">
        <v>655</v>
      </c>
      <c r="F522" s="428" t="s">
        <v>605</v>
      </c>
      <c r="G522" s="429" t="s">
        <v>38</v>
      </c>
      <c r="H522" s="429">
        <v>1950</v>
      </c>
      <c r="I522" s="429"/>
      <c r="J522" s="443" t="s">
        <v>606</v>
      </c>
      <c r="K522" s="429">
        <v>2</v>
      </c>
      <c r="L522" s="432">
        <v>1152.7</v>
      </c>
      <c r="M522" s="429">
        <v>1063.0999999999999</v>
      </c>
      <c r="N522" s="429">
        <v>665.76</v>
      </c>
      <c r="O522" s="431">
        <v>32</v>
      </c>
      <c r="P522" s="353" t="s">
        <v>2292</v>
      </c>
      <c r="Q522" s="113">
        <v>4425</v>
      </c>
      <c r="R522" s="113">
        <v>0</v>
      </c>
      <c r="S522" s="113">
        <f t="shared" si="283"/>
        <v>1375.06</v>
      </c>
      <c r="T522" s="113">
        <v>0</v>
      </c>
      <c r="U522" s="308">
        <v>3049.94</v>
      </c>
      <c r="V522" s="113">
        <v>0</v>
      </c>
      <c r="W522" s="113">
        <v>0</v>
      </c>
      <c r="X522" s="113">
        <v>0</v>
      </c>
      <c r="Y522" s="120">
        <v>44196</v>
      </c>
    </row>
    <row r="523" spans="1:25" ht="25.5" x14ac:dyDescent="0.25">
      <c r="A523" s="437"/>
      <c r="B523" s="34"/>
      <c r="C523" s="34"/>
      <c r="D523" s="132"/>
      <c r="E523" s="700" t="s">
        <v>655</v>
      </c>
      <c r="F523" s="428" t="s">
        <v>605</v>
      </c>
      <c r="G523" s="429" t="s">
        <v>38</v>
      </c>
      <c r="H523" s="429">
        <v>1950</v>
      </c>
      <c r="I523" s="429"/>
      <c r="J523" s="443" t="s">
        <v>606</v>
      </c>
      <c r="K523" s="429">
        <v>2</v>
      </c>
      <c r="L523" s="432">
        <v>1152.7</v>
      </c>
      <c r="M523" s="429">
        <v>1063.0999999999999</v>
      </c>
      <c r="N523" s="429">
        <v>665.76</v>
      </c>
      <c r="O523" s="431">
        <v>32</v>
      </c>
      <c r="P523" s="353" t="s">
        <v>2290</v>
      </c>
      <c r="Q523" s="113">
        <v>5767</v>
      </c>
      <c r="R523" s="113">
        <v>0</v>
      </c>
      <c r="S523" s="113">
        <f t="shared" si="283"/>
        <v>1792.08</v>
      </c>
      <c r="T523" s="113">
        <v>0</v>
      </c>
      <c r="U523" s="308">
        <v>3974.92</v>
      </c>
      <c r="V523" s="113">
        <v>0</v>
      </c>
      <c r="W523" s="113">
        <v>0</v>
      </c>
      <c r="X523" s="113">
        <v>0</v>
      </c>
      <c r="Y523" s="120">
        <v>44196</v>
      </c>
    </row>
    <row r="524" spans="1:25" ht="38.25" x14ac:dyDescent="0.25">
      <c r="A524" s="437"/>
      <c r="B524" s="34"/>
      <c r="C524" s="34"/>
      <c r="D524" s="132"/>
      <c r="E524" s="700" t="s">
        <v>655</v>
      </c>
      <c r="F524" s="428" t="s">
        <v>605</v>
      </c>
      <c r="G524" s="429" t="s">
        <v>38</v>
      </c>
      <c r="H524" s="429">
        <v>1950</v>
      </c>
      <c r="I524" s="429"/>
      <c r="J524" s="443" t="s">
        <v>606</v>
      </c>
      <c r="K524" s="429">
        <v>2</v>
      </c>
      <c r="L524" s="432">
        <v>1152.7</v>
      </c>
      <c r="M524" s="429">
        <v>1063.0999999999999</v>
      </c>
      <c r="N524" s="429">
        <v>665.76</v>
      </c>
      <c r="O524" s="431">
        <v>32</v>
      </c>
      <c r="P524" s="353" t="s">
        <v>2288</v>
      </c>
      <c r="Q524" s="113">
        <v>4425</v>
      </c>
      <c r="R524" s="113">
        <v>0</v>
      </c>
      <c r="S524" s="113">
        <f t="shared" si="283"/>
        <v>1375.06</v>
      </c>
      <c r="T524" s="113">
        <v>0</v>
      </c>
      <c r="U524" s="308">
        <v>3049.94</v>
      </c>
      <c r="V524" s="113">
        <v>0</v>
      </c>
      <c r="W524" s="113">
        <v>0</v>
      </c>
      <c r="X524" s="113">
        <v>0</v>
      </c>
      <c r="Y524" s="120">
        <v>44196</v>
      </c>
    </row>
    <row r="525" spans="1:25" ht="25.5" x14ac:dyDescent="0.25">
      <c r="A525" s="437"/>
      <c r="B525" s="34"/>
      <c r="C525" s="34"/>
      <c r="D525" s="132"/>
      <c r="E525" s="700" t="s">
        <v>655</v>
      </c>
      <c r="F525" s="428" t="s">
        <v>605</v>
      </c>
      <c r="G525" s="429" t="s">
        <v>38</v>
      </c>
      <c r="H525" s="429">
        <v>1950</v>
      </c>
      <c r="I525" s="429"/>
      <c r="J525" s="443" t="s">
        <v>606</v>
      </c>
      <c r="K525" s="429">
        <v>2</v>
      </c>
      <c r="L525" s="432">
        <v>1152.7</v>
      </c>
      <c r="M525" s="429">
        <v>1063.0999999999999</v>
      </c>
      <c r="N525" s="429">
        <v>665.76</v>
      </c>
      <c r="O525" s="431">
        <v>32</v>
      </c>
      <c r="P525" s="353" t="s">
        <v>2291</v>
      </c>
      <c r="Q525" s="113">
        <v>5900</v>
      </c>
      <c r="R525" s="113">
        <v>0</v>
      </c>
      <c r="S525" s="113">
        <f t="shared" si="283"/>
        <v>1833.4099999999999</v>
      </c>
      <c r="T525" s="113">
        <v>0</v>
      </c>
      <c r="U525" s="308">
        <v>4066.59</v>
      </c>
      <c r="V525" s="113">
        <v>0</v>
      </c>
      <c r="W525" s="113">
        <v>0</v>
      </c>
      <c r="X525" s="113">
        <v>0</v>
      </c>
      <c r="Y525" s="120">
        <v>44196</v>
      </c>
    </row>
    <row r="526" spans="1:25" ht="14.25" x14ac:dyDescent="0.25">
      <c r="A526" s="437"/>
      <c r="B526" s="34"/>
      <c r="C526" s="34"/>
      <c r="D526" s="132"/>
      <c r="E526" s="949"/>
      <c r="F526" s="618" t="s">
        <v>31</v>
      </c>
      <c r="G526" s="352" t="s">
        <v>18</v>
      </c>
      <c r="H526" s="352" t="s">
        <v>18</v>
      </c>
      <c r="I526" s="352" t="s">
        <v>18</v>
      </c>
      <c r="J526" s="352" t="s">
        <v>18</v>
      </c>
      <c r="K526" s="352" t="s">
        <v>18</v>
      </c>
      <c r="L526" s="464">
        <f>L525</f>
        <v>1152.7</v>
      </c>
      <c r="M526" s="464">
        <f>M525</f>
        <v>1063.0999999999999</v>
      </c>
      <c r="N526" s="464">
        <f>N525</f>
        <v>665.76</v>
      </c>
      <c r="O526" s="465">
        <f>O525</f>
        <v>32</v>
      </c>
      <c r="P526" s="463" t="s">
        <v>18</v>
      </c>
      <c r="Q526" s="114">
        <f>SUM(Q515:Q525)</f>
        <v>6884142</v>
      </c>
      <c r="R526" s="114">
        <f t="shared" ref="R526:U526" si="312">SUM(R515:R525)</f>
        <v>0</v>
      </c>
      <c r="S526" s="114">
        <f t="shared" si="312"/>
        <v>2139234.1000000006</v>
      </c>
      <c r="T526" s="114">
        <f t="shared" si="312"/>
        <v>0</v>
      </c>
      <c r="U526" s="114">
        <f t="shared" si="312"/>
        <v>4744907.9000000004</v>
      </c>
      <c r="V526" s="114">
        <f>SUBTOTAL(9,V515:V525)</f>
        <v>0</v>
      </c>
      <c r="W526" s="466" t="s">
        <v>18</v>
      </c>
      <c r="X526" s="114" t="s">
        <v>18</v>
      </c>
      <c r="Y526" s="468" t="s">
        <v>18</v>
      </c>
    </row>
    <row r="527" spans="1:25" x14ac:dyDescent="0.25">
      <c r="A527" s="437"/>
      <c r="B527" s="34"/>
      <c r="C527" s="34"/>
      <c r="D527" s="132"/>
      <c r="E527" s="700" t="s">
        <v>656</v>
      </c>
      <c r="F527" s="428" t="s">
        <v>815</v>
      </c>
      <c r="G527" s="429" t="s">
        <v>38</v>
      </c>
      <c r="H527" s="429" t="s">
        <v>607</v>
      </c>
      <c r="I527" s="429"/>
      <c r="J527" s="429" t="s">
        <v>608</v>
      </c>
      <c r="K527" s="429">
        <v>4</v>
      </c>
      <c r="L527" s="430">
        <v>2832.8</v>
      </c>
      <c r="M527" s="429">
        <v>2670.5</v>
      </c>
      <c r="N527" s="429"/>
      <c r="O527" s="431">
        <v>129</v>
      </c>
      <c r="P527" s="353" t="s">
        <v>2135</v>
      </c>
      <c r="Q527" s="113">
        <v>309200</v>
      </c>
      <c r="R527" s="113">
        <v>0</v>
      </c>
      <c r="S527" s="113">
        <f t="shared" si="283"/>
        <v>96083.32</v>
      </c>
      <c r="T527" s="113">
        <v>0</v>
      </c>
      <c r="U527" s="308">
        <v>213116.68</v>
      </c>
      <c r="V527" s="113">
        <v>0</v>
      </c>
      <c r="W527" s="113">
        <f t="shared" ref="W527:W531" si="313">Q527/L527</f>
        <v>109.149957639085</v>
      </c>
      <c r="X527" s="113">
        <v>109.15</v>
      </c>
      <c r="Y527" s="120">
        <v>44196</v>
      </c>
    </row>
    <row r="528" spans="1:25" x14ac:dyDescent="0.25">
      <c r="A528" s="437"/>
      <c r="B528" s="34"/>
      <c r="C528" s="34"/>
      <c r="D528" s="132"/>
      <c r="E528" s="700" t="s">
        <v>656</v>
      </c>
      <c r="F528" s="428" t="s">
        <v>815</v>
      </c>
      <c r="G528" s="429" t="s">
        <v>38</v>
      </c>
      <c r="H528" s="429" t="s">
        <v>607</v>
      </c>
      <c r="I528" s="429"/>
      <c r="J528" s="429" t="s">
        <v>608</v>
      </c>
      <c r="K528" s="429">
        <v>4</v>
      </c>
      <c r="L528" s="430">
        <v>2832.8</v>
      </c>
      <c r="M528" s="429">
        <v>2670.5</v>
      </c>
      <c r="N528" s="429"/>
      <c r="O528" s="431">
        <v>129</v>
      </c>
      <c r="P528" s="353" t="s">
        <v>78</v>
      </c>
      <c r="Q528" s="113">
        <v>203565</v>
      </c>
      <c r="R528" s="113">
        <v>0</v>
      </c>
      <c r="S528" s="113">
        <f t="shared" si="283"/>
        <v>63257.440000000002</v>
      </c>
      <c r="T528" s="113">
        <v>0</v>
      </c>
      <c r="U528" s="308">
        <v>140307.56</v>
      </c>
      <c r="V528" s="113">
        <v>0</v>
      </c>
      <c r="W528" s="113">
        <f t="shared" si="313"/>
        <v>71.859997175939</v>
      </c>
      <c r="X528" s="113">
        <v>71.86</v>
      </c>
      <c r="Y528" s="120">
        <v>44196</v>
      </c>
    </row>
    <row r="529" spans="1:25" ht="25.5" x14ac:dyDescent="0.25">
      <c r="A529" s="437"/>
      <c r="B529" s="34"/>
      <c r="C529" s="34"/>
      <c r="D529" s="132"/>
      <c r="E529" s="700" t="s">
        <v>656</v>
      </c>
      <c r="F529" s="428" t="s">
        <v>815</v>
      </c>
      <c r="G529" s="429" t="s">
        <v>38</v>
      </c>
      <c r="H529" s="429" t="s">
        <v>607</v>
      </c>
      <c r="I529" s="429"/>
      <c r="J529" s="429" t="s">
        <v>608</v>
      </c>
      <c r="K529" s="429">
        <v>4</v>
      </c>
      <c r="L529" s="430">
        <v>2832.8</v>
      </c>
      <c r="M529" s="429">
        <v>2670.5</v>
      </c>
      <c r="N529" s="429"/>
      <c r="O529" s="431">
        <v>129</v>
      </c>
      <c r="P529" s="353" t="s">
        <v>2136</v>
      </c>
      <c r="Q529" s="113">
        <v>154614</v>
      </c>
      <c r="R529" s="113">
        <v>0</v>
      </c>
      <c r="S529" s="113">
        <f t="shared" si="283"/>
        <v>48046.009999999995</v>
      </c>
      <c r="T529" s="113">
        <v>0</v>
      </c>
      <c r="U529" s="308">
        <v>106567.99</v>
      </c>
      <c r="V529" s="113">
        <v>0</v>
      </c>
      <c r="W529" s="113">
        <f t="shared" si="313"/>
        <v>54.579920926292004</v>
      </c>
      <c r="X529" s="113">
        <v>54.58</v>
      </c>
      <c r="Y529" s="120">
        <v>44196</v>
      </c>
    </row>
    <row r="530" spans="1:25" ht="25.5" x14ac:dyDescent="0.25">
      <c r="A530" s="437"/>
      <c r="B530" s="34"/>
      <c r="C530" s="34"/>
      <c r="D530" s="132"/>
      <c r="E530" s="700" t="s">
        <v>656</v>
      </c>
      <c r="F530" s="428" t="s">
        <v>815</v>
      </c>
      <c r="G530" s="429" t="s">
        <v>38</v>
      </c>
      <c r="H530" s="429" t="s">
        <v>607</v>
      </c>
      <c r="I530" s="429"/>
      <c r="J530" s="429" t="s">
        <v>608</v>
      </c>
      <c r="K530" s="429">
        <v>4</v>
      </c>
      <c r="L530" s="430">
        <v>2832.8</v>
      </c>
      <c r="M530" s="429">
        <v>2670.5</v>
      </c>
      <c r="N530" s="429"/>
      <c r="O530" s="431">
        <v>129</v>
      </c>
      <c r="P530" s="353" t="s">
        <v>2140</v>
      </c>
      <c r="Q530" s="113">
        <v>154614</v>
      </c>
      <c r="R530" s="113">
        <v>0</v>
      </c>
      <c r="S530" s="113">
        <f t="shared" si="283"/>
        <v>48046.009999999995</v>
      </c>
      <c r="T530" s="113">
        <v>0</v>
      </c>
      <c r="U530" s="308">
        <v>106567.99</v>
      </c>
      <c r="V530" s="113">
        <v>0</v>
      </c>
      <c r="W530" s="113">
        <f t="shared" si="313"/>
        <v>54.579920926292004</v>
      </c>
      <c r="X530" s="113">
        <v>54.58</v>
      </c>
      <c r="Y530" s="120">
        <v>44196</v>
      </c>
    </row>
    <row r="531" spans="1:25" x14ac:dyDescent="0.25">
      <c r="A531" s="437"/>
      <c r="B531" s="34"/>
      <c r="C531" s="34"/>
      <c r="D531" s="132"/>
      <c r="E531" s="700" t="s">
        <v>656</v>
      </c>
      <c r="F531" s="428" t="s">
        <v>815</v>
      </c>
      <c r="G531" s="429" t="s">
        <v>38</v>
      </c>
      <c r="H531" s="429" t="s">
        <v>607</v>
      </c>
      <c r="I531" s="429"/>
      <c r="J531" s="429" t="s">
        <v>608</v>
      </c>
      <c r="K531" s="429">
        <v>4</v>
      </c>
      <c r="L531" s="430">
        <v>2832.8</v>
      </c>
      <c r="M531" s="429">
        <v>2670.5</v>
      </c>
      <c r="N531" s="429"/>
      <c r="O531" s="431">
        <v>129</v>
      </c>
      <c r="P531" s="353" t="s">
        <v>35</v>
      </c>
      <c r="Q531" s="113">
        <v>154614</v>
      </c>
      <c r="R531" s="113">
        <v>0</v>
      </c>
      <c r="S531" s="113">
        <f t="shared" si="283"/>
        <v>48046.009999999995</v>
      </c>
      <c r="T531" s="113">
        <v>0</v>
      </c>
      <c r="U531" s="308">
        <v>106567.99</v>
      </c>
      <c r="V531" s="113">
        <v>0</v>
      </c>
      <c r="W531" s="113">
        <f t="shared" si="313"/>
        <v>54.579920926292004</v>
      </c>
      <c r="X531" s="113">
        <v>54.58</v>
      </c>
      <c r="Y531" s="120">
        <v>44196</v>
      </c>
    </row>
    <row r="532" spans="1:25" ht="14.25" x14ac:dyDescent="0.25">
      <c r="A532" s="437"/>
      <c r="B532" s="34"/>
      <c r="C532" s="34"/>
      <c r="D532" s="132"/>
      <c r="E532" s="949"/>
      <c r="F532" s="618" t="s">
        <v>31</v>
      </c>
      <c r="G532" s="352" t="s">
        <v>18</v>
      </c>
      <c r="H532" s="352" t="s">
        <v>18</v>
      </c>
      <c r="I532" s="352" t="s">
        <v>18</v>
      </c>
      <c r="J532" s="352" t="s">
        <v>18</v>
      </c>
      <c r="K532" s="352" t="s">
        <v>18</v>
      </c>
      <c r="L532" s="464">
        <f>L531</f>
        <v>2832.8</v>
      </c>
      <c r="M532" s="464">
        <f>M531</f>
        <v>2670.5</v>
      </c>
      <c r="N532" s="464">
        <f>N531</f>
        <v>0</v>
      </c>
      <c r="O532" s="465">
        <f>O531</f>
        <v>129</v>
      </c>
      <c r="P532" s="463" t="s">
        <v>18</v>
      </c>
      <c r="Q532" s="114">
        <f>SUM(Q527:Q531)</f>
        <v>976607</v>
      </c>
      <c r="R532" s="114">
        <f t="shared" ref="R532:U532" si="314">SUM(R527:R531)</f>
        <v>0</v>
      </c>
      <c r="S532" s="114">
        <f t="shared" si="314"/>
        <v>303478.79000000004</v>
      </c>
      <c r="T532" s="114">
        <f t="shared" si="314"/>
        <v>0</v>
      </c>
      <c r="U532" s="114">
        <f t="shared" si="314"/>
        <v>673128.21</v>
      </c>
      <c r="V532" s="114">
        <f>SUBTOTAL(9,V527:V531)</f>
        <v>0</v>
      </c>
      <c r="W532" s="466" t="s">
        <v>18</v>
      </c>
      <c r="X532" s="114" t="s">
        <v>18</v>
      </c>
      <c r="Y532" s="468" t="s">
        <v>18</v>
      </c>
    </row>
    <row r="533" spans="1:25" ht="25.5" x14ac:dyDescent="0.25">
      <c r="A533" s="437"/>
      <c r="B533" s="34"/>
      <c r="C533" s="34"/>
      <c r="D533" s="132"/>
      <c r="E533" s="700" t="s">
        <v>657</v>
      </c>
      <c r="F533" s="428" t="s">
        <v>816</v>
      </c>
      <c r="G533" s="429" t="s">
        <v>38</v>
      </c>
      <c r="H533" s="429" t="s">
        <v>607</v>
      </c>
      <c r="I533" s="429"/>
      <c r="J533" s="429" t="s">
        <v>608</v>
      </c>
      <c r="K533" s="429">
        <v>4</v>
      </c>
      <c r="L533" s="430">
        <v>3597.1</v>
      </c>
      <c r="M533" s="429">
        <v>3322.1</v>
      </c>
      <c r="N533" s="429">
        <v>678</v>
      </c>
      <c r="O533" s="431">
        <v>234</v>
      </c>
      <c r="P533" s="353" t="s">
        <v>2136</v>
      </c>
      <c r="Q533" s="113">
        <v>196330</v>
      </c>
      <c r="R533" s="113">
        <v>0</v>
      </c>
      <c r="S533" s="113">
        <f t="shared" si="283"/>
        <v>61009.179999999993</v>
      </c>
      <c r="T533" s="113">
        <v>0</v>
      </c>
      <c r="U533" s="308">
        <v>135320.82</v>
      </c>
      <c r="V533" s="113">
        <v>0</v>
      </c>
      <c r="W533" s="113">
        <f t="shared" ref="W533:W539" si="315">Q533/L533</f>
        <v>54.580078396486059</v>
      </c>
      <c r="X533" s="113">
        <v>54.58</v>
      </c>
      <c r="Y533" s="120">
        <v>44196</v>
      </c>
    </row>
    <row r="534" spans="1:25" ht="32.25" customHeight="1" x14ac:dyDescent="0.25">
      <c r="A534" s="437"/>
      <c r="B534" s="34"/>
      <c r="C534" s="34"/>
      <c r="D534" s="132"/>
      <c r="E534" s="700" t="s">
        <v>657</v>
      </c>
      <c r="F534" s="428" t="s">
        <v>816</v>
      </c>
      <c r="G534" s="429" t="s">
        <v>38</v>
      </c>
      <c r="H534" s="429" t="s">
        <v>607</v>
      </c>
      <c r="I534" s="429"/>
      <c r="J534" s="429" t="s">
        <v>608</v>
      </c>
      <c r="K534" s="429">
        <v>4</v>
      </c>
      <c r="L534" s="430">
        <v>3597.1</v>
      </c>
      <c r="M534" s="429">
        <v>3322.1</v>
      </c>
      <c r="N534" s="429">
        <v>678</v>
      </c>
      <c r="O534" s="431">
        <v>234</v>
      </c>
      <c r="P534" s="353" t="s">
        <v>78</v>
      </c>
      <c r="Q534" s="113">
        <v>258488</v>
      </c>
      <c r="R534" s="113">
        <v>0</v>
      </c>
      <c r="S534" s="113">
        <f t="shared" ref="S534:S539" si="316">Q534-U534</f>
        <v>80324.66</v>
      </c>
      <c r="T534" s="113">
        <v>0</v>
      </c>
      <c r="U534" s="308">
        <v>178163.34</v>
      </c>
      <c r="V534" s="113">
        <v>0</v>
      </c>
      <c r="W534" s="113">
        <f t="shared" si="315"/>
        <v>71.860109532679104</v>
      </c>
      <c r="X534" s="113">
        <v>71.86</v>
      </c>
      <c r="Y534" s="120">
        <v>44196</v>
      </c>
    </row>
    <row r="535" spans="1:25" ht="32.25" customHeight="1" x14ac:dyDescent="0.25">
      <c r="A535" s="437"/>
      <c r="B535" s="34"/>
      <c r="C535" s="34"/>
      <c r="D535" s="132"/>
      <c r="E535" s="700" t="s">
        <v>657</v>
      </c>
      <c r="F535" s="428" t="s">
        <v>816</v>
      </c>
      <c r="G535" s="429" t="s">
        <v>38</v>
      </c>
      <c r="H535" s="429" t="s">
        <v>607</v>
      </c>
      <c r="I535" s="429"/>
      <c r="J535" s="429" t="s">
        <v>608</v>
      </c>
      <c r="K535" s="429">
        <v>4</v>
      </c>
      <c r="L535" s="432">
        <v>3597.1</v>
      </c>
      <c r="M535" s="429">
        <v>3322.1</v>
      </c>
      <c r="N535" s="429">
        <v>678</v>
      </c>
      <c r="O535" s="431">
        <v>234</v>
      </c>
      <c r="P535" s="353" t="s">
        <v>2138</v>
      </c>
      <c r="Q535" s="113">
        <v>9364438</v>
      </c>
      <c r="R535" s="113">
        <v>0</v>
      </c>
      <c r="S535" s="113">
        <f t="shared" si="316"/>
        <v>2909981.4000000004</v>
      </c>
      <c r="T535" s="113">
        <v>0</v>
      </c>
      <c r="U535" s="308">
        <v>6454456.5999999996</v>
      </c>
      <c r="V535" s="113">
        <v>0</v>
      </c>
      <c r="W535" s="113">
        <f t="shared" si="315"/>
        <v>2603.329904645409</v>
      </c>
      <c r="X535" s="113">
        <v>2603.33</v>
      </c>
      <c r="Y535" s="120">
        <v>44196</v>
      </c>
    </row>
    <row r="536" spans="1:25" ht="32.25" customHeight="1" x14ac:dyDescent="0.25">
      <c r="A536" s="437"/>
      <c r="B536" s="34"/>
      <c r="C536" s="34"/>
      <c r="D536" s="132"/>
      <c r="E536" s="700" t="s">
        <v>657</v>
      </c>
      <c r="F536" s="428" t="s">
        <v>816</v>
      </c>
      <c r="G536" s="429" t="s">
        <v>38</v>
      </c>
      <c r="H536" s="429" t="s">
        <v>607</v>
      </c>
      <c r="I536" s="429"/>
      <c r="J536" s="429" t="s">
        <v>608</v>
      </c>
      <c r="K536" s="429">
        <v>4</v>
      </c>
      <c r="L536" s="432">
        <v>3597.1</v>
      </c>
      <c r="M536" s="429">
        <v>3322.1</v>
      </c>
      <c r="N536" s="429">
        <v>678</v>
      </c>
      <c r="O536" s="431">
        <v>234</v>
      </c>
      <c r="P536" s="353" t="s">
        <v>2137</v>
      </c>
      <c r="Q536" s="113">
        <v>3751380</v>
      </c>
      <c r="R536" s="113">
        <v>0</v>
      </c>
      <c r="S536" s="113">
        <f t="shared" si="316"/>
        <v>1165734.2400000002</v>
      </c>
      <c r="T536" s="113">
        <v>0</v>
      </c>
      <c r="U536" s="308">
        <v>2585645.7599999998</v>
      </c>
      <c r="V536" s="113">
        <v>0</v>
      </c>
      <c r="W536" s="113">
        <f t="shared" si="315"/>
        <v>1042.8901059186567</v>
      </c>
      <c r="X536" s="113">
        <v>1042.8900000000001</v>
      </c>
      <c r="Y536" s="120">
        <v>44196</v>
      </c>
    </row>
    <row r="537" spans="1:25" ht="32.25" customHeight="1" x14ac:dyDescent="0.25">
      <c r="A537" s="437"/>
      <c r="B537" s="34"/>
      <c r="C537" s="34"/>
      <c r="D537" s="132"/>
      <c r="E537" s="700" t="s">
        <v>657</v>
      </c>
      <c r="F537" s="428" t="s">
        <v>816</v>
      </c>
      <c r="G537" s="429" t="s">
        <v>38</v>
      </c>
      <c r="H537" s="429" t="s">
        <v>607</v>
      </c>
      <c r="I537" s="429"/>
      <c r="J537" s="429" t="s">
        <v>608</v>
      </c>
      <c r="K537" s="429">
        <v>4</v>
      </c>
      <c r="L537" s="430">
        <v>3597.1</v>
      </c>
      <c r="M537" s="429">
        <v>3322.1</v>
      </c>
      <c r="N537" s="429">
        <v>678</v>
      </c>
      <c r="O537" s="431">
        <v>234</v>
      </c>
      <c r="P537" s="353" t="s">
        <v>35</v>
      </c>
      <c r="Q537" s="113">
        <v>196330</v>
      </c>
      <c r="R537" s="113">
        <v>0</v>
      </c>
      <c r="S537" s="113">
        <f t="shared" si="316"/>
        <v>61009.179999999993</v>
      </c>
      <c r="T537" s="113">
        <v>0</v>
      </c>
      <c r="U537" s="308">
        <v>135320.82</v>
      </c>
      <c r="V537" s="113">
        <v>0</v>
      </c>
      <c r="W537" s="113">
        <f t="shared" si="315"/>
        <v>54.580078396486059</v>
      </c>
      <c r="X537" s="113">
        <v>54.58</v>
      </c>
      <c r="Y537" s="120">
        <v>44196</v>
      </c>
    </row>
    <row r="538" spans="1:25" ht="32.25" customHeight="1" x14ac:dyDescent="0.25">
      <c r="A538" s="437"/>
      <c r="B538" s="34"/>
      <c r="C538" s="34"/>
      <c r="D538" s="132"/>
      <c r="E538" s="700" t="s">
        <v>657</v>
      </c>
      <c r="F538" s="428" t="s">
        <v>816</v>
      </c>
      <c r="G538" s="429" t="s">
        <v>38</v>
      </c>
      <c r="H538" s="429" t="s">
        <v>607</v>
      </c>
      <c r="I538" s="429"/>
      <c r="J538" s="429" t="s">
        <v>608</v>
      </c>
      <c r="K538" s="429">
        <v>4</v>
      </c>
      <c r="L538" s="432">
        <v>3597.1</v>
      </c>
      <c r="M538" s="429">
        <v>3322.1</v>
      </c>
      <c r="N538" s="429">
        <v>678</v>
      </c>
      <c r="O538" s="431">
        <v>234</v>
      </c>
      <c r="P538" s="353" t="s">
        <v>83</v>
      </c>
      <c r="Q538" s="113">
        <v>137409</v>
      </c>
      <c r="R538" s="113">
        <v>0</v>
      </c>
      <c r="S538" s="113">
        <f t="shared" si="316"/>
        <v>42699.59</v>
      </c>
      <c r="T538" s="113">
        <v>0</v>
      </c>
      <c r="U538" s="308">
        <v>94709.41</v>
      </c>
      <c r="V538" s="113">
        <v>0</v>
      </c>
      <c r="W538" s="113">
        <f t="shared" si="315"/>
        <v>38.199938839620806</v>
      </c>
      <c r="X538" s="113">
        <v>38.200000000000003</v>
      </c>
      <c r="Y538" s="120">
        <v>44196</v>
      </c>
    </row>
    <row r="539" spans="1:25" ht="25.5" x14ac:dyDescent="0.25">
      <c r="A539" s="437"/>
      <c r="B539" s="34"/>
      <c r="C539" s="34"/>
      <c r="D539" s="132"/>
      <c r="E539" s="700" t="s">
        <v>657</v>
      </c>
      <c r="F539" s="428" t="s">
        <v>816</v>
      </c>
      <c r="G539" s="429" t="s">
        <v>38</v>
      </c>
      <c r="H539" s="429" t="s">
        <v>607</v>
      </c>
      <c r="I539" s="429"/>
      <c r="J539" s="429" t="s">
        <v>608</v>
      </c>
      <c r="K539" s="429">
        <v>4</v>
      </c>
      <c r="L539" s="430">
        <v>3597.1</v>
      </c>
      <c r="M539" s="429">
        <v>3322.1</v>
      </c>
      <c r="N539" s="429">
        <v>678</v>
      </c>
      <c r="O539" s="431">
        <v>234</v>
      </c>
      <c r="P539" s="353" t="s">
        <v>2140</v>
      </c>
      <c r="Q539" s="113">
        <v>196330</v>
      </c>
      <c r="R539" s="113">
        <v>0</v>
      </c>
      <c r="S539" s="113">
        <f t="shared" si="316"/>
        <v>61009.179999999993</v>
      </c>
      <c r="T539" s="113">
        <v>0</v>
      </c>
      <c r="U539" s="308">
        <v>135320.82</v>
      </c>
      <c r="V539" s="113">
        <v>0</v>
      </c>
      <c r="W539" s="113">
        <f t="shared" si="315"/>
        <v>54.580078396486059</v>
      </c>
      <c r="X539" s="113">
        <v>54.58</v>
      </c>
      <c r="Y539" s="120">
        <v>44196</v>
      </c>
    </row>
    <row r="540" spans="1:25" ht="14.25" x14ac:dyDescent="0.25">
      <c r="A540" s="437"/>
      <c r="B540" s="34"/>
      <c r="C540" s="34"/>
      <c r="D540" s="132"/>
      <c r="E540" s="949"/>
      <c r="F540" s="618" t="s">
        <v>31</v>
      </c>
      <c r="G540" s="352" t="s">
        <v>18</v>
      </c>
      <c r="H540" s="352" t="s">
        <v>18</v>
      </c>
      <c r="I540" s="352" t="s">
        <v>18</v>
      </c>
      <c r="J540" s="352" t="s">
        <v>18</v>
      </c>
      <c r="K540" s="352" t="s">
        <v>18</v>
      </c>
      <c r="L540" s="464">
        <f>L539</f>
        <v>3597.1</v>
      </c>
      <c r="M540" s="464">
        <f>M539</f>
        <v>3322.1</v>
      </c>
      <c r="N540" s="464">
        <f>N539</f>
        <v>678</v>
      </c>
      <c r="O540" s="465">
        <f>O539</f>
        <v>234</v>
      </c>
      <c r="P540" s="463" t="s">
        <v>18</v>
      </c>
      <c r="Q540" s="114">
        <f>SUM(Q533:Q539)</f>
        <v>14100705</v>
      </c>
      <c r="R540" s="114">
        <f t="shared" ref="R540:U540" si="317">SUM(R533:R539)</f>
        <v>0</v>
      </c>
      <c r="S540" s="114">
        <f t="shared" si="317"/>
        <v>4381767.43</v>
      </c>
      <c r="T540" s="114">
        <f t="shared" si="317"/>
        <v>0</v>
      </c>
      <c r="U540" s="114">
        <f t="shared" si="317"/>
        <v>9718937.5700000003</v>
      </c>
      <c r="V540" s="114">
        <f>SUBTOTAL(9,V533:V539)</f>
        <v>0</v>
      </c>
      <c r="W540" s="466" t="s">
        <v>18</v>
      </c>
      <c r="X540" s="114" t="s">
        <v>18</v>
      </c>
      <c r="Y540" s="468" t="s">
        <v>18</v>
      </c>
    </row>
    <row r="541" spans="1:25" ht="27.75" customHeight="1" x14ac:dyDescent="0.25">
      <c r="A541" s="437"/>
      <c r="B541" s="34"/>
      <c r="C541" s="34"/>
      <c r="D541" s="132"/>
      <c r="E541" s="700" t="s">
        <v>658</v>
      </c>
      <c r="F541" s="428" t="s">
        <v>817</v>
      </c>
      <c r="G541" s="429" t="s">
        <v>38</v>
      </c>
      <c r="H541" s="429" t="s">
        <v>609</v>
      </c>
      <c r="I541" s="429"/>
      <c r="J541" s="429" t="s">
        <v>600</v>
      </c>
      <c r="K541" s="429">
        <v>5</v>
      </c>
      <c r="L541" s="430">
        <v>4799.6000000000004</v>
      </c>
      <c r="M541" s="429">
        <v>4244.8</v>
      </c>
      <c r="N541" s="429"/>
      <c r="O541" s="431">
        <v>237</v>
      </c>
      <c r="P541" s="353" t="s">
        <v>78</v>
      </c>
      <c r="Q541" s="113">
        <v>262778</v>
      </c>
      <c r="R541" s="113">
        <v>0</v>
      </c>
      <c r="S541" s="113">
        <f t="shared" ref="S541:S544" si="318">Q541-U541</f>
        <v>81657.76999999999</v>
      </c>
      <c r="T541" s="113">
        <v>0</v>
      </c>
      <c r="U541" s="308">
        <v>181120.23</v>
      </c>
      <c r="V541" s="113">
        <v>0</v>
      </c>
      <c r="W541" s="113">
        <f t="shared" ref="W541:W544" si="319">Q541/L541</f>
        <v>54.749979164930409</v>
      </c>
      <c r="X541" s="113">
        <v>54.75</v>
      </c>
      <c r="Y541" s="120">
        <v>44196</v>
      </c>
    </row>
    <row r="542" spans="1:25" ht="24.75" customHeight="1" x14ac:dyDescent="0.25">
      <c r="A542" s="437"/>
      <c r="B542" s="34"/>
      <c r="C542" s="34"/>
      <c r="D542" s="132"/>
      <c r="E542" s="700" t="s">
        <v>658</v>
      </c>
      <c r="F542" s="428" t="s">
        <v>817</v>
      </c>
      <c r="G542" s="429" t="s">
        <v>38</v>
      </c>
      <c r="H542" s="429" t="s">
        <v>609</v>
      </c>
      <c r="I542" s="429"/>
      <c r="J542" s="429" t="s">
        <v>600</v>
      </c>
      <c r="K542" s="429">
        <v>5</v>
      </c>
      <c r="L542" s="430">
        <v>4799.6000000000004</v>
      </c>
      <c r="M542" s="429">
        <v>4244.8</v>
      </c>
      <c r="N542" s="429"/>
      <c r="O542" s="431">
        <v>237</v>
      </c>
      <c r="P542" s="353" t="s">
        <v>2136</v>
      </c>
      <c r="Q542" s="113">
        <v>199567</v>
      </c>
      <c r="R542" s="113">
        <v>0</v>
      </c>
      <c r="S542" s="113">
        <f t="shared" si="318"/>
        <v>62015.070000000007</v>
      </c>
      <c r="T542" s="113">
        <v>0</v>
      </c>
      <c r="U542" s="308">
        <v>137551.93</v>
      </c>
      <c r="V542" s="113">
        <v>0</v>
      </c>
      <c r="W542" s="113">
        <f t="shared" si="319"/>
        <v>41.579923326943906</v>
      </c>
      <c r="X542" s="113">
        <v>41.58</v>
      </c>
      <c r="Y542" s="120">
        <v>44196</v>
      </c>
    </row>
    <row r="543" spans="1:25" ht="24.75" customHeight="1" x14ac:dyDescent="0.25">
      <c r="A543" s="437"/>
      <c r="B543" s="34"/>
      <c r="C543" s="34"/>
      <c r="D543" s="132"/>
      <c r="E543" s="700" t="s">
        <v>658</v>
      </c>
      <c r="F543" s="428" t="s">
        <v>817</v>
      </c>
      <c r="G543" s="429" t="s">
        <v>38</v>
      </c>
      <c r="H543" s="429" t="s">
        <v>609</v>
      </c>
      <c r="I543" s="429"/>
      <c r="J543" s="429" t="s">
        <v>600</v>
      </c>
      <c r="K543" s="429">
        <v>5</v>
      </c>
      <c r="L543" s="430">
        <v>4799.6000000000004</v>
      </c>
      <c r="M543" s="429">
        <v>4244.8</v>
      </c>
      <c r="N543" s="429"/>
      <c r="O543" s="431">
        <v>237</v>
      </c>
      <c r="P543" s="353" t="s">
        <v>35</v>
      </c>
      <c r="Q543" s="113">
        <v>199567</v>
      </c>
      <c r="R543" s="113">
        <v>0</v>
      </c>
      <c r="S543" s="113">
        <f t="shared" si="318"/>
        <v>62015.070000000007</v>
      </c>
      <c r="T543" s="113">
        <v>0</v>
      </c>
      <c r="U543" s="308">
        <v>137551.93</v>
      </c>
      <c r="V543" s="113">
        <v>0</v>
      </c>
      <c r="W543" s="113">
        <f t="shared" si="319"/>
        <v>41.579923326943906</v>
      </c>
      <c r="X543" s="113">
        <v>41.58</v>
      </c>
      <c r="Y543" s="120">
        <v>44196</v>
      </c>
    </row>
    <row r="544" spans="1:25" ht="24.75" customHeight="1" x14ac:dyDescent="0.25">
      <c r="A544" s="437"/>
      <c r="B544" s="34"/>
      <c r="C544" s="34"/>
      <c r="D544" s="132"/>
      <c r="E544" s="700" t="s">
        <v>658</v>
      </c>
      <c r="F544" s="428" t="s">
        <v>817</v>
      </c>
      <c r="G544" s="429" t="s">
        <v>38</v>
      </c>
      <c r="H544" s="429" t="s">
        <v>609</v>
      </c>
      <c r="I544" s="429"/>
      <c r="J544" s="429" t="s">
        <v>600</v>
      </c>
      <c r="K544" s="429">
        <v>5</v>
      </c>
      <c r="L544" s="430">
        <v>4799.6000000000004</v>
      </c>
      <c r="M544" s="429">
        <v>4244.8</v>
      </c>
      <c r="N544" s="429"/>
      <c r="O544" s="431">
        <v>237</v>
      </c>
      <c r="P544" s="353" t="s">
        <v>2140</v>
      </c>
      <c r="Q544" s="113">
        <v>199567</v>
      </c>
      <c r="R544" s="113">
        <v>0</v>
      </c>
      <c r="S544" s="113">
        <f t="shared" si="318"/>
        <v>62015.070000000007</v>
      </c>
      <c r="T544" s="113">
        <v>0</v>
      </c>
      <c r="U544" s="308">
        <v>137551.93</v>
      </c>
      <c r="V544" s="113">
        <v>0</v>
      </c>
      <c r="W544" s="113">
        <f t="shared" si="319"/>
        <v>41.579923326943906</v>
      </c>
      <c r="X544" s="113">
        <v>41.58</v>
      </c>
      <c r="Y544" s="120">
        <v>44196</v>
      </c>
    </row>
    <row r="545" spans="1:25" ht="14.25" x14ac:dyDescent="0.25">
      <c r="A545" s="437"/>
      <c r="B545" s="34"/>
      <c r="C545" s="34"/>
      <c r="D545" s="132"/>
      <c r="E545" s="949"/>
      <c r="F545" s="618" t="s">
        <v>31</v>
      </c>
      <c r="G545" s="352" t="s">
        <v>18</v>
      </c>
      <c r="H545" s="352" t="s">
        <v>18</v>
      </c>
      <c r="I545" s="352" t="s">
        <v>18</v>
      </c>
      <c r="J545" s="352" t="s">
        <v>18</v>
      </c>
      <c r="K545" s="352" t="s">
        <v>18</v>
      </c>
      <c r="L545" s="464">
        <f>L544</f>
        <v>4799.6000000000004</v>
      </c>
      <c r="M545" s="464">
        <f>M544</f>
        <v>4244.8</v>
      </c>
      <c r="N545" s="464">
        <f>N544</f>
        <v>0</v>
      </c>
      <c r="O545" s="465">
        <f>O544</f>
        <v>237</v>
      </c>
      <c r="P545" s="463" t="s">
        <v>18</v>
      </c>
      <c r="Q545" s="114">
        <f>SUM(Q541:Q544)</f>
        <v>861479</v>
      </c>
      <c r="R545" s="114">
        <f t="shared" ref="R545:U545" si="320">SUM(R541:R544)</f>
        <v>0</v>
      </c>
      <c r="S545" s="114">
        <f t="shared" si="320"/>
        <v>267702.98</v>
      </c>
      <c r="T545" s="114">
        <f t="shared" si="320"/>
        <v>0</v>
      </c>
      <c r="U545" s="114">
        <f t="shared" si="320"/>
        <v>593776.02</v>
      </c>
      <c r="V545" s="114">
        <f>SUBTOTAL(9,V541:V544)</f>
        <v>0</v>
      </c>
      <c r="W545" s="466" t="s">
        <v>18</v>
      </c>
      <c r="X545" s="114" t="s">
        <v>18</v>
      </c>
      <c r="Y545" s="468" t="s">
        <v>18</v>
      </c>
    </row>
    <row r="546" spans="1:25" ht="25.5" x14ac:dyDescent="0.25">
      <c r="A546" s="437"/>
      <c r="B546" s="34"/>
      <c r="C546" s="34"/>
      <c r="D546" s="132"/>
      <c r="E546" s="700" t="s">
        <v>659</v>
      </c>
      <c r="F546" s="428" t="s">
        <v>1059</v>
      </c>
      <c r="G546" s="429" t="s">
        <v>38</v>
      </c>
      <c r="H546" s="443" t="s">
        <v>2141</v>
      </c>
      <c r="I546" s="429"/>
      <c r="J546" s="443" t="s">
        <v>608</v>
      </c>
      <c r="K546" s="429">
        <v>4</v>
      </c>
      <c r="L546" s="430">
        <v>2425.6999999999998</v>
      </c>
      <c r="M546" s="430">
        <v>2268.5</v>
      </c>
      <c r="N546" s="429">
        <v>735</v>
      </c>
      <c r="O546" s="431">
        <v>132</v>
      </c>
      <c r="P546" s="353" t="s">
        <v>2136</v>
      </c>
      <c r="Q546" s="113">
        <v>132395</v>
      </c>
      <c r="R546" s="113">
        <v>0</v>
      </c>
      <c r="S546" s="113">
        <f t="shared" ref="S546:S547" si="321">Q546-U546</f>
        <v>41141.5</v>
      </c>
      <c r="T546" s="113">
        <v>0</v>
      </c>
      <c r="U546" s="308">
        <v>91253.5</v>
      </c>
      <c r="V546" s="113">
        <v>0</v>
      </c>
      <c r="W546" s="113">
        <f t="shared" ref="W546:W547" si="322">Q546/L546</f>
        <v>54.580121202127224</v>
      </c>
      <c r="X546" s="113">
        <v>54.58</v>
      </c>
      <c r="Y546" s="120">
        <v>44196</v>
      </c>
    </row>
    <row r="547" spans="1:25" x14ac:dyDescent="0.25">
      <c r="A547" s="437"/>
      <c r="B547" s="34"/>
      <c r="C547" s="34"/>
      <c r="D547" s="132"/>
      <c r="E547" s="700" t="s">
        <v>659</v>
      </c>
      <c r="F547" s="428" t="s">
        <v>1059</v>
      </c>
      <c r="G547" s="429" t="s">
        <v>38</v>
      </c>
      <c r="H547" s="429" t="s">
        <v>2141</v>
      </c>
      <c r="I547" s="429"/>
      <c r="J547" s="429" t="s">
        <v>608</v>
      </c>
      <c r="K547" s="429">
        <v>4</v>
      </c>
      <c r="L547" s="430">
        <v>2425.6999999999998</v>
      </c>
      <c r="M547" s="429">
        <v>2268.5</v>
      </c>
      <c r="N547" s="429">
        <v>735</v>
      </c>
      <c r="O547" s="431">
        <v>132</v>
      </c>
      <c r="P547" s="353" t="s">
        <v>78</v>
      </c>
      <c r="Q547" s="113">
        <v>174311</v>
      </c>
      <c r="R547" s="113">
        <v>0</v>
      </c>
      <c r="S547" s="113">
        <f t="shared" si="321"/>
        <v>54166.81</v>
      </c>
      <c r="T547" s="113">
        <v>0</v>
      </c>
      <c r="U547" s="308">
        <v>120144.19</v>
      </c>
      <c r="V547" s="113">
        <v>0</v>
      </c>
      <c r="W547" s="113">
        <f t="shared" si="322"/>
        <v>71.860081625922419</v>
      </c>
      <c r="X547" s="113">
        <v>71.86</v>
      </c>
      <c r="Y547" s="120">
        <v>44196</v>
      </c>
    </row>
    <row r="548" spans="1:25" ht="14.25" x14ac:dyDescent="0.25">
      <c r="A548" s="437"/>
      <c r="B548" s="34"/>
      <c r="C548" s="34"/>
      <c r="D548" s="132"/>
      <c r="E548" s="949"/>
      <c r="F548" s="618" t="s">
        <v>31</v>
      </c>
      <c r="G548" s="352" t="s">
        <v>18</v>
      </c>
      <c r="H548" s="352" t="s">
        <v>18</v>
      </c>
      <c r="I548" s="352" t="s">
        <v>18</v>
      </c>
      <c r="J548" s="352" t="s">
        <v>18</v>
      </c>
      <c r="K548" s="352" t="s">
        <v>18</v>
      </c>
      <c r="L548" s="464">
        <f>L547</f>
        <v>2425.6999999999998</v>
      </c>
      <c r="M548" s="464">
        <f>M547</f>
        <v>2268.5</v>
      </c>
      <c r="N548" s="464">
        <f>N547</f>
        <v>735</v>
      </c>
      <c r="O548" s="465">
        <f>O547</f>
        <v>132</v>
      </c>
      <c r="P548" s="463" t="s">
        <v>18</v>
      </c>
      <c r="Q548" s="114">
        <f>SUM(Q546:Q547)</f>
        <v>306706</v>
      </c>
      <c r="R548" s="114">
        <f t="shared" ref="R548:U548" si="323">SUM(R546:R547)</f>
        <v>0</v>
      </c>
      <c r="S548" s="114">
        <f t="shared" si="323"/>
        <v>95308.31</v>
      </c>
      <c r="T548" s="114">
        <f t="shared" si="323"/>
        <v>0</v>
      </c>
      <c r="U548" s="114">
        <f t="shared" si="323"/>
        <v>211397.69</v>
      </c>
      <c r="V548" s="114">
        <f>SUBTOTAL(9,V546:V547)</f>
        <v>0</v>
      </c>
      <c r="W548" s="466" t="s">
        <v>18</v>
      </c>
      <c r="X548" s="114" t="s">
        <v>18</v>
      </c>
      <c r="Y548" s="468" t="s">
        <v>18</v>
      </c>
    </row>
    <row r="549" spans="1:25" x14ac:dyDescent="0.25">
      <c r="A549" s="437"/>
      <c r="B549" s="34"/>
      <c r="C549" s="34"/>
      <c r="D549" s="132"/>
      <c r="E549" s="700" t="s">
        <v>660</v>
      </c>
      <c r="F549" s="428" t="s">
        <v>1060</v>
      </c>
      <c r="G549" s="429" t="s">
        <v>38</v>
      </c>
      <c r="H549" s="429" t="s">
        <v>2141</v>
      </c>
      <c r="I549" s="429"/>
      <c r="J549" s="429" t="s">
        <v>608</v>
      </c>
      <c r="K549" s="429">
        <v>4</v>
      </c>
      <c r="L549" s="432">
        <v>2417.6999999999998</v>
      </c>
      <c r="M549" s="429">
        <v>2256</v>
      </c>
      <c r="N549" s="429">
        <v>676</v>
      </c>
      <c r="O549" s="431">
        <v>138</v>
      </c>
      <c r="P549" s="353" t="s">
        <v>35</v>
      </c>
      <c r="Q549" s="113">
        <v>132013</v>
      </c>
      <c r="R549" s="113">
        <v>0</v>
      </c>
      <c r="S549" s="113">
        <f t="shared" ref="S549:S551" si="324">Q549-U549</f>
        <v>41022.789999999994</v>
      </c>
      <c r="T549" s="113">
        <v>0</v>
      </c>
      <c r="U549" s="308">
        <v>90990.21</v>
      </c>
      <c r="V549" s="113">
        <v>0</v>
      </c>
      <c r="W549" s="113">
        <f t="shared" ref="W549:W551" si="325">Q549/L549</f>
        <v>54.602721594904253</v>
      </c>
      <c r="X549" s="113">
        <v>54.58</v>
      </c>
      <c r="Y549" s="120">
        <v>44196</v>
      </c>
    </row>
    <row r="550" spans="1:25" x14ac:dyDescent="0.25">
      <c r="A550" s="437"/>
      <c r="B550" s="34"/>
      <c r="C550" s="34"/>
      <c r="D550" s="132"/>
      <c r="E550" s="700" t="s">
        <v>660</v>
      </c>
      <c r="F550" s="428" t="s">
        <v>1060</v>
      </c>
      <c r="G550" s="429" t="s">
        <v>38</v>
      </c>
      <c r="H550" s="443" t="s">
        <v>2141</v>
      </c>
      <c r="I550" s="429"/>
      <c r="J550" s="443" t="s">
        <v>608</v>
      </c>
      <c r="K550" s="429">
        <v>4</v>
      </c>
      <c r="L550" s="432">
        <v>2417.6999999999998</v>
      </c>
      <c r="M550" s="429">
        <v>2256</v>
      </c>
      <c r="N550" s="429">
        <v>676</v>
      </c>
      <c r="O550" s="431">
        <v>138</v>
      </c>
      <c r="P550" s="353" t="s">
        <v>78</v>
      </c>
      <c r="Q550" s="113">
        <v>173305</v>
      </c>
      <c r="R550" s="113">
        <v>0</v>
      </c>
      <c r="S550" s="113">
        <f t="shared" si="324"/>
        <v>53854.2</v>
      </c>
      <c r="T550" s="113">
        <v>0</v>
      </c>
      <c r="U550" s="308">
        <v>119450.8</v>
      </c>
      <c r="V550" s="113">
        <v>0</v>
      </c>
      <c r="W550" s="113">
        <f t="shared" si="325"/>
        <v>71.681763659676562</v>
      </c>
      <c r="X550" s="113">
        <v>71.86</v>
      </c>
      <c r="Y550" s="120">
        <v>44196</v>
      </c>
    </row>
    <row r="551" spans="1:25" ht="25.5" x14ac:dyDescent="0.25">
      <c r="A551" s="437"/>
      <c r="B551" s="34"/>
      <c r="C551" s="34"/>
      <c r="D551" s="132"/>
      <c r="E551" s="700" t="s">
        <v>660</v>
      </c>
      <c r="F551" s="428" t="s">
        <v>1060</v>
      </c>
      <c r="G551" s="429" t="s">
        <v>38</v>
      </c>
      <c r="H551" s="429" t="s">
        <v>2141</v>
      </c>
      <c r="I551" s="429"/>
      <c r="J551" s="429" t="s">
        <v>608</v>
      </c>
      <c r="K551" s="429">
        <v>4</v>
      </c>
      <c r="L551" s="432">
        <v>2417.6999999999998</v>
      </c>
      <c r="M551" s="429">
        <v>2256</v>
      </c>
      <c r="N551" s="429">
        <v>676</v>
      </c>
      <c r="O551" s="431">
        <v>138</v>
      </c>
      <c r="P551" s="353" t="s">
        <v>2136</v>
      </c>
      <c r="Q551" s="113">
        <v>131685</v>
      </c>
      <c r="R551" s="113">
        <v>0</v>
      </c>
      <c r="S551" s="113">
        <f t="shared" si="324"/>
        <v>40920.86</v>
      </c>
      <c r="T551" s="113">
        <v>0</v>
      </c>
      <c r="U551" s="308">
        <v>90764.14</v>
      </c>
      <c r="V551" s="113">
        <v>0</v>
      </c>
      <c r="W551" s="113">
        <f t="shared" si="325"/>
        <v>54.467055465938707</v>
      </c>
      <c r="X551" s="113">
        <v>54.58</v>
      </c>
      <c r="Y551" s="120">
        <v>44196</v>
      </c>
    </row>
    <row r="552" spans="1:25" ht="14.25" x14ac:dyDescent="0.25">
      <c r="A552" s="437"/>
      <c r="B552" s="34"/>
      <c r="C552" s="34"/>
      <c r="D552" s="132"/>
      <c r="E552" s="949"/>
      <c r="F552" s="618" t="s">
        <v>31</v>
      </c>
      <c r="G552" s="352" t="s">
        <v>18</v>
      </c>
      <c r="H552" s="352" t="s">
        <v>18</v>
      </c>
      <c r="I552" s="352" t="s">
        <v>18</v>
      </c>
      <c r="J552" s="352" t="s">
        <v>18</v>
      </c>
      <c r="K552" s="352" t="s">
        <v>18</v>
      </c>
      <c r="L552" s="464">
        <f>L551</f>
        <v>2417.6999999999998</v>
      </c>
      <c r="M552" s="464">
        <f>M551</f>
        <v>2256</v>
      </c>
      <c r="N552" s="464">
        <f>N551</f>
        <v>676</v>
      </c>
      <c r="O552" s="465">
        <f>O551</f>
        <v>138</v>
      </c>
      <c r="P552" s="463" t="s">
        <v>18</v>
      </c>
      <c r="Q552" s="114">
        <f>SUM(Q549:Q551)</f>
        <v>437003</v>
      </c>
      <c r="R552" s="114">
        <f t="shared" ref="R552:U552" si="326">SUM(R549:R551)</f>
        <v>0</v>
      </c>
      <c r="S552" s="114">
        <f t="shared" si="326"/>
        <v>135797.84999999998</v>
      </c>
      <c r="T552" s="114">
        <f t="shared" si="326"/>
        <v>0</v>
      </c>
      <c r="U552" s="114">
        <f t="shared" si="326"/>
        <v>301205.15000000002</v>
      </c>
      <c r="V552" s="114">
        <f>SUBTOTAL(9,V549:V551)</f>
        <v>0</v>
      </c>
      <c r="W552" s="466" t="s">
        <v>18</v>
      </c>
      <c r="X552" s="114" t="s">
        <v>18</v>
      </c>
      <c r="Y552" s="468" t="s">
        <v>18</v>
      </c>
    </row>
    <row r="553" spans="1:25" ht="25.5" x14ac:dyDescent="0.25">
      <c r="A553" s="437"/>
      <c r="B553" s="34"/>
      <c r="C553" s="34"/>
      <c r="D553" s="132"/>
      <c r="E553" s="946" t="s">
        <v>661</v>
      </c>
      <c r="F553" s="480" t="s">
        <v>899</v>
      </c>
      <c r="G553" s="452" t="s">
        <v>38</v>
      </c>
      <c r="H553" s="452" t="s">
        <v>607</v>
      </c>
      <c r="I553" s="452"/>
      <c r="J553" s="452" t="s">
        <v>608</v>
      </c>
      <c r="K553" s="452">
        <v>4</v>
      </c>
      <c r="L553" s="455">
        <v>2844.6</v>
      </c>
      <c r="M553" s="452">
        <v>2656.9</v>
      </c>
      <c r="N553" s="452">
        <v>780.21</v>
      </c>
      <c r="O553" s="454">
        <v>108</v>
      </c>
      <c r="P553" s="354" t="s">
        <v>2136</v>
      </c>
      <c r="Q553" s="111">
        <v>155258</v>
      </c>
      <c r="R553" s="111">
        <v>0</v>
      </c>
      <c r="S553" s="111">
        <f t="shared" ref="S553:S555" si="327">Q553-U553</f>
        <v>48246.130000000005</v>
      </c>
      <c r="T553" s="111">
        <v>0</v>
      </c>
      <c r="U553" s="309">
        <v>107011.87</v>
      </c>
      <c r="V553" s="111">
        <v>0</v>
      </c>
      <c r="W553" s="111">
        <f t="shared" ref="W553:W555" si="328">Q553/L553</f>
        <v>54.579905786402307</v>
      </c>
      <c r="X553" s="111">
        <v>54.58</v>
      </c>
      <c r="Y553" s="112">
        <v>44196</v>
      </c>
    </row>
    <row r="554" spans="1:25" ht="24" customHeight="1" x14ac:dyDescent="0.25">
      <c r="A554" s="437"/>
      <c r="B554" s="34"/>
      <c r="C554" s="34"/>
      <c r="D554" s="132"/>
      <c r="E554" s="946" t="s">
        <v>661</v>
      </c>
      <c r="F554" s="428" t="s">
        <v>899</v>
      </c>
      <c r="G554" s="429" t="s">
        <v>38</v>
      </c>
      <c r="H554" s="429" t="s">
        <v>607</v>
      </c>
      <c r="I554" s="429"/>
      <c r="J554" s="429" t="s">
        <v>608</v>
      </c>
      <c r="K554" s="429">
        <v>4</v>
      </c>
      <c r="L554" s="432">
        <v>2844.6</v>
      </c>
      <c r="M554" s="429">
        <v>2656.9</v>
      </c>
      <c r="N554" s="429">
        <v>780.21</v>
      </c>
      <c r="O554" s="431">
        <v>108</v>
      </c>
      <c r="P554" s="353" t="s">
        <v>35</v>
      </c>
      <c r="Q554" s="113">
        <v>155258</v>
      </c>
      <c r="R554" s="113">
        <v>0</v>
      </c>
      <c r="S554" s="111">
        <f t="shared" si="327"/>
        <v>48246.130000000005</v>
      </c>
      <c r="T554" s="113">
        <v>0</v>
      </c>
      <c r="U554" s="308">
        <v>107011.87</v>
      </c>
      <c r="V554" s="113">
        <v>0</v>
      </c>
      <c r="W554" s="111">
        <f t="shared" si="328"/>
        <v>54.579905786402307</v>
      </c>
      <c r="X554" s="111">
        <v>54.58</v>
      </c>
      <c r="Y554" s="120">
        <v>44196</v>
      </c>
    </row>
    <row r="555" spans="1:25" ht="25.5" x14ac:dyDescent="0.25">
      <c r="A555" s="437"/>
      <c r="B555" s="34"/>
      <c r="C555" s="34"/>
      <c r="D555" s="132"/>
      <c r="E555" s="974" t="s">
        <v>661</v>
      </c>
      <c r="F555" s="427" t="s">
        <v>899</v>
      </c>
      <c r="G555" s="423" t="s">
        <v>38</v>
      </c>
      <c r="H555" s="423" t="s">
        <v>607</v>
      </c>
      <c r="I555" s="423"/>
      <c r="J555" s="423" t="s">
        <v>608</v>
      </c>
      <c r="K555" s="423">
        <v>4</v>
      </c>
      <c r="L555" s="424">
        <v>2844.6</v>
      </c>
      <c r="M555" s="423">
        <v>2656.9</v>
      </c>
      <c r="N555" s="423">
        <v>780.21</v>
      </c>
      <c r="O555" s="426">
        <v>108</v>
      </c>
      <c r="P555" s="355" t="s">
        <v>2140</v>
      </c>
      <c r="Q555" s="116">
        <v>155258</v>
      </c>
      <c r="R555" s="116">
        <v>0</v>
      </c>
      <c r="S555" s="115">
        <f t="shared" si="327"/>
        <v>48246.130000000005</v>
      </c>
      <c r="T555" s="116">
        <v>0</v>
      </c>
      <c r="U555" s="310">
        <v>107011.87</v>
      </c>
      <c r="V555" s="116">
        <v>0</v>
      </c>
      <c r="W555" s="115">
        <f t="shared" si="328"/>
        <v>54.579905786402307</v>
      </c>
      <c r="X555" s="115">
        <v>54.58</v>
      </c>
      <c r="Y555" s="121">
        <v>44196</v>
      </c>
    </row>
    <row r="556" spans="1:25" ht="14.25" x14ac:dyDescent="0.25">
      <c r="A556" s="437"/>
      <c r="B556" s="34"/>
      <c r="C556" s="34"/>
      <c r="D556" s="132"/>
      <c r="E556" s="949"/>
      <c r="F556" s="618" t="s">
        <v>31</v>
      </c>
      <c r="G556" s="352" t="s">
        <v>18</v>
      </c>
      <c r="H556" s="352" t="s">
        <v>18</v>
      </c>
      <c r="I556" s="352" t="s">
        <v>18</v>
      </c>
      <c r="J556" s="352" t="s">
        <v>18</v>
      </c>
      <c r="K556" s="352" t="s">
        <v>18</v>
      </c>
      <c r="L556" s="464">
        <f>L555</f>
        <v>2844.6</v>
      </c>
      <c r="M556" s="464">
        <f>M555</f>
        <v>2656.9</v>
      </c>
      <c r="N556" s="464">
        <f>N555</f>
        <v>780.21</v>
      </c>
      <c r="O556" s="465">
        <f>O555</f>
        <v>108</v>
      </c>
      <c r="P556" s="463" t="s">
        <v>18</v>
      </c>
      <c r="Q556" s="114">
        <f>SUM(Q553:Q555)</f>
        <v>465774</v>
      </c>
      <c r="R556" s="114">
        <f t="shared" ref="R556:U556" si="329">SUM(R553:R555)</f>
        <v>0</v>
      </c>
      <c r="S556" s="114">
        <f t="shared" si="329"/>
        <v>144738.39000000001</v>
      </c>
      <c r="T556" s="114">
        <f t="shared" si="329"/>
        <v>0</v>
      </c>
      <c r="U556" s="114">
        <f t="shared" si="329"/>
        <v>321035.61</v>
      </c>
      <c r="V556" s="114">
        <f>SUBTOTAL(9,V553:V555)</f>
        <v>0</v>
      </c>
      <c r="W556" s="466" t="s">
        <v>18</v>
      </c>
      <c r="X556" s="114" t="s">
        <v>18</v>
      </c>
      <c r="Y556" s="468" t="s">
        <v>18</v>
      </c>
    </row>
    <row r="557" spans="1:25" ht="26.25" customHeight="1" x14ac:dyDescent="0.25">
      <c r="A557" s="437"/>
      <c r="B557" s="34"/>
      <c r="C557" s="34"/>
      <c r="D557" s="132"/>
      <c r="E557" s="700" t="s">
        <v>665</v>
      </c>
      <c r="F557" s="428" t="s">
        <v>1061</v>
      </c>
      <c r="G557" s="429" t="s">
        <v>38</v>
      </c>
      <c r="H557" s="429" t="s">
        <v>703</v>
      </c>
      <c r="I557" s="429"/>
      <c r="J557" s="429" t="s">
        <v>613</v>
      </c>
      <c r="K557" s="429">
        <v>4</v>
      </c>
      <c r="L557" s="430">
        <v>2199.1</v>
      </c>
      <c r="M557" s="430">
        <v>2095.1</v>
      </c>
      <c r="N557" s="430"/>
      <c r="O557" s="431">
        <v>144</v>
      </c>
      <c r="P557" s="476" t="s">
        <v>2136</v>
      </c>
      <c r="Q557" s="113">
        <v>71867</v>
      </c>
      <c r="R557" s="113">
        <v>0</v>
      </c>
      <c r="S557" s="113">
        <f t="shared" ref="S557:S560" si="330">Q557-U557</f>
        <v>22332.53</v>
      </c>
      <c r="T557" s="113">
        <v>0</v>
      </c>
      <c r="U557" s="308">
        <v>49534.47</v>
      </c>
      <c r="V557" s="113">
        <v>0</v>
      </c>
      <c r="W557" s="113">
        <f t="shared" ref="W557:W560" si="331">Q557/L557</f>
        <v>32.6801873493702</v>
      </c>
      <c r="X557" s="113">
        <v>32.68</v>
      </c>
      <c r="Y557" s="120">
        <v>44196</v>
      </c>
    </row>
    <row r="558" spans="1:25" ht="26.25" customHeight="1" x14ac:dyDescent="0.25">
      <c r="A558" s="437"/>
      <c r="B558" s="34"/>
      <c r="C558" s="34"/>
      <c r="D558" s="132"/>
      <c r="E558" s="700" t="s">
        <v>665</v>
      </c>
      <c r="F558" s="428" t="s">
        <v>1061</v>
      </c>
      <c r="G558" s="429" t="s">
        <v>38</v>
      </c>
      <c r="H558" s="429" t="s">
        <v>703</v>
      </c>
      <c r="I558" s="429"/>
      <c r="J558" s="429" t="s">
        <v>613</v>
      </c>
      <c r="K558" s="429">
        <v>4</v>
      </c>
      <c r="L558" s="430">
        <v>2199.1</v>
      </c>
      <c r="M558" s="430">
        <v>2095.1</v>
      </c>
      <c r="N558" s="430"/>
      <c r="O558" s="431">
        <v>144</v>
      </c>
      <c r="P558" s="445" t="s">
        <v>78</v>
      </c>
      <c r="Q558" s="113">
        <v>94627</v>
      </c>
      <c r="R558" s="113">
        <v>0</v>
      </c>
      <c r="S558" s="113">
        <f t="shared" si="330"/>
        <v>29405.160000000003</v>
      </c>
      <c r="T558" s="113">
        <v>0</v>
      </c>
      <c r="U558" s="308">
        <v>65221.84</v>
      </c>
      <c r="V558" s="113">
        <v>0</v>
      </c>
      <c r="W558" s="113">
        <f t="shared" si="331"/>
        <v>43.029875858305672</v>
      </c>
      <c r="X558" s="113">
        <v>43.03</v>
      </c>
      <c r="Y558" s="120">
        <v>44196</v>
      </c>
    </row>
    <row r="559" spans="1:25" ht="26.25" customHeight="1" x14ac:dyDescent="0.25">
      <c r="A559" s="437"/>
      <c r="B559" s="34"/>
      <c r="C559" s="34"/>
      <c r="D559" s="132"/>
      <c r="E559" s="700" t="s">
        <v>665</v>
      </c>
      <c r="F559" s="428" t="s">
        <v>1061</v>
      </c>
      <c r="G559" s="429" t="s">
        <v>38</v>
      </c>
      <c r="H559" s="429" t="s">
        <v>703</v>
      </c>
      <c r="I559" s="429"/>
      <c r="J559" s="429" t="s">
        <v>613</v>
      </c>
      <c r="K559" s="429">
        <v>4</v>
      </c>
      <c r="L559" s="430">
        <v>2199.1</v>
      </c>
      <c r="M559" s="430">
        <v>2095.1</v>
      </c>
      <c r="N559" s="430"/>
      <c r="O559" s="431">
        <v>144</v>
      </c>
      <c r="P559" s="445" t="s">
        <v>35</v>
      </c>
      <c r="Q559" s="113">
        <v>71867</v>
      </c>
      <c r="R559" s="113">
        <v>0</v>
      </c>
      <c r="S559" s="113">
        <f t="shared" si="330"/>
        <v>22332.53</v>
      </c>
      <c r="T559" s="113">
        <v>0</v>
      </c>
      <c r="U559" s="308">
        <v>49534.47</v>
      </c>
      <c r="V559" s="113">
        <v>0</v>
      </c>
      <c r="W559" s="113">
        <f t="shared" si="331"/>
        <v>32.6801873493702</v>
      </c>
      <c r="X559" s="113">
        <v>32.68</v>
      </c>
      <c r="Y559" s="120">
        <v>44196</v>
      </c>
    </row>
    <row r="560" spans="1:25" ht="26.25" customHeight="1" x14ac:dyDescent="0.25">
      <c r="A560" s="437"/>
      <c r="B560" s="34"/>
      <c r="C560" s="34"/>
      <c r="D560" s="132"/>
      <c r="E560" s="700" t="s">
        <v>665</v>
      </c>
      <c r="F560" s="428" t="s">
        <v>1061</v>
      </c>
      <c r="G560" s="429" t="s">
        <v>38</v>
      </c>
      <c r="H560" s="429" t="s">
        <v>703</v>
      </c>
      <c r="I560" s="429"/>
      <c r="J560" s="429" t="s">
        <v>613</v>
      </c>
      <c r="K560" s="429">
        <v>4</v>
      </c>
      <c r="L560" s="430">
        <v>2199.1</v>
      </c>
      <c r="M560" s="430">
        <v>2095.1</v>
      </c>
      <c r="N560" s="430"/>
      <c r="O560" s="431">
        <v>144</v>
      </c>
      <c r="P560" s="476" t="s">
        <v>2140</v>
      </c>
      <c r="Q560" s="113">
        <v>71867</v>
      </c>
      <c r="R560" s="113">
        <v>0</v>
      </c>
      <c r="S560" s="113">
        <f t="shared" si="330"/>
        <v>22332.53</v>
      </c>
      <c r="T560" s="113">
        <v>0</v>
      </c>
      <c r="U560" s="308">
        <v>49534.47</v>
      </c>
      <c r="V560" s="113">
        <v>0</v>
      </c>
      <c r="W560" s="113">
        <f t="shared" si="331"/>
        <v>32.6801873493702</v>
      </c>
      <c r="X560" s="113">
        <v>32.68</v>
      </c>
      <c r="Y560" s="120">
        <v>44196</v>
      </c>
    </row>
    <row r="561" spans="1:25" ht="14.25" x14ac:dyDescent="0.25">
      <c r="A561" s="437"/>
      <c r="B561" s="34"/>
      <c r="C561" s="34"/>
      <c r="D561" s="132"/>
      <c r="E561" s="949"/>
      <c r="F561" s="618" t="s">
        <v>31</v>
      </c>
      <c r="G561" s="352" t="s">
        <v>18</v>
      </c>
      <c r="H561" s="352" t="s">
        <v>18</v>
      </c>
      <c r="I561" s="352" t="s">
        <v>18</v>
      </c>
      <c r="J561" s="352" t="s">
        <v>18</v>
      </c>
      <c r="K561" s="352" t="s">
        <v>18</v>
      </c>
      <c r="L561" s="464">
        <f>L560</f>
        <v>2199.1</v>
      </c>
      <c r="M561" s="464">
        <f>M560</f>
        <v>2095.1</v>
      </c>
      <c r="N561" s="464">
        <f>N560</f>
        <v>0</v>
      </c>
      <c r="O561" s="465">
        <f>O560</f>
        <v>144</v>
      </c>
      <c r="P561" s="463" t="s">
        <v>18</v>
      </c>
      <c r="Q561" s="114">
        <f>SUM(Q557:Q560)</f>
        <v>310228</v>
      </c>
      <c r="R561" s="114">
        <f t="shared" ref="R561:U561" si="332">SUM(R557:R560)</f>
        <v>0</v>
      </c>
      <c r="S561" s="114">
        <f t="shared" si="332"/>
        <v>96402.75</v>
      </c>
      <c r="T561" s="114">
        <f t="shared" si="332"/>
        <v>0</v>
      </c>
      <c r="U561" s="114">
        <f t="shared" si="332"/>
        <v>213825.25</v>
      </c>
      <c r="V561" s="114">
        <f>SUBTOTAL(9,V557:V560)</f>
        <v>0</v>
      </c>
      <c r="W561" s="466" t="s">
        <v>18</v>
      </c>
      <c r="X561" s="114" t="s">
        <v>18</v>
      </c>
      <c r="Y561" s="468" t="s">
        <v>18</v>
      </c>
    </row>
    <row r="562" spans="1:25" ht="25.5" x14ac:dyDescent="0.25">
      <c r="A562" s="437"/>
      <c r="B562" s="34"/>
      <c r="C562" s="34"/>
      <c r="D562" s="132"/>
      <c r="E562" s="700" t="s">
        <v>666</v>
      </c>
      <c r="F562" s="428" t="s">
        <v>900</v>
      </c>
      <c r="G562" s="429" t="s">
        <v>38</v>
      </c>
      <c r="H562" s="429" t="s">
        <v>718</v>
      </c>
      <c r="I562" s="429"/>
      <c r="J562" s="429" t="s">
        <v>600</v>
      </c>
      <c r="K562" s="429">
        <v>5</v>
      </c>
      <c r="L562" s="430">
        <v>6423.9</v>
      </c>
      <c r="M562" s="429">
        <v>5681.6</v>
      </c>
      <c r="N562" s="429">
        <v>694.7</v>
      </c>
      <c r="O562" s="431">
        <v>357</v>
      </c>
      <c r="P562" s="353" t="s">
        <v>2136</v>
      </c>
      <c r="Q562" s="113">
        <v>267106</v>
      </c>
      <c r="R562" s="113">
        <v>0</v>
      </c>
      <c r="S562" s="113">
        <f t="shared" ref="S562:S564" si="333">Q562-U562</f>
        <v>83002.679999999993</v>
      </c>
      <c r="T562" s="113">
        <v>0</v>
      </c>
      <c r="U562" s="308">
        <v>184103.32</v>
      </c>
      <c r="V562" s="113">
        <v>0</v>
      </c>
      <c r="W562" s="113">
        <f t="shared" ref="W562:W564" si="334">Q562/L562</f>
        <v>41.5800370491446</v>
      </c>
      <c r="X562" s="113">
        <v>41.58</v>
      </c>
      <c r="Y562" s="120">
        <v>44196</v>
      </c>
    </row>
    <row r="563" spans="1:25" x14ac:dyDescent="0.25">
      <c r="A563" s="437"/>
      <c r="B563" s="34"/>
      <c r="C563" s="34"/>
      <c r="D563" s="132"/>
      <c r="E563" s="700" t="s">
        <v>666</v>
      </c>
      <c r="F563" s="428" t="s">
        <v>900</v>
      </c>
      <c r="G563" s="429" t="s">
        <v>38</v>
      </c>
      <c r="H563" s="429" t="s">
        <v>718</v>
      </c>
      <c r="I563" s="429"/>
      <c r="J563" s="429" t="s">
        <v>600</v>
      </c>
      <c r="K563" s="429">
        <v>5</v>
      </c>
      <c r="L563" s="430">
        <v>6423.9</v>
      </c>
      <c r="M563" s="429">
        <v>5681.6</v>
      </c>
      <c r="N563" s="429"/>
      <c r="O563" s="431">
        <v>357</v>
      </c>
      <c r="P563" s="353" t="s">
        <v>78</v>
      </c>
      <c r="Q563" s="113">
        <v>351709</v>
      </c>
      <c r="R563" s="113">
        <v>0</v>
      </c>
      <c r="S563" s="113">
        <f t="shared" si="333"/>
        <v>109292.91</v>
      </c>
      <c r="T563" s="113">
        <v>0</v>
      </c>
      <c r="U563" s="308">
        <v>242416.09</v>
      </c>
      <c r="V563" s="113">
        <v>0</v>
      </c>
      <c r="W563" s="113">
        <f t="shared" si="334"/>
        <v>54.750073942620531</v>
      </c>
      <c r="X563" s="113">
        <v>54.75</v>
      </c>
      <c r="Y563" s="120">
        <v>44196</v>
      </c>
    </row>
    <row r="564" spans="1:25" ht="25.5" x14ac:dyDescent="0.25">
      <c r="A564" s="437"/>
      <c r="B564" s="34"/>
      <c r="C564" s="34"/>
      <c r="D564" s="132"/>
      <c r="E564" s="700" t="s">
        <v>666</v>
      </c>
      <c r="F564" s="428" t="s">
        <v>900</v>
      </c>
      <c r="G564" s="429" t="s">
        <v>38</v>
      </c>
      <c r="H564" s="429" t="s">
        <v>718</v>
      </c>
      <c r="I564" s="429"/>
      <c r="J564" s="429" t="s">
        <v>600</v>
      </c>
      <c r="K564" s="429">
        <v>5</v>
      </c>
      <c r="L564" s="430">
        <v>6423.9</v>
      </c>
      <c r="M564" s="429">
        <v>5681.6</v>
      </c>
      <c r="N564" s="429"/>
      <c r="O564" s="431">
        <v>357</v>
      </c>
      <c r="P564" s="353" t="s">
        <v>2140</v>
      </c>
      <c r="Q564" s="113">
        <v>267106</v>
      </c>
      <c r="R564" s="113">
        <v>0</v>
      </c>
      <c r="S564" s="113">
        <f t="shared" si="333"/>
        <v>83002.679999999993</v>
      </c>
      <c r="T564" s="113">
        <v>0</v>
      </c>
      <c r="U564" s="308">
        <v>184103.32</v>
      </c>
      <c r="V564" s="113">
        <v>0</v>
      </c>
      <c r="W564" s="113">
        <f t="shared" si="334"/>
        <v>41.5800370491446</v>
      </c>
      <c r="X564" s="113">
        <v>41.58</v>
      </c>
      <c r="Y564" s="120">
        <v>44196</v>
      </c>
    </row>
    <row r="565" spans="1:25" ht="14.25" x14ac:dyDescent="0.25">
      <c r="A565" s="437"/>
      <c r="B565" s="34"/>
      <c r="C565" s="34"/>
      <c r="D565" s="132"/>
      <c r="E565" s="949"/>
      <c r="F565" s="618" t="s">
        <v>31</v>
      </c>
      <c r="G565" s="352" t="s">
        <v>18</v>
      </c>
      <c r="H565" s="352" t="s">
        <v>18</v>
      </c>
      <c r="I565" s="352" t="s">
        <v>18</v>
      </c>
      <c r="J565" s="352" t="s">
        <v>18</v>
      </c>
      <c r="K565" s="352" t="s">
        <v>18</v>
      </c>
      <c r="L565" s="464">
        <f>L564</f>
        <v>6423.9</v>
      </c>
      <c r="M565" s="464">
        <f>M564</f>
        <v>5681.6</v>
      </c>
      <c r="N565" s="464">
        <f>N564</f>
        <v>0</v>
      </c>
      <c r="O565" s="465">
        <f>O564</f>
        <v>357</v>
      </c>
      <c r="P565" s="463" t="s">
        <v>18</v>
      </c>
      <c r="Q565" s="114">
        <f>SUM(Q562:Q564)</f>
        <v>885921</v>
      </c>
      <c r="R565" s="114">
        <f t="shared" ref="R565:U565" si="335">SUM(R562:R564)</f>
        <v>0</v>
      </c>
      <c r="S565" s="114">
        <f t="shared" si="335"/>
        <v>275298.27</v>
      </c>
      <c r="T565" s="114">
        <f t="shared" si="335"/>
        <v>0</v>
      </c>
      <c r="U565" s="114">
        <f t="shared" si="335"/>
        <v>610622.73</v>
      </c>
      <c r="V565" s="114">
        <f>SUBTOTAL(9,V562:V564)</f>
        <v>0</v>
      </c>
      <c r="W565" s="466" t="s">
        <v>18</v>
      </c>
      <c r="X565" s="114" t="s">
        <v>18</v>
      </c>
      <c r="Y565" s="468" t="s">
        <v>18</v>
      </c>
    </row>
    <row r="566" spans="1:25" ht="25.5" x14ac:dyDescent="0.25">
      <c r="A566" s="437"/>
      <c r="B566" s="34"/>
      <c r="C566" s="34"/>
      <c r="D566" s="132"/>
      <c r="E566" s="700" t="s">
        <v>667</v>
      </c>
      <c r="F566" s="428" t="s">
        <v>988</v>
      </c>
      <c r="G566" s="429" t="s">
        <v>38</v>
      </c>
      <c r="H566" s="429" t="s">
        <v>382</v>
      </c>
      <c r="I566" s="429"/>
      <c r="J566" s="429" t="s">
        <v>600</v>
      </c>
      <c r="K566" s="429">
        <v>5</v>
      </c>
      <c r="L566" s="430">
        <v>4889.8999999999996</v>
      </c>
      <c r="M566" s="429">
        <v>4431.3</v>
      </c>
      <c r="N566" s="429"/>
      <c r="O566" s="431">
        <v>264</v>
      </c>
      <c r="P566" s="353" t="s">
        <v>2136</v>
      </c>
      <c r="Q566" s="113">
        <v>203322</v>
      </c>
      <c r="R566" s="113">
        <v>0</v>
      </c>
      <c r="S566" s="113">
        <f t="shared" ref="S566:S568" si="336">Q566-U566</f>
        <v>63181.929999999993</v>
      </c>
      <c r="T566" s="113">
        <v>0</v>
      </c>
      <c r="U566" s="308">
        <v>140140.07</v>
      </c>
      <c r="V566" s="113">
        <v>0</v>
      </c>
      <c r="W566" s="113">
        <f t="shared" ref="W566:W568" si="337">Q566/L566</f>
        <v>41.579991410867301</v>
      </c>
      <c r="X566" s="113">
        <v>41.58</v>
      </c>
      <c r="Y566" s="120">
        <v>44196</v>
      </c>
    </row>
    <row r="567" spans="1:25" x14ac:dyDescent="0.25">
      <c r="A567" s="437"/>
      <c r="B567" s="34"/>
      <c r="C567" s="34"/>
      <c r="D567" s="132"/>
      <c r="E567" s="700" t="s">
        <v>667</v>
      </c>
      <c r="F567" s="428" t="s">
        <v>988</v>
      </c>
      <c r="G567" s="429" t="s">
        <v>38</v>
      </c>
      <c r="H567" s="429" t="s">
        <v>382</v>
      </c>
      <c r="I567" s="429"/>
      <c r="J567" s="429" t="s">
        <v>600</v>
      </c>
      <c r="K567" s="429">
        <v>5</v>
      </c>
      <c r="L567" s="430">
        <v>4889.8999999999996</v>
      </c>
      <c r="M567" s="429">
        <v>4431.3</v>
      </c>
      <c r="N567" s="429"/>
      <c r="O567" s="431">
        <v>264</v>
      </c>
      <c r="P567" s="353" t="s">
        <v>78</v>
      </c>
      <c r="Q567" s="113">
        <v>267722</v>
      </c>
      <c r="R567" s="113">
        <v>0</v>
      </c>
      <c r="S567" s="113">
        <f t="shared" si="336"/>
        <v>83194.109999999986</v>
      </c>
      <c r="T567" s="113">
        <v>0</v>
      </c>
      <c r="U567" s="308">
        <v>184527.89</v>
      </c>
      <c r="V567" s="113">
        <v>0</v>
      </c>
      <c r="W567" s="113">
        <f t="shared" si="337"/>
        <v>54.749994887421018</v>
      </c>
      <c r="X567" s="113">
        <v>54.75</v>
      </c>
      <c r="Y567" s="120">
        <v>44196</v>
      </c>
    </row>
    <row r="568" spans="1:25" ht="25.5" x14ac:dyDescent="0.25">
      <c r="A568" s="437"/>
      <c r="B568" s="34"/>
      <c r="C568" s="34"/>
      <c r="D568" s="132"/>
      <c r="E568" s="700" t="s">
        <v>667</v>
      </c>
      <c r="F568" s="428" t="s">
        <v>988</v>
      </c>
      <c r="G568" s="429" t="s">
        <v>38</v>
      </c>
      <c r="H568" s="429" t="s">
        <v>382</v>
      </c>
      <c r="I568" s="429"/>
      <c r="J568" s="429" t="s">
        <v>600</v>
      </c>
      <c r="K568" s="429">
        <v>5</v>
      </c>
      <c r="L568" s="430">
        <v>4889.8999999999996</v>
      </c>
      <c r="M568" s="429">
        <v>4431.3</v>
      </c>
      <c r="N568" s="429"/>
      <c r="O568" s="431">
        <v>264</v>
      </c>
      <c r="P568" s="353" t="s">
        <v>2140</v>
      </c>
      <c r="Q568" s="113">
        <v>203322</v>
      </c>
      <c r="R568" s="113">
        <v>0</v>
      </c>
      <c r="S568" s="113">
        <f t="shared" si="336"/>
        <v>63181.929999999993</v>
      </c>
      <c r="T568" s="113">
        <v>0</v>
      </c>
      <c r="U568" s="308">
        <v>140140.07</v>
      </c>
      <c r="V568" s="113">
        <v>0</v>
      </c>
      <c r="W568" s="113">
        <f t="shared" si="337"/>
        <v>41.579991410867301</v>
      </c>
      <c r="X568" s="113">
        <v>41.58</v>
      </c>
      <c r="Y568" s="120">
        <v>44196</v>
      </c>
    </row>
    <row r="569" spans="1:25" ht="14.25" x14ac:dyDescent="0.25">
      <c r="A569" s="437"/>
      <c r="B569" s="34"/>
      <c r="C569" s="34"/>
      <c r="D569" s="132"/>
      <c r="E569" s="949"/>
      <c r="F569" s="618" t="s">
        <v>31</v>
      </c>
      <c r="G569" s="352" t="s">
        <v>18</v>
      </c>
      <c r="H569" s="352" t="s">
        <v>18</v>
      </c>
      <c r="I569" s="352" t="s">
        <v>18</v>
      </c>
      <c r="J569" s="352" t="s">
        <v>18</v>
      </c>
      <c r="K569" s="352" t="s">
        <v>18</v>
      </c>
      <c r="L569" s="464">
        <f>L568</f>
        <v>4889.8999999999996</v>
      </c>
      <c r="M569" s="464">
        <f>M568</f>
        <v>4431.3</v>
      </c>
      <c r="N569" s="464">
        <f>N568</f>
        <v>0</v>
      </c>
      <c r="O569" s="465">
        <f>O568</f>
        <v>264</v>
      </c>
      <c r="P569" s="463" t="s">
        <v>18</v>
      </c>
      <c r="Q569" s="114">
        <f>SUM(Q566:Q568)</f>
        <v>674366</v>
      </c>
      <c r="R569" s="114">
        <f t="shared" ref="R569:U569" si="338">SUM(R566:R568)</f>
        <v>0</v>
      </c>
      <c r="S569" s="114">
        <f t="shared" si="338"/>
        <v>209557.96999999997</v>
      </c>
      <c r="T569" s="114">
        <f t="shared" si="338"/>
        <v>0</v>
      </c>
      <c r="U569" s="114">
        <f t="shared" si="338"/>
        <v>464808.03</v>
      </c>
      <c r="V569" s="114">
        <f>SUBTOTAL(9,V566:V568)</f>
        <v>0</v>
      </c>
      <c r="W569" s="466" t="s">
        <v>18</v>
      </c>
      <c r="X569" s="114" t="s">
        <v>18</v>
      </c>
      <c r="Y569" s="468" t="s">
        <v>18</v>
      </c>
    </row>
    <row r="570" spans="1:25" ht="25.5" x14ac:dyDescent="0.25">
      <c r="A570" s="437"/>
      <c r="B570" s="34"/>
      <c r="C570" s="34"/>
      <c r="D570" s="132"/>
      <c r="E570" s="700" t="s">
        <v>669</v>
      </c>
      <c r="F570" s="428" t="s">
        <v>1063</v>
      </c>
      <c r="G570" s="429" t="s">
        <v>38</v>
      </c>
      <c r="H570" s="429" t="s">
        <v>615</v>
      </c>
      <c r="I570" s="429"/>
      <c r="J570" s="429" t="s">
        <v>600</v>
      </c>
      <c r="K570" s="429">
        <v>5</v>
      </c>
      <c r="L570" s="430">
        <v>4873.3</v>
      </c>
      <c r="M570" s="429">
        <v>4389.2</v>
      </c>
      <c r="N570" s="429"/>
      <c r="O570" s="431">
        <v>270</v>
      </c>
      <c r="P570" s="353" t="s">
        <v>2136</v>
      </c>
      <c r="Q570" s="113">
        <v>202632</v>
      </c>
      <c r="R570" s="113">
        <v>0</v>
      </c>
      <c r="S570" s="113">
        <f t="shared" ref="S570:S571" si="339">Q570-U570</f>
        <v>62967.510000000009</v>
      </c>
      <c r="T570" s="113">
        <v>0</v>
      </c>
      <c r="U570" s="308">
        <v>139664.49</v>
      </c>
      <c r="V570" s="113">
        <v>0</v>
      </c>
      <c r="W570" s="113">
        <f t="shared" ref="W570:W571" si="340">Q570/L570</f>
        <v>41.580038167155728</v>
      </c>
      <c r="X570" s="113">
        <v>41.58</v>
      </c>
      <c r="Y570" s="120">
        <v>44196</v>
      </c>
    </row>
    <row r="571" spans="1:25" x14ac:dyDescent="0.25">
      <c r="A571" s="437"/>
      <c r="B571" s="34"/>
      <c r="C571" s="34"/>
      <c r="D571" s="132"/>
      <c r="E571" s="700" t="s">
        <v>669</v>
      </c>
      <c r="F571" s="428" t="s">
        <v>1063</v>
      </c>
      <c r="G571" s="429" t="s">
        <v>38</v>
      </c>
      <c r="H571" s="429" t="s">
        <v>615</v>
      </c>
      <c r="I571" s="429"/>
      <c r="J571" s="429" t="s">
        <v>600</v>
      </c>
      <c r="K571" s="429">
        <v>5</v>
      </c>
      <c r="L571" s="430">
        <v>4873.3</v>
      </c>
      <c r="M571" s="429">
        <v>4389.2</v>
      </c>
      <c r="N571" s="429"/>
      <c r="O571" s="431">
        <v>270</v>
      </c>
      <c r="P571" s="353" t="s">
        <v>35</v>
      </c>
      <c r="Q571" s="113">
        <v>202632</v>
      </c>
      <c r="R571" s="113">
        <v>0</v>
      </c>
      <c r="S571" s="113">
        <f t="shared" si="339"/>
        <v>62967.510000000009</v>
      </c>
      <c r="T571" s="113">
        <v>0</v>
      </c>
      <c r="U571" s="308">
        <v>139664.49</v>
      </c>
      <c r="V571" s="113">
        <v>0</v>
      </c>
      <c r="W571" s="113">
        <f t="shared" si="340"/>
        <v>41.580038167155728</v>
      </c>
      <c r="X571" s="113">
        <v>41.58</v>
      </c>
      <c r="Y571" s="120">
        <v>44196</v>
      </c>
    </row>
    <row r="572" spans="1:25" ht="14.25" x14ac:dyDescent="0.25">
      <c r="A572" s="437"/>
      <c r="B572" s="34"/>
      <c r="C572" s="34"/>
      <c r="D572" s="132"/>
      <c r="E572" s="949"/>
      <c r="F572" s="545" t="s">
        <v>31</v>
      </c>
      <c r="G572" s="352" t="s">
        <v>18</v>
      </c>
      <c r="H572" s="352" t="s">
        <v>18</v>
      </c>
      <c r="I572" s="352" t="s">
        <v>18</v>
      </c>
      <c r="J572" s="352" t="s">
        <v>18</v>
      </c>
      <c r="K572" s="352" t="s">
        <v>18</v>
      </c>
      <c r="L572" s="464">
        <f>L571</f>
        <v>4873.3</v>
      </c>
      <c r="M572" s="464">
        <f>M571</f>
        <v>4389.2</v>
      </c>
      <c r="N572" s="464">
        <f>N571</f>
        <v>0</v>
      </c>
      <c r="O572" s="465">
        <f>O571</f>
        <v>270</v>
      </c>
      <c r="P572" s="463" t="s">
        <v>18</v>
      </c>
      <c r="Q572" s="114">
        <f>SUM(Q570:Q571)</f>
        <v>405264</v>
      </c>
      <c r="R572" s="114">
        <f t="shared" ref="R572:U572" si="341">SUM(R570:R571)</f>
        <v>0</v>
      </c>
      <c r="S572" s="114">
        <f t="shared" si="341"/>
        <v>125935.02000000002</v>
      </c>
      <c r="T572" s="114">
        <f t="shared" si="341"/>
        <v>0</v>
      </c>
      <c r="U572" s="114">
        <f t="shared" si="341"/>
        <v>279328.98</v>
      </c>
      <c r="V572" s="114">
        <f>SUBTOTAL(9,V570:V571)</f>
        <v>0</v>
      </c>
      <c r="W572" s="466" t="s">
        <v>18</v>
      </c>
      <c r="X572" s="114" t="s">
        <v>18</v>
      </c>
      <c r="Y572" s="468" t="s">
        <v>18</v>
      </c>
    </row>
    <row r="573" spans="1:25" x14ac:dyDescent="0.25">
      <c r="A573" s="437"/>
      <c r="B573" s="34"/>
      <c r="C573" s="34"/>
      <c r="D573" s="132"/>
      <c r="E573" s="700" t="s">
        <v>670</v>
      </c>
      <c r="F573" s="428" t="s">
        <v>871</v>
      </c>
      <c r="G573" s="429" t="s">
        <v>38</v>
      </c>
      <c r="H573" s="429" t="s">
        <v>602</v>
      </c>
      <c r="I573" s="429"/>
      <c r="J573" s="429" t="s">
        <v>600</v>
      </c>
      <c r="K573" s="429">
        <v>5</v>
      </c>
      <c r="L573" s="432">
        <v>6417.2</v>
      </c>
      <c r="M573" s="429">
        <v>5743.4</v>
      </c>
      <c r="N573" s="429"/>
      <c r="O573" s="431">
        <v>354</v>
      </c>
      <c r="P573" s="353" t="s">
        <v>2138</v>
      </c>
      <c r="Q573" s="113">
        <v>12295291</v>
      </c>
      <c r="R573" s="113">
        <v>0</v>
      </c>
      <c r="S573" s="113">
        <f t="shared" ref="S573:S574" si="342">Q573-U573</f>
        <v>3820738.42</v>
      </c>
      <c r="T573" s="113">
        <v>0</v>
      </c>
      <c r="U573" s="308">
        <v>8474552.5800000001</v>
      </c>
      <c r="V573" s="113">
        <v>0</v>
      </c>
      <c r="W573" s="113">
        <f t="shared" ref="W573:W574" si="343">Q573/L573</f>
        <v>1915.9899956367265</v>
      </c>
      <c r="X573" s="113">
        <v>1915.99</v>
      </c>
      <c r="Y573" s="120">
        <v>44196</v>
      </c>
    </row>
    <row r="574" spans="1:25" x14ac:dyDescent="0.25">
      <c r="A574" s="437"/>
      <c r="B574" s="34"/>
      <c r="C574" s="34"/>
      <c r="D574" s="132"/>
      <c r="E574" s="700" t="s">
        <v>670</v>
      </c>
      <c r="F574" s="428" t="s">
        <v>871</v>
      </c>
      <c r="G574" s="429" t="s">
        <v>38</v>
      </c>
      <c r="H574" s="429" t="s">
        <v>602</v>
      </c>
      <c r="I574" s="429"/>
      <c r="J574" s="429" t="s">
        <v>600</v>
      </c>
      <c r="K574" s="429">
        <v>5</v>
      </c>
      <c r="L574" s="432">
        <v>6417.2</v>
      </c>
      <c r="M574" s="429">
        <v>5743.4</v>
      </c>
      <c r="N574" s="429"/>
      <c r="O574" s="431">
        <v>354</v>
      </c>
      <c r="P574" s="353" t="s">
        <v>2137</v>
      </c>
      <c r="Q574" s="113">
        <v>3760672</v>
      </c>
      <c r="R574" s="113">
        <v>0</v>
      </c>
      <c r="S574" s="113">
        <f t="shared" si="342"/>
        <v>1168621.71</v>
      </c>
      <c r="T574" s="113">
        <v>0</v>
      </c>
      <c r="U574" s="308">
        <v>2592050.29</v>
      </c>
      <c r="V574" s="113">
        <v>0</v>
      </c>
      <c r="W574" s="113">
        <f t="shared" si="343"/>
        <v>586.03004425606184</v>
      </c>
      <c r="X574" s="113">
        <v>586.03</v>
      </c>
      <c r="Y574" s="120">
        <v>44196</v>
      </c>
    </row>
    <row r="575" spans="1:25" ht="14.25" x14ac:dyDescent="0.25">
      <c r="A575" s="437"/>
      <c r="B575" s="34"/>
      <c r="C575" s="34"/>
      <c r="D575" s="132"/>
      <c r="E575" s="949"/>
      <c r="F575" s="618" t="s">
        <v>31</v>
      </c>
      <c r="G575" s="352" t="s">
        <v>18</v>
      </c>
      <c r="H575" s="352" t="s">
        <v>18</v>
      </c>
      <c r="I575" s="352" t="s">
        <v>18</v>
      </c>
      <c r="J575" s="352" t="s">
        <v>18</v>
      </c>
      <c r="K575" s="352" t="s">
        <v>18</v>
      </c>
      <c r="L575" s="464">
        <f>L574</f>
        <v>6417.2</v>
      </c>
      <c r="M575" s="464">
        <f>M574</f>
        <v>5743.4</v>
      </c>
      <c r="N575" s="464">
        <f>N574</f>
        <v>0</v>
      </c>
      <c r="O575" s="465">
        <f>O574</f>
        <v>354</v>
      </c>
      <c r="P575" s="463" t="s">
        <v>18</v>
      </c>
      <c r="Q575" s="114">
        <f>SUM(Q573:Q574)</f>
        <v>16055963</v>
      </c>
      <c r="R575" s="114">
        <f t="shared" ref="R575:U575" si="344">SUM(R573:R574)</f>
        <v>0</v>
      </c>
      <c r="S575" s="114">
        <f t="shared" si="344"/>
        <v>4989360.13</v>
      </c>
      <c r="T575" s="114">
        <f t="shared" si="344"/>
        <v>0</v>
      </c>
      <c r="U575" s="114">
        <f t="shared" si="344"/>
        <v>11066602.870000001</v>
      </c>
      <c r="V575" s="114">
        <f>SUBTOTAL(9,V573:V574)</f>
        <v>0</v>
      </c>
      <c r="W575" s="466" t="s">
        <v>18</v>
      </c>
      <c r="X575" s="114" t="s">
        <v>18</v>
      </c>
      <c r="Y575" s="468" t="s">
        <v>18</v>
      </c>
    </row>
    <row r="576" spans="1:25" ht="21.75" customHeight="1" x14ac:dyDescent="0.25">
      <c r="A576" s="437"/>
      <c r="B576" s="34"/>
      <c r="C576" s="34"/>
      <c r="D576" s="132"/>
      <c r="E576" s="700" t="s">
        <v>671</v>
      </c>
      <c r="F576" s="428" t="s">
        <v>901</v>
      </c>
      <c r="G576" s="429" t="s">
        <v>38</v>
      </c>
      <c r="H576" s="429" t="s">
        <v>611</v>
      </c>
      <c r="I576" s="429"/>
      <c r="J576" s="429" t="s">
        <v>600</v>
      </c>
      <c r="K576" s="429">
        <v>5</v>
      </c>
      <c r="L576" s="432">
        <v>3068.9</v>
      </c>
      <c r="M576" s="429">
        <v>2740.3</v>
      </c>
      <c r="N576" s="429">
        <v>694.7</v>
      </c>
      <c r="O576" s="431">
        <v>357</v>
      </c>
      <c r="P576" s="353" t="s">
        <v>83</v>
      </c>
      <c r="Q576" s="113">
        <v>89336</v>
      </c>
      <c r="R576" s="113">
        <v>0</v>
      </c>
      <c r="S576" s="113">
        <f t="shared" ref="S576:S577" si="345">Q576-U576</f>
        <v>27760.989999999998</v>
      </c>
      <c r="T576" s="113">
        <v>0</v>
      </c>
      <c r="U576" s="308">
        <v>61575.01</v>
      </c>
      <c r="V576" s="113">
        <v>0</v>
      </c>
      <c r="W576" s="113">
        <f t="shared" ref="W576:W577" si="346">Q576/L576</f>
        <v>29.110104597738601</v>
      </c>
      <c r="X576" s="113">
        <v>29.11</v>
      </c>
      <c r="Y576" s="120">
        <v>44196</v>
      </c>
    </row>
    <row r="577" spans="1:25" ht="24.75" customHeight="1" x14ac:dyDescent="0.25">
      <c r="A577" s="437"/>
      <c r="B577" s="34"/>
      <c r="C577" s="34"/>
      <c r="D577" s="132"/>
      <c r="E577" s="700" t="s">
        <v>671</v>
      </c>
      <c r="F577" s="428" t="s">
        <v>901</v>
      </c>
      <c r="G577" s="429" t="s">
        <v>38</v>
      </c>
      <c r="H577" s="429" t="s">
        <v>611</v>
      </c>
      <c r="I577" s="429"/>
      <c r="J577" s="429" t="s">
        <v>600</v>
      </c>
      <c r="K577" s="429">
        <v>5</v>
      </c>
      <c r="L577" s="432">
        <v>3068.9</v>
      </c>
      <c r="M577" s="429">
        <v>2740.3</v>
      </c>
      <c r="N577" s="429">
        <v>694.7</v>
      </c>
      <c r="O577" s="431">
        <v>357</v>
      </c>
      <c r="P577" s="353" t="s">
        <v>2136</v>
      </c>
      <c r="Q577" s="113">
        <v>127605</v>
      </c>
      <c r="R577" s="113">
        <v>0</v>
      </c>
      <c r="S577" s="113">
        <f t="shared" si="345"/>
        <v>39653.009999999995</v>
      </c>
      <c r="T577" s="113">
        <v>0</v>
      </c>
      <c r="U577" s="308">
        <v>87951.99</v>
      </c>
      <c r="V577" s="113">
        <v>0</v>
      </c>
      <c r="W577" s="113">
        <f t="shared" si="346"/>
        <v>41.580044967252107</v>
      </c>
      <c r="X577" s="113">
        <v>41.58</v>
      </c>
      <c r="Y577" s="120">
        <v>44196</v>
      </c>
    </row>
    <row r="578" spans="1:25" ht="14.25" x14ac:dyDescent="0.25">
      <c r="A578" s="437"/>
      <c r="B578" s="34"/>
      <c r="C578" s="34"/>
      <c r="D578" s="132"/>
      <c r="E578" s="949"/>
      <c r="F578" s="618" t="s">
        <v>31</v>
      </c>
      <c r="G578" s="352" t="s">
        <v>18</v>
      </c>
      <c r="H578" s="352" t="s">
        <v>18</v>
      </c>
      <c r="I578" s="352" t="s">
        <v>18</v>
      </c>
      <c r="J578" s="352" t="s">
        <v>18</v>
      </c>
      <c r="K578" s="352" t="s">
        <v>18</v>
      </c>
      <c r="L578" s="464">
        <f>L577</f>
        <v>3068.9</v>
      </c>
      <c r="M578" s="464">
        <f>M577</f>
        <v>2740.3</v>
      </c>
      <c r="N578" s="464">
        <f>N577</f>
        <v>694.7</v>
      </c>
      <c r="O578" s="465">
        <f>O577</f>
        <v>357</v>
      </c>
      <c r="P578" s="463" t="s">
        <v>18</v>
      </c>
      <c r="Q578" s="114">
        <f>SUM(Q576:Q577)</f>
        <v>216941</v>
      </c>
      <c r="R578" s="114">
        <f t="shared" ref="R578:U578" si="347">SUM(R576:R577)</f>
        <v>0</v>
      </c>
      <c r="S578" s="114">
        <f t="shared" si="347"/>
        <v>67414</v>
      </c>
      <c r="T578" s="114">
        <f t="shared" si="347"/>
        <v>0</v>
      </c>
      <c r="U578" s="114">
        <f t="shared" si="347"/>
        <v>149527</v>
      </c>
      <c r="V578" s="114">
        <f>SUBTOTAL(9,V576:V577)</f>
        <v>0</v>
      </c>
      <c r="W578" s="466" t="s">
        <v>18</v>
      </c>
      <c r="X578" s="114" t="s">
        <v>18</v>
      </c>
      <c r="Y578" s="468" t="s">
        <v>18</v>
      </c>
    </row>
    <row r="579" spans="1:25" ht="17.25" customHeight="1" x14ac:dyDescent="0.25">
      <c r="A579" s="437"/>
      <c r="B579" s="34"/>
      <c r="C579" s="34"/>
      <c r="D579" s="132"/>
      <c r="E579" s="700" t="s">
        <v>672</v>
      </c>
      <c r="F579" s="428" t="s">
        <v>818</v>
      </c>
      <c r="G579" s="429" t="s">
        <v>38</v>
      </c>
      <c r="H579" s="429" t="s">
        <v>610</v>
      </c>
      <c r="I579" s="429"/>
      <c r="J579" s="429" t="s">
        <v>600</v>
      </c>
      <c r="K579" s="429">
        <v>5</v>
      </c>
      <c r="L579" s="432">
        <v>3069</v>
      </c>
      <c r="M579" s="429">
        <v>2762.6</v>
      </c>
      <c r="N579" s="429">
        <v>700.2</v>
      </c>
      <c r="O579" s="431">
        <v>180</v>
      </c>
      <c r="P579" s="353" t="s">
        <v>78</v>
      </c>
      <c r="Q579" s="113">
        <v>168028</v>
      </c>
      <c r="R579" s="113">
        <v>0</v>
      </c>
      <c r="S579" s="113">
        <f t="shared" ref="S579:S584" si="348">Q579-U579</f>
        <v>52214.380000000005</v>
      </c>
      <c r="T579" s="113">
        <v>0</v>
      </c>
      <c r="U579" s="308">
        <v>115813.62</v>
      </c>
      <c r="V579" s="113">
        <v>0</v>
      </c>
      <c r="W579" s="113">
        <f t="shared" ref="W579:W584" si="349">Q579/L579</f>
        <v>54.750081459758881</v>
      </c>
      <c r="X579" s="113">
        <v>54.75</v>
      </c>
      <c r="Y579" s="120">
        <v>44196</v>
      </c>
    </row>
    <row r="580" spans="1:25" ht="17.25" customHeight="1" x14ac:dyDescent="0.25">
      <c r="A580" s="437"/>
      <c r="B580" s="34"/>
      <c r="C580" s="34"/>
      <c r="D580" s="132"/>
      <c r="E580" s="700" t="s">
        <v>672</v>
      </c>
      <c r="F580" s="428" t="s">
        <v>818</v>
      </c>
      <c r="G580" s="429" t="s">
        <v>38</v>
      </c>
      <c r="H580" s="429" t="s">
        <v>610</v>
      </c>
      <c r="I580" s="429"/>
      <c r="J580" s="429" t="s">
        <v>600</v>
      </c>
      <c r="K580" s="429">
        <v>5</v>
      </c>
      <c r="L580" s="432">
        <v>3069</v>
      </c>
      <c r="M580" s="429">
        <v>2762.6</v>
      </c>
      <c r="N580" s="429">
        <v>700.2</v>
      </c>
      <c r="O580" s="431">
        <v>180</v>
      </c>
      <c r="P580" s="353" t="s">
        <v>2119</v>
      </c>
      <c r="Q580" s="113">
        <v>170145</v>
      </c>
      <c r="R580" s="113">
        <v>0</v>
      </c>
      <c r="S580" s="113">
        <f t="shared" si="348"/>
        <v>52872.240000000005</v>
      </c>
      <c r="T580" s="113">
        <v>0</v>
      </c>
      <c r="U580" s="308">
        <v>117272.76</v>
      </c>
      <c r="V580" s="113">
        <v>0</v>
      </c>
      <c r="W580" s="113">
        <f t="shared" si="349"/>
        <v>55.439882697947212</v>
      </c>
      <c r="X580" s="113">
        <v>55.44</v>
      </c>
      <c r="Y580" s="120">
        <v>44196</v>
      </c>
    </row>
    <row r="581" spans="1:25" ht="27.75" customHeight="1" x14ac:dyDescent="0.25">
      <c r="A581" s="437"/>
      <c r="B581" s="34"/>
      <c r="C581" s="34"/>
      <c r="D581" s="132"/>
      <c r="E581" s="700" t="s">
        <v>672</v>
      </c>
      <c r="F581" s="428" t="s">
        <v>818</v>
      </c>
      <c r="G581" s="429" t="s">
        <v>38</v>
      </c>
      <c r="H581" s="429" t="s">
        <v>610</v>
      </c>
      <c r="I581" s="429"/>
      <c r="J581" s="429" t="s">
        <v>600</v>
      </c>
      <c r="K581" s="429">
        <v>5</v>
      </c>
      <c r="L581" s="432">
        <v>3069</v>
      </c>
      <c r="M581" s="429">
        <v>2762.6</v>
      </c>
      <c r="N581" s="429">
        <v>700.2</v>
      </c>
      <c r="O581" s="431">
        <v>180</v>
      </c>
      <c r="P581" s="353" t="s">
        <v>2136</v>
      </c>
      <c r="Q581" s="113">
        <v>127609</v>
      </c>
      <c r="R581" s="113">
        <v>0</v>
      </c>
      <c r="S581" s="113">
        <f t="shared" si="348"/>
        <v>39654.259999999995</v>
      </c>
      <c r="T581" s="113">
        <v>0</v>
      </c>
      <c r="U581" s="308">
        <v>87954.74</v>
      </c>
      <c r="V581" s="113">
        <v>0</v>
      </c>
      <c r="W581" s="113">
        <f t="shared" si="349"/>
        <v>41.57999348321929</v>
      </c>
      <c r="X581" s="113">
        <v>41.58</v>
      </c>
      <c r="Y581" s="120">
        <v>44196</v>
      </c>
    </row>
    <row r="582" spans="1:25" ht="17.25" customHeight="1" x14ac:dyDescent="0.25">
      <c r="A582" s="437"/>
      <c r="B582" s="34"/>
      <c r="C582" s="34"/>
      <c r="D582" s="132"/>
      <c r="E582" s="700" t="s">
        <v>672</v>
      </c>
      <c r="F582" s="428" t="s">
        <v>818</v>
      </c>
      <c r="G582" s="429" t="s">
        <v>38</v>
      </c>
      <c r="H582" s="429" t="s">
        <v>610</v>
      </c>
      <c r="I582" s="429"/>
      <c r="J582" s="429" t="s">
        <v>600</v>
      </c>
      <c r="K582" s="429">
        <v>5</v>
      </c>
      <c r="L582" s="432">
        <v>3069</v>
      </c>
      <c r="M582" s="429">
        <v>2762.6</v>
      </c>
      <c r="N582" s="429">
        <v>700.2</v>
      </c>
      <c r="O582" s="431">
        <v>180</v>
      </c>
      <c r="P582" s="353" t="s">
        <v>2138</v>
      </c>
      <c r="Q582" s="113">
        <v>5880173</v>
      </c>
      <c r="R582" s="113">
        <v>0</v>
      </c>
      <c r="S582" s="113">
        <f t="shared" si="348"/>
        <v>1827252.6400000001</v>
      </c>
      <c r="T582" s="113">
        <v>0</v>
      </c>
      <c r="U582" s="308">
        <v>4052920.36</v>
      </c>
      <c r="V582" s="113">
        <v>0</v>
      </c>
      <c r="W582" s="113">
        <f t="shared" si="349"/>
        <v>1915.9898989898991</v>
      </c>
      <c r="X582" s="113">
        <v>1915.99</v>
      </c>
      <c r="Y582" s="120">
        <v>44196</v>
      </c>
    </row>
    <row r="583" spans="1:25" ht="17.25" customHeight="1" x14ac:dyDescent="0.25">
      <c r="A583" s="437"/>
      <c r="B583" s="34"/>
      <c r="C583" s="34"/>
      <c r="D583" s="132"/>
      <c r="E583" s="700" t="s">
        <v>672</v>
      </c>
      <c r="F583" s="428" t="s">
        <v>818</v>
      </c>
      <c r="G583" s="429" t="s">
        <v>38</v>
      </c>
      <c r="H583" s="429" t="s">
        <v>610</v>
      </c>
      <c r="I583" s="429"/>
      <c r="J583" s="429" t="s">
        <v>600</v>
      </c>
      <c r="K583" s="429">
        <v>5</v>
      </c>
      <c r="L583" s="432">
        <v>3069</v>
      </c>
      <c r="M583" s="429">
        <v>2762.6</v>
      </c>
      <c r="N583" s="429">
        <v>700.2</v>
      </c>
      <c r="O583" s="431">
        <v>180</v>
      </c>
      <c r="P583" s="353" t="s">
        <v>2137</v>
      </c>
      <c r="Q583" s="113">
        <v>1798526</v>
      </c>
      <c r="R583" s="113">
        <v>0</v>
      </c>
      <c r="S583" s="113">
        <f t="shared" si="348"/>
        <v>558888.55000000005</v>
      </c>
      <c r="T583" s="113">
        <v>0</v>
      </c>
      <c r="U583" s="308">
        <v>1239637.45</v>
      </c>
      <c r="V583" s="113">
        <v>0</v>
      </c>
      <c r="W583" s="113">
        <f t="shared" si="349"/>
        <v>586.02997719126756</v>
      </c>
      <c r="X583" s="113">
        <v>586.03</v>
      </c>
      <c r="Y583" s="120">
        <v>44196</v>
      </c>
    </row>
    <row r="584" spans="1:25" ht="17.25" customHeight="1" x14ac:dyDescent="0.25">
      <c r="A584" s="437"/>
      <c r="B584" s="34"/>
      <c r="C584" s="34"/>
      <c r="D584" s="132"/>
      <c r="E584" s="700" t="s">
        <v>672</v>
      </c>
      <c r="F584" s="428" t="s">
        <v>818</v>
      </c>
      <c r="G584" s="429" t="s">
        <v>38</v>
      </c>
      <c r="H584" s="429" t="s">
        <v>610</v>
      </c>
      <c r="I584" s="429"/>
      <c r="J584" s="429" t="s">
        <v>600</v>
      </c>
      <c r="K584" s="429">
        <v>5</v>
      </c>
      <c r="L584" s="432">
        <v>3069</v>
      </c>
      <c r="M584" s="429">
        <v>2762.6</v>
      </c>
      <c r="N584" s="429">
        <v>700.2</v>
      </c>
      <c r="O584" s="431">
        <v>180</v>
      </c>
      <c r="P584" s="353" t="s">
        <v>83</v>
      </c>
      <c r="Q584" s="113">
        <v>89339</v>
      </c>
      <c r="R584" s="113">
        <v>0</v>
      </c>
      <c r="S584" s="113">
        <f t="shared" si="348"/>
        <v>27761.93</v>
      </c>
      <c r="T584" s="113">
        <v>0</v>
      </c>
      <c r="U584" s="308">
        <v>61577.07</v>
      </c>
      <c r="V584" s="113">
        <v>0</v>
      </c>
      <c r="W584" s="113">
        <f t="shared" si="349"/>
        <v>29.110133594004562</v>
      </c>
      <c r="X584" s="113">
        <v>29.11</v>
      </c>
      <c r="Y584" s="120">
        <v>44196</v>
      </c>
    </row>
    <row r="585" spans="1:25" ht="14.25" x14ac:dyDescent="0.25">
      <c r="A585" s="437"/>
      <c r="B585" s="34"/>
      <c r="C585" s="34"/>
      <c r="D585" s="132"/>
      <c r="E585" s="949"/>
      <c r="F585" s="618" t="s">
        <v>31</v>
      </c>
      <c r="G585" s="352" t="s">
        <v>18</v>
      </c>
      <c r="H585" s="352" t="s">
        <v>18</v>
      </c>
      <c r="I585" s="352" t="s">
        <v>18</v>
      </c>
      <c r="J585" s="352" t="s">
        <v>18</v>
      </c>
      <c r="K585" s="352" t="s">
        <v>18</v>
      </c>
      <c r="L585" s="464">
        <f>L584</f>
        <v>3069</v>
      </c>
      <c r="M585" s="464">
        <f>M584</f>
        <v>2762.6</v>
      </c>
      <c r="N585" s="464">
        <f>N584</f>
        <v>700.2</v>
      </c>
      <c r="O585" s="465">
        <f>O584</f>
        <v>180</v>
      </c>
      <c r="P585" s="463" t="s">
        <v>18</v>
      </c>
      <c r="Q585" s="114">
        <f>SUM(Q579:Q584)</f>
        <v>8233820</v>
      </c>
      <c r="R585" s="114">
        <f t="shared" ref="R585:U585" si="350">SUM(R579:R584)</f>
        <v>0</v>
      </c>
      <c r="S585" s="114">
        <f t="shared" si="350"/>
        <v>2558644.0000000005</v>
      </c>
      <c r="T585" s="114">
        <f t="shared" si="350"/>
        <v>0</v>
      </c>
      <c r="U585" s="114">
        <f t="shared" si="350"/>
        <v>5675176</v>
      </c>
      <c r="V585" s="114">
        <f>SUBTOTAL(9,V579:V584)</f>
        <v>0</v>
      </c>
      <c r="W585" s="466" t="s">
        <v>18</v>
      </c>
      <c r="X585" s="114" t="s">
        <v>18</v>
      </c>
      <c r="Y585" s="468" t="s">
        <v>18</v>
      </c>
    </row>
    <row r="586" spans="1:25" x14ac:dyDescent="0.25">
      <c r="A586" s="437"/>
      <c r="B586" s="34"/>
      <c r="C586" s="34"/>
      <c r="D586" s="132"/>
      <c r="E586" s="700" t="s">
        <v>677</v>
      </c>
      <c r="F586" s="428" t="s">
        <v>902</v>
      </c>
      <c r="G586" s="429" t="s">
        <v>38</v>
      </c>
      <c r="H586" s="429" t="s">
        <v>611</v>
      </c>
      <c r="I586" s="429"/>
      <c r="J586" s="429" t="s">
        <v>600</v>
      </c>
      <c r="K586" s="429">
        <v>5</v>
      </c>
      <c r="L586" s="432">
        <v>3061.4</v>
      </c>
      <c r="M586" s="429">
        <v>2718.6</v>
      </c>
      <c r="N586" s="429">
        <v>694.7</v>
      </c>
      <c r="O586" s="431">
        <v>180</v>
      </c>
      <c r="P586" s="353" t="s">
        <v>83</v>
      </c>
      <c r="Q586" s="113">
        <v>89117</v>
      </c>
      <c r="R586" s="113">
        <v>0</v>
      </c>
      <c r="S586" s="113">
        <f t="shared" ref="S586:S590" si="351">Q586-U586</f>
        <v>27692.940000000002</v>
      </c>
      <c r="T586" s="113">
        <v>0</v>
      </c>
      <c r="U586" s="308">
        <v>61424.06</v>
      </c>
      <c r="V586" s="113">
        <v>0</v>
      </c>
      <c r="W586" s="113">
        <f t="shared" ref="W586:W590" si="352">Q586/L586</f>
        <v>29.109884366629647</v>
      </c>
      <c r="X586" s="113">
        <v>29.11</v>
      </c>
      <c r="Y586" s="120">
        <v>44196</v>
      </c>
    </row>
    <row r="587" spans="1:25" x14ac:dyDescent="0.25">
      <c r="A587" s="437"/>
      <c r="B587" s="34"/>
      <c r="C587" s="34"/>
      <c r="D587" s="132"/>
      <c r="E587" s="700" t="s">
        <v>677</v>
      </c>
      <c r="F587" s="428" t="s">
        <v>902</v>
      </c>
      <c r="G587" s="429" t="s">
        <v>38</v>
      </c>
      <c r="H587" s="429" t="s">
        <v>611</v>
      </c>
      <c r="I587" s="429"/>
      <c r="J587" s="429" t="s">
        <v>600</v>
      </c>
      <c r="K587" s="429">
        <v>5</v>
      </c>
      <c r="L587" s="432">
        <v>3061.4</v>
      </c>
      <c r="M587" s="429">
        <v>2718.6</v>
      </c>
      <c r="N587" s="429">
        <v>694.7</v>
      </c>
      <c r="O587" s="431">
        <v>180</v>
      </c>
      <c r="P587" s="353" t="s">
        <v>78</v>
      </c>
      <c r="Q587" s="113">
        <v>167612</v>
      </c>
      <c r="R587" s="113">
        <v>0</v>
      </c>
      <c r="S587" s="113">
        <f t="shared" si="351"/>
        <v>52085.11</v>
      </c>
      <c r="T587" s="113">
        <v>0</v>
      </c>
      <c r="U587" s="308">
        <v>115526.89</v>
      </c>
      <c r="V587" s="113">
        <v>0</v>
      </c>
      <c r="W587" s="113">
        <f t="shared" si="352"/>
        <v>54.750114326778593</v>
      </c>
      <c r="X587" s="113">
        <v>54.75</v>
      </c>
      <c r="Y587" s="120">
        <v>44196</v>
      </c>
    </row>
    <row r="588" spans="1:25" ht="25.5" x14ac:dyDescent="0.25">
      <c r="A588" s="437"/>
      <c r="B588" s="34"/>
      <c r="C588" s="34"/>
      <c r="D588" s="132"/>
      <c r="E588" s="700" t="s">
        <v>677</v>
      </c>
      <c r="F588" s="428" t="s">
        <v>902</v>
      </c>
      <c r="G588" s="429" t="s">
        <v>38</v>
      </c>
      <c r="H588" s="429" t="s">
        <v>611</v>
      </c>
      <c r="I588" s="429"/>
      <c r="J588" s="429" t="s">
        <v>600</v>
      </c>
      <c r="K588" s="429">
        <v>5</v>
      </c>
      <c r="L588" s="432">
        <v>3061.4</v>
      </c>
      <c r="M588" s="429">
        <v>2718.6</v>
      </c>
      <c r="N588" s="429">
        <v>694.7</v>
      </c>
      <c r="O588" s="431">
        <v>180</v>
      </c>
      <c r="P588" s="353" t="s">
        <v>2140</v>
      </c>
      <c r="Q588" s="113">
        <v>127293</v>
      </c>
      <c r="R588" s="113">
        <v>0</v>
      </c>
      <c r="S588" s="113">
        <f t="shared" si="351"/>
        <v>39556.06</v>
      </c>
      <c r="T588" s="113">
        <v>0</v>
      </c>
      <c r="U588" s="308">
        <v>87736.94</v>
      </c>
      <c r="V588" s="113">
        <v>0</v>
      </c>
      <c r="W588" s="113">
        <f t="shared" si="352"/>
        <v>41.579996080224731</v>
      </c>
      <c r="X588" s="113">
        <v>41.58</v>
      </c>
      <c r="Y588" s="120">
        <v>44196</v>
      </c>
    </row>
    <row r="589" spans="1:25" ht="25.5" x14ac:dyDescent="0.25">
      <c r="A589" s="437"/>
      <c r="B589" s="34"/>
      <c r="C589" s="34"/>
      <c r="D589" s="132"/>
      <c r="E589" s="700" t="s">
        <v>677</v>
      </c>
      <c r="F589" s="428" t="s">
        <v>902</v>
      </c>
      <c r="G589" s="429" t="s">
        <v>38</v>
      </c>
      <c r="H589" s="429" t="s">
        <v>611</v>
      </c>
      <c r="I589" s="429"/>
      <c r="J589" s="429" t="s">
        <v>600</v>
      </c>
      <c r="K589" s="429">
        <v>5</v>
      </c>
      <c r="L589" s="432">
        <v>3061.4</v>
      </c>
      <c r="M589" s="429">
        <v>2718.6</v>
      </c>
      <c r="N589" s="429">
        <v>694.7</v>
      </c>
      <c r="O589" s="431">
        <v>180</v>
      </c>
      <c r="P589" s="353" t="s">
        <v>2136</v>
      </c>
      <c r="Q589" s="113">
        <v>127293</v>
      </c>
      <c r="R589" s="113">
        <v>0</v>
      </c>
      <c r="S589" s="113">
        <f t="shared" si="351"/>
        <v>39556.06</v>
      </c>
      <c r="T589" s="113">
        <v>0</v>
      </c>
      <c r="U589" s="308">
        <v>87736.94</v>
      </c>
      <c r="V589" s="113">
        <v>0</v>
      </c>
      <c r="W589" s="113">
        <f t="shared" si="352"/>
        <v>41.579996080224731</v>
      </c>
      <c r="X589" s="113">
        <v>41.58</v>
      </c>
      <c r="Y589" s="120">
        <v>44196</v>
      </c>
    </row>
    <row r="590" spans="1:25" x14ac:dyDescent="0.25">
      <c r="A590" s="437"/>
      <c r="B590" s="34"/>
      <c r="C590" s="34"/>
      <c r="D590" s="132"/>
      <c r="E590" s="700" t="s">
        <v>677</v>
      </c>
      <c r="F590" s="428" t="s">
        <v>902</v>
      </c>
      <c r="G590" s="429" t="s">
        <v>38</v>
      </c>
      <c r="H590" s="429" t="s">
        <v>611</v>
      </c>
      <c r="I590" s="429"/>
      <c r="J590" s="429" t="s">
        <v>600</v>
      </c>
      <c r="K590" s="429">
        <v>5</v>
      </c>
      <c r="L590" s="432">
        <v>3061.4</v>
      </c>
      <c r="M590" s="429">
        <v>2718.6</v>
      </c>
      <c r="N590" s="429">
        <v>694.7</v>
      </c>
      <c r="O590" s="431">
        <v>180</v>
      </c>
      <c r="P590" s="353" t="s">
        <v>35</v>
      </c>
      <c r="Q590" s="113">
        <v>127293</v>
      </c>
      <c r="R590" s="113">
        <v>0</v>
      </c>
      <c r="S590" s="113">
        <f t="shared" si="351"/>
        <v>39556.06</v>
      </c>
      <c r="T590" s="113">
        <v>0</v>
      </c>
      <c r="U590" s="308">
        <v>87736.94</v>
      </c>
      <c r="V590" s="113">
        <v>0</v>
      </c>
      <c r="W590" s="113">
        <f t="shared" si="352"/>
        <v>41.579996080224731</v>
      </c>
      <c r="X590" s="113">
        <v>41.58</v>
      </c>
      <c r="Y590" s="120">
        <v>44196</v>
      </c>
    </row>
    <row r="591" spans="1:25" ht="14.25" x14ac:dyDescent="0.25">
      <c r="A591" s="437"/>
      <c r="B591" s="34"/>
      <c r="C591" s="34"/>
      <c r="D591" s="132"/>
      <c r="E591" s="949"/>
      <c r="F591" s="618" t="s">
        <v>31</v>
      </c>
      <c r="G591" s="352" t="s">
        <v>18</v>
      </c>
      <c r="H591" s="352" t="s">
        <v>18</v>
      </c>
      <c r="I591" s="352" t="s">
        <v>18</v>
      </c>
      <c r="J591" s="352" t="s">
        <v>18</v>
      </c>
      <c r="K591" s="352" t="s">
        <v>18</v>
      </c>
      <c r="L591" s="464">
        <f>L590</f>
        <v>3061.4</v>
      </c>
      <c r="M591" s="464">
        <f>M590</f>
        <v>2718.6</v>
      </c>
      <c r="N591" s="464">
        <f>N590</f>
        <v>694.7</v>
      </c>
      <c r="O591" s="465">
        <f>O590</f>
        <v>180</v>
      </c>
      <c r="P591" s="463" t="s">
        <v>18</v>
      </c>
      <c r="Q591" s="114">
        <f>SUM(Q586:Q590)</f>
        <v>638608</v>
      </c>
      <c r="R591" s="114">
        <f t="shared" ref="R591:U591" si="353">SUM(R586:R590)</f>
        <v>0</v>
      </c>
      <c r="S591" s="114">
        <f t="shared" si="353"/>
        <v>198446.22999999998</v>
      </c>
      <c r="T591" s="114">
        <f t="shared" si="353"/>
        <v>0</v>
      </c>
      <c r="U591" s="114">
        <f t="shared" si="353"/>
        <v>440161.77</v>
      </c>
      <c r="V591" s="114">
        <f>SUBTOTAL(9,V586:V590)</f>
        <v>0</v>
      </c>
      <c r="W591" s="466" t="s">
        <v>18</v>
      </c>
      <c r="X591" s="114" t="s">
        <v>18</v>
      </c>
      <c r="Y591" s="468" t="s">
        <v>18</v>
      </c>
    </row>
    <row r="592" spans="1:25" x14ac:dyDescent="0.25">
      <c r="A592" s="437"/>
      <c r="B592" s="34"/>
      <c r="C592" s="34"/>
      <c r="D592" s="132"/>
      <c r="E592" s="700" t="s">
        <v>678</v>
      </c>
      <c r="F592" s="428" t="s">
        <v>903</v>
      </c>
      <c r="G592" s="429" t="s">
        <v>38</v>
      </c>
      <c r="H592" s="429" t="s">
        <v>611</v>
      </c>
      <c r="I592" s="429"/>
      <c r="J592" s="429" t="s">
        <v>600</v>
      </c>
      <c r="K592" s="429">
        <v>5</v>
      </c>
      <c r="L592" s="432">
        <v>3051.4</v>
      </c>
      <c r="M592" s="429">
        <v>2734.6</v>
      </c>
      <c r="N592" s="429">
        <v>699.4</v>
      </c>
      <c r="O592" s="431">
        <v>180</v>
      </c>
      <c r="P592" s="353" t="s">
        <v>78</v>
      </c>
      <c r="Q592" s="113">
        <v>167064</v>
      </c>
      <c r="R592" s="113">
        <v>0</v>
      </c>
      <c r="S592" s="113">
        <f t="shared" ref="S592:S596" si="354">Q592-U592</f>
        <v>51914.820000000007</v>
      </c>
      <c r="T592" s="113">
        <v>0</v>
      </c>
      <c r="U592" s="308">
        <v>115149.18</v>
      </c>
      <c r="V592" s="113">
        <v>0</v>
      </c>
      <c r="W592" s="113">
        <f t="shared" ref="W592:W596" si="355">Q592/L592</f>
        <v>54.749950842236352</v>
      </c>
      <c r="X592" s="113">
        <v>54.75</v>
      </c>
      <c r="Y592" s="120">
        <v>44196</v>
      </c>
    </row>
    <row r="593" spans="1:25" ht="25.5" x14ac:dyDescent="0.25">
      <c r="A593" s="437"/>
      <c r="B593" s="34"/>
      <c r="C593" s="34"/>
      <c r="D593" s="132"/>
      <c r="E593" s="700" t="s">
        <v>678</v>
      </c>
      <c r="F593" s="428" t="s">
        <v>903</v>
      </c>
      <c r="G593" s="429" t="s">
        <v>38</v>
      </c>
      <c r="H593" s="429" t="s">
        <v>611</v>
      </c>
      <c r="I593" s="429"/>
      <c r="J593" s="429" t="s">
        <v>600</v>
      </c>
      <c r="K593" s="429">
        <v>5</v>
      </c>
      <c r="L593" s="432">
        <v>3051.4</v>
      </c>
      <c r="M593" s="429">
        <v>2734.6</v>
      </c>
      <c r="N593" s="429">
        <v>699.4</v>
      </c>
      <c r="O593" s="431">
        <v>180</v>
      </c>
      <c r="P593" s="353" t="s">
        <v>2136</v>
      </c>
      <c r="Q593" s="113">
        <v>126877</v>
      </c>
      <c r="R593" s="113">
        <v>0</v>
      </c>
      <c r="S593" s="113">
        <f t="shared" si="354"/>
        <v>39426.789999999994</v>
      </c>
      <c r="T593" s="113">
        <v>0</v>
      </c>
      <c r="U593" s="308">
        <v>87450.21</v>
      </c>
      <c r="V593" s="113">
        <v>0</v>
      </c>
      <c r="W593" s="113">
        <f t="shared" si="355"/>
        <v>41.579930523694038</v>
      </c>
      <c r="X593" s="113">
        <v>41.58</v>
      </c>
      <c r="Y593" s="120">
        <v>44196</v>
      </c>
    </row>
    <row r="594" spans="1:25" x14ac:dyDescent="0.25">
      <c r="A594" s="437"/>
      <c r="B594" s="34"/>
      <c r="C594" s="34"/>
      <c r="D594" s="132"/>
      <c r="E594" s="700" t="s">
        <v>678</v>
      </c>
      <c r="F594" s="428" t="s">
        <v>903</v>
      </c>
      <c r="G594" s="429" t="s">
        <v>38</v>
      </c>
      <c r="H594" s="429" t="s">
        <v>611</v>
      </c>
      <c r="I594" s="429"/>
      <c r="J594" s="429" t="s">
        <v>600</v>
      </c>
      <c r="K594" s="429">
        <v>5</v>
      </c>
      <c r="L594" s="432">
        <v>3051.4</v>
      </c>
      <c r="M594" s="429">
        <v>2734.6</v>
      </c>
      <c r="N594" s="429">
        <v>699.4</v>
      </c>
      <c r="O594" s="431">
        <v>180</v>
      </c>
      <c r="P594" s="353" t="s">
        <v>83</v>
      </c>
      <c r="Q594" s="113">
        <v>88826</v>
      </c>
      <c r="R594" s="113">
        <v>0</v>
      </c>
      <c r="S594" s="113">
        <f t="shared" si="354"/>
        <v>27602.510000000002</v>
      </c>
      <c r="T594" s="113">
        <v>0</v>
      </c>
      <c r="U594" s="308">
        <v>61223.49</v>
      </c>
      <c r="V594" s="113">
        <v>0</v>
      </c>
      <c r="W594" s="113">
        <f t="shared" si="355"/>
        <v>29.109916759520221</v>
      </c>
      <c r="X594" s="113">
        <v>29.11</v>
      </c>
      <c r="Y594" s="120">
        <v>44196</v>
      </c>
    </row>
    <row r="595" spans="1:25" ht="25.5" x14ac:dyDescent="0.25">
      <c r="A595" s="437"/>
      <c r="B595" s="34"/>
      <c r="C595" s="34"/>
      <c r="D595" s="132"/>
      <c r="E595" s="700" t="s">
        <v>678</v>
      </c>
      <c r="F595" s="428" t="s">
        <v>903</v>
      </c>
      <c r="G595" s="429" t="s">
        <v>38</v>
      </c>
      <c r="H595" s="429" t="s">
        <v>611</v>
      </c>
      <c r="I595" s="429"/>
      <c r="J595" s="429" t="s">
        <v>600</v>
      </c>
      <c r="K595" s="429">
        <v>5</v>
      </c>
      <c r="L595" s="432">
        <v>3051.4</v>
      </c>
      <c r="M595" s="429">
        <v>2734.6</v>
      </c>
      <c r="N595" s="429">
        <v>699.4</v>
      </c>
      <c r="O595" s="431">
        <v>180</v>
      </c>
      <c r="P595" s="353" t="s">
        <v>2140</v>
      </c>
      <c r="Q595" s="113">
        <v>126877</v>
      </c>
      <c r="R595" s="113">
        <v>0</v>
      </c>
      <c r="S595" s="113">
        <f t="shared" si="354"/>
        <v>39426.789999999994</v>
      </c>
      <c r="T595" s="113">
        <v>0</v>
      </c>
      <c r="U595" s="308">
        <v>87450.21</v>
      </c>
      <c r="V595" s="113">
        <v>0</v>
      </c>
      <c r="W595" s="113">
        <f t="shared" si="355"/>
        <v>41.579930523694038</v>
      </c>
      <c r="X595" s="113">
        <v>41.58</v>
      </c>
      <c r="Y595" s="120">
        <v>44196</v>
      </c>
    </row>
    <row r="596" spans="1:25" x14ac:dyDescent="0.25">
      <c r="A596" s="437"/>
      <c r="B596" s="34"/>
      <c r="C596" s="34"/>
      <c r="D596" s="132"/>
      <c r="E596" s="700" t="s">
        <v>678</v>
      </c>
      <c r="F596" s="428" t="s">
        <v>903</v>
      </c>
      <c r="G596" s="429" t="s">
        <v>38</v>
      </c>
      <c r="H596" s="429" t="s">
        <v>611</v>
      </c>
      <c r="I596" s="429"/>
      <c r="J596" s="429" t="s">
        <v>600</v>
      </c>
      <c r="K596" s="429">
        <v>5</v>
      </c>
      <c r="L596" s="432">
        <v>3051.4</v>
      </c>
      <c r="M596" s="429">
        <v>2734.6</v>
      </c>
      <c r="N596" s="429">
        <v>699.4</v>
      </c>
      <c r="O596" s="431">
        <v>180</v>
      </c>
      <c r="P596" s="353" t="s">
        <v>35</v>
      </c>
      <c r="Q596" s="113">
        <v>126877</v>
      </c>
      <c r="R596" s="113">
        <v>0</v>
      </c>
      <c r="S596" s="113">
        <f t="shared" si="354"/>
        <v>39426.789999999994</v>
      </c>
      <c r="T596" s="113">
        <v>0</v>
      </c>
      <c r="U596" s="308">
        <v>87450.21</v>
      </c>
      <c r="V596" s="113">
        <v>0</v>
      </c>
      <c r="W596" s="113">
        <f t="shared" si="355"/>
        <v>41.579930523694038</v>
      </c>
      <c r="X596" s="113">
        <v>41.58</v>
      </c>
      <c r="Y596" s="120">
        <v>44196</v>
      </c>
    </row>
    <row r="597" spans="1:25" ht="14.25" x14ac:dyDescent="0.25">
      <c r="A597" s="437"/>
      <c r="B597" s="34"/>
      <c r="C597" s="34"/>
      <c r="D597" s="132"/>
      <c r="E597" s="949"/>
      <c r="F597" s="618" t="s">
        <v>31</v>
      </c>
      <c r="G597" s="352" t="s">
        <v>18</v>
      </c>
      <c r="H597" s="352" t="s">
        <v>18</v>
      </c>
      <c r="I597" s="352" t="s">
        <v>18</v>
      </c>
      <c r="J597" s="352" t="s">
        <v>18</v>
      </c>
      <c r="K597" s="352" t="s">
        <v>18</v>
      </c>
      <c r="L597" s="464">
        <f>L596</f>
        <v>3051.4</v>
      </c>
      <c r="M597" s="464">
        <f>M596</f>
        <v>2734.6</v>
      </c>
      <c r="N597" s="464">
        <f>N596</f>
        <v>699.4</v>
      </c>
      <c r="O597" s="465">
        <f>O596</f>
        <v>180</v>
      </c>
      <c r="P597" s="463" t="s">
        <v>18</v>
      </c>
      <c r="Q597" s="114">
        <f>SUM(Q592:Q596)</f>
        <v>636521</v>
      </c>
      <c r="R597" s="114">
        <f t="shared" ref="R597:U597" si="356">SUM(R592:R596)</f>
        <v>0</v>
      </c>
      <c r="S597" s="114">
        <f t="shared" si="356"/>
        <v>197797.69999999995</v>
      </c>
      <c r="T597" s="114">
        <f t="shared" si="356"/>
        <v>0</v>
      </c>
      <c r="U597" s="114">
        <f t="shared" si="356"/>
        <v>438723.30000000005</v>
      </c>
      <c r="V597" s="114">
        <f>SUBTOTAL(9,V592:V596)</f>
        <v>0</v>
      </c>
      <c r="W597" s="466" t="s">
        <v>18</v>
      </c>
      <c r="X597" s="114" t="s">
        <v>18</v>
      </c>
      <c r="Y597" s="468" t="s">
        <v>18</v>
      </c>
    </row>
    <row r="598" spans="1:25" x14ac:dyDescent="0.25">
      <c r="A598" s="437"/>
      <c r="B598" s="34"/>
      <c r="C598" s="34"/>
      <c r="D598" s="132"/>
      <c r="E598" s="700" t="s">
        <v>673</v>
      </c>
      <c r="F598" s="428" t="s">
        <v>819</v>
      </c>
      <c r="G598" s="429" t="s">
        <v>38</v>
      </c>
      <c r="H598" s="429" t="s">
        <v>114</v>
      </c>
      <c r="I598" s="429"/>
      <c r="J598" s="429" t="s">
        <v>600</v>
      </c>
      <c r="K598" s="429">
        <v>5</v>
      </c>
      <c r="L598" s="430">
        <v>6806.4</v>
      </c>
      <c r="M598" s="429">
        <v>6131.9</v>
      </c>
      <c r="N598" s="429">
        <v>1573</v>
      </c>
      <c r="O598" s="431">
        <v>348</v>
      </c>
      <c r="P598" s="353" t="s">
        <v>78</v>
      </c>
      <c r="Q598" s="113">
        <v>372650</v>
      </c>
      <c r="R598" s="113">
        <v>0</v>
      </c>
      <c r="S598" s="113">
        <f t="shared" ref="S598:S601" si="357">Q598-U598</f>
        <v>115800.28</v>
      </c>
      <c r="T598" s="113">
        <v>0</v>
      </c>
      <c r="U598" s="308">
        <v>256849.72</v>
      </c>
      <c r="V598" s="113">
        <v>0</v>
      </c>
      <c r="W598" s="113">
        <f t="shared" ref="W598:W601" si="358">Q598/L598</f>
        <v>54.749941231781854</v>
      </c>
      <c r="X598" s="113">
        <v>54.75</v>
      </c>
      <c r="Y598" s="120">
        <v>44196</v>
      </c>
    </row>
    <row r="599" spans="1:25" ht="25.5" x14ac:dyDescent="0.25">
      <c r="A599" s="437"/>
      <c r="B599" s="34"/>
      <c r="C599" s="34"/>
      <c r="D599" s="132"/>
      <c r="E599" s="700" t="s">
        <v>673</v>
      </c>
      <c r="F599" s="428" t="s">
        <v>819</v>
      </c>
      <c r="G599" s="429" t="s">
        <v>38</v>
      </c>
      <c r="H599" s="429" t="s">
        <v>114</v>
      </c>
      <c r="I599" s="429"/>
      <c r="J599" s="429" t="s">
        <v>600</v>
      </c>
      <c r="K599" s="429">
        <v>5</v>
      </c>
      <c r="L599" s="430">
        <v>6806.4</v>
      </c>
      <c r="M599" s="429">
        <v>6131.9</v>
      </c>
      <c r="N599" s="429">
        <v>1573</v>
      </c>
      <c r="O599" s="431">
        <v>348</v>
      </c>
      <c r="P599" s="353" t="s">
        <v>2136</v>
      </c>
      <c r="Q599" s="113">
        <v>283010</v>
      </c>
      <c r="R599" s="113">
        <v>0</v>
      </c>
      <c r="S599" s="113">
        <f t="shared" si="357"/>
        <v>87944.82</v>
      </c>
      <c r="T599" s="113">
        <v>0</v>
      </c>
      <c r="U599" s="308">
        <v>195065.18</v>
      </c>
      <c r="V599" s="113">
        <v>0</v>
      </c>
      <c r="W599" s="113">
        <f t="shared" si="358"/>
        <v>41.579983544898923</v>
      </c>
      <c r="X599" s="113">
        <v>41.58</v>
      </c>
      <c r="Y599" s="120">
        <v>44196</v>
      </c>
    </row>
    <row r="600" spans="1:25" x14ac:dyDescent="0.25">
      <c r="A600" s="437"/>
      <c r="B600" s="34"/>
      <c r="C600" s="34"/>
      <c r="D600" s="132"/>
      <c r="E600" s="700" t="s">
        <v>673</v>
      </c>
      <c r="F600" s="428" t="s">
        <v>819</v>
      </c>
      <c r="G600" s="429" t="s">
        <v>38</v>
      </c>
      <c r="H600" s="429" t="s">
        <v>114</v>
      </c>
      <c r="I600" s="429"/>
      <c r="J600" s="429" t="s">
        <v>600</v>
      </c>
      <c r="K600" s="429">
        <v>5</v>
      </c>
      <c r="L600" s="432">
        <v>6806.4</v>
      </c>
      <c r="M600" s="429">
        <v>6131.9</v>
      </c>
      <c r="N600" s="429">
        <v>1573</v>
      </c>
      <c r="O600" s="431">
        <v>348</v>
      </c>
      <c r="P600" s="353" t="s">
        <v>2138</v>
      </c>
      <c r="Q600" s="113">
        <v>13040994</v>
      </c>
      <c r="R600" s="113">
        <v>0</v>
      </c>
      <c r="S600" s="113">
        <f t="shared" si="357"/>
        <v>4052464.2200000007</v>
      </c>
      <c r="T600" s="113">
        <v>0</v>
      </c>
      <c r="U600" s="308">
        <v>8988529.7799999993</v>
      </c>
      <c r="V600" s="113">
        <v>0</v>
      </c>
      <c r="W600" s="113">
        <f t="shared" si="358"/>
        <v>1915.9899506346969</v>
      </c>
      <c r="X600" s="113">
        <v>1915.99</v>
      </c>
      <c r="Y600" s="120">
        <v>44196</v>
      </c>
    </row>
    <row r="601" spans="1:25" x14ac:dyDescent="0.25">
      <c r="A601" s="437"/>
      <c r="B601" s="34"/>
      <c r="C601" s="34"/>
      <c r="D601" s="132"/>
      <c r="E601" s="700" t="s">
        <v>673</v>
      </c>
      <c r="F601" s="428" t="s">
        <v>819</v>
      </c>
      <c r="G601" s="429" t="s">
        <v>38</v>
      </c>
      <c r="H601" s="429" t="s">
        <v>114</v>
      </c>
      <c r="I601" s="429"/>
      <c r="J601" s="429" t="s">
        <v>600</v>
      </c>
      <c r="K601" s="429">
        <v>5</v>
      </c>
      <c r="L601" s="432">
        <v>6806.4</v>
      </c>
      <c r="M601" s="429">
        <v>6131.9</v>
      </c>
      <c r="N601" s="429">
        <v>1573</v>
      </c>
      <c r="O601" s="431">
        <v>348</v>
      </c>
      <c r="P601" s="353" t="s">
        <v>2137</v>
      </c>
      <c r="Q601" s="113">
        <v>3988755</v>
      </c>
      <c r="R601" s="113">
        <v>0</v>
      </c>
      <c r="S601" s="113">
        <f t="shared" si="357"/>
        <v>1239498.0699999998</v>
      </c>
      <c r="T601" s="113">
        <v>0</v>
      </c>
      <c r="U601" s="308">
        <v>2749256.93</v>
      </c>
      <c r="V601" s="113">
        <v>0</v>
      </c>
      <c r="W601" s="113">
        <f t="shared" si="358"/>
        <v>586.0300599435825</v>
      </c>
      <c r="X601" s="113">
        <v>586.03</v>
      </c>
      <c r="Y601" s="120">
        <v>44196</v>
      </c>
    </row>
    <row r="602" spans="1:25" ht="14.25" x14ac:dyDescent="0.25">
      <c r="A602" s="437"/>
      <c r="B602" s="34"/>
      <c r="C602" s="34"/>
      <c r="D602" s="132"/>
      <c r="E602" s="949"/>
      <c r="F602" s="618" t="s">
        <v>31</v>
      </c>
      <c r="G602" s="352" t="s">
        <v>18</v>
      </c>
      <c r="H602" s="352" t="s">
        <v>18</v>
      </c>
      <c r="I602" s="352" t="s">
        <v>18</v>
      </c>
      <c r="J602" s="352" t="s">
        <v>18</v>
      </c>
      <c r="K602" s="352" t="s">
        <v>18</v>
      </c>
      <c r="L602" s="464">
        <f>L601</f>
        <v>6806.4</v>
      </c>
      <c r="M602" s="464">
        <f>M601</f>
        <v>6131.9</v>
      </c>
      <c r="N602" s="464">
        <f>N601</f>
        <v>1573</v>
      </c>
      <c r="O602" s="465">
        <f>O601</f>
        <v>348</v>
      </c>
      <c r="P602" s="463" t="s">
        <v>18</v>
      </c>
      <c r="Q602" s="114">
        <f>SUM(Q598:Q601)</f>
        <v>17685409</v>
      </c>
      <c r="R602" s="114">
        <f t="shared" ref="R602:U602" si="359">SUM(R598:R601)</f>
        <v>0</v>
      </c>
      <c r="S602" s="114">
        <f t="shared" si="359"/>
        <v>5495707.3900000006</v>
      </c>
      <c r="T602" s="114">
        <f t="shared" si="359"/>
        <v>0</v>
      </c>
      <c r="U602" s="114">
        <f t="shared" si="359"/>
        <v>12189701.609999999</v>
      </c>
      <c r="V602" s="114">
        <f>SUBTOTAL(9,V598:V601)</f>
        <v>0</v>
      </c>
      <c r="W602" s="466" t="s">
        <v>18</v>
      </c>
      <c r="X602" s="114" t="s">
        <v>18</v>
      </c>
      <c r="Y602" s="468" t="s">
        <v>18</v>
      </c>
    </row>
    <row r="603" spans="1:25" x14ac:dyDescent="0.25">
      <c r="A603" s="437"/>
      <c r="B603" s="34"/>
      <c r="C603" s="34"/>
      <c r="D603" s="132"/>
      <c r="E603" s="700" t="s">
        <v>664</v>
      </c>
      <c r="F603" s="428" t="s">
        <v>820</v>
      </c>
      <c r="G603" s="429" t="s">
        <v>38</v>
      </c>
      <c r="H603" s="429" t="s">
        <v>611</v>
      </c>
      <c r="I603" s="429"/>
      <c r="J603" s="429" t="s">
        <v>600</v>
      </c>
      <c r="K603" s="429">
        <v>5</v>
      </c>
      <c r="L603" s="432">
        <v>3077.8</v>
      </c>
      <c r="M603" s="556">
        <v>2742</v>
      </c>
      <c r="N603" s="429">
        <v>698.2</v>
      </c>
      <c r="O603" s="431">
        <v>180</v>
      </c>
      <c r="P603" s="353" t="s">
        <v>2119</v>
      </c>
      <c r="Q603" s="113">
        <v>170633</v>
      </c>
      <c r="R603" s="113">
        <v>0</v>
      </c>
      <c r="S603" s="113">
        <f t="shared" ref="S603" si="360">Q603-U603</f>
        <v>53023.880000000005</v>
      </c>
      <c r="T603" s="113">
        <v>0</v>
      </c>
      <c r="U603" s="308">
        <v>117609.12</v>
      </c>
      <c r="V603" s="113">
        <v>0</v>
      </c>
      <c r="W603" s="113">
        <f>Q603/L603</f>
        <v>55.439924621482874</v>
      </c>
      <c r="X603" s="113">
        <v>55.44</v>
      </c>
      <c r="Y603" s="120">
        <v>44196</v>
      </c>
    </row>
    <row r="604" spans="1:25" ht="14.25" x14ac:dyDescent="0.25">
      <c r="A604" s="437"/>
      <c r="B604" s="34"/>
      <c r="C604" s="34"/>
      <c r="D604" s="132"/>
      <c r="E604" s="949"/>
      <c r="F604" s="618" t="s">
        <v>31</v>
      </c>
      <c r="G604" s="352" t="s">
        <v>18</v>
      </c>
      <c r="H604" s="352" t="s">
        <v>18</v>
      </c>
      <c r="I604" s="352" t="s">
        <v>18</v>
      </c>
      <c r="J604" s="352" t="s">
        <v>18</v>
      </c>
      <c r="K604" s="352" t="s">
        <v>18</v>
      </c>
      <c r="L604" s="464">
        <f>L603</f>
        <v>3077.8</v>
      </c>
      <c r="M604" s="464">
        <f>M603</f>
        <v>2742</v>
      </c>
      <c r="N604" s="464">
        <f>N603</f>
        <v>698.2</v>
      </c>
      <c r="O604" s="465">
        <f>O603</f>
        <v>180</v>
      </c>
      <c r="P604" s="463" t="s">
        <v>18</v>
      </c>
      <c r="Q604" s="114">
        <f>SUM(Q603:Q603)</f>
        <v>170633</v>
      </c>
      <c r="R604" s="114">
        <f t="shared" ref="R604:U604" si="361">SUM(R603:R603)</f>
        <v>0</v>
      </c>
      <c r="S604" s="114">
        <f t="shared" si="361"/>
        <v>53023.880000000005</v>
      </c>
      <c r="T604" s="114">
        <f t="shared" si="361"/>
        <v>0</v>
      </c>
      <c r="U604" s="114">
        <f t="shared" si="361"/>
        <v>117609.12</v>
      </c>
      <c r="V604" s="114">
        <f>SUBTOTAL(9,V603:V603)</f>
        <v>0</v>
      </c>
      <c r="W604" s="466" t="s">
        <v>18</v>
      </c>
      <c r="X604" s="114" t="s">
        <v>18</v>
      </c>
      <c r="Y604" s="468" t="s">
        <v>18</v>
      </c>
    </row>
    <row r="605" spans="1:25" x14ac:dyDescent="0.25">
      <c r="A605" s="437"/>
      <c r="B605" s="34"/>
      <c r="C605" s="34"/>
      <c r="D605" s="132"/>
      <c r="E605" s="700" t="s">
        <v>679</v>
      </c>
      <c r="F605" s="428" t="s">
        <v>872</v>
      </c>
      <c r="G605" s="429" t="s">
        <v>38</v>
      </c>
      <c r="H605" s="429" t="s">
        <v>634</v>
      </c>
      <c r="I605" s="429"/>
      <c r="J605" s="429" t="s">
        <v>600</v>
      </c>
      <c r="K605" s="429">
        <v>5</v>
      </c>
      <c r="L605" s="432">
        <v>3047.8</v>
      </c>
      <c r="M605" s="429">
        <v>2705.9</v>
      </c>
      <c r="N605" s="429">
        <v>692.6</v>
      </c>
      <c r="O605" s="431">
        <v>180</v>
      </c>
      <c r="P605" s="353" t="s">
        <v>78</v>
      </c>
      <c r="Q605" s="113">
        <v>166867</v>
      </c>
      <c r="R605" s="113">
        <v>0</v>
      </c>
      <c r="S605" s="113">
        <f t="shared" ref="S605:S607" si="362">Q605-U605</f>
        <v>51853.600000000006</v>
      </c>
      <c r="T605" s="113">
        <v>0</v>
      </c>
      <c r="U605" s="113">
        <v>115013.4</v>
      </c>
      <c r="V605" s="113">
        <v>0</v>
      </c>
      <c r="W605" s="113">
        <f t="shared" ref="W605:W607" si="363">Q605/L605</f>
        <v>54.749983594724057</v>
      </c>
      <c r="X605" s="113">
        <v>54.75</v>
      </c>
      <c r="Y605" s="120">
        <v>44196</v>
      </c>
    </row>
    <row r="606" spans="1:25" ht="25.5" x14ac:dyDescent="0.25">
      <c r="A606" s="437"/>
      <c r="B606" s="34"/>
      <c r="C606" s="34"/>
      <c r="D606" s="132"/>
      <c r="E606" s="700" t="s">
        <v>679</v>
      </c>
      <c r="F606" s="428" t="s">
        <v>872</v>
      </c>
      <c r="G606" s="429" t="s">
        <v>38</v>
      </c>
      <c r="H606" s="429" t="s">
        <v>634</v>
      </c>
      <c r="I606" s="429"/>
      <c r="J606" s="429" t="s">
        <v>600</v>
      </c>
      <c r="K606" s="429">
        <v>5</v>
      </c>
      <c r="L606" s="432">
        <v>3047.8</v>
      </c>
      <c r="M606" s="429">
        <v>2705.9</v>
      </c>
      <c r="N606" s="429">
        <v>692.6</v>
      </c>
      <c r="O606" s="431">
        <v>180</v>
      </c>
      <c r="P606" s="353" t="s">
        <v>2136</v>
      </c>
      <c r="Q606" s="113">
        <v>126728</v>
      </c>
      <c r="R606" s="113">
        <v>0</v>
      </c>
      <c r="S606" s="113">
        <f t="shared" si="362"/>
        <v>39380.490000000005</v>
      </c>
      <c r="T606" s="113">
        <v>0</v>
      </c>
      <c r="U606" s="308">
        <v>87347.51</v>
      </c>
      <c r="V606" s="113">
        <v>0</v>
      </c>
      <c r="W606" s="113">
        <f t="shared" si="363"/>
        <v>41.580156178226915</v>
      </c>
      <c r="X606" s="113">
        <v>41.58</v>
      </c>
      <c r="Y606" s="120">
        <v>44196</v>
      </c>
    </row>
    <row r="607" spans="1:25" x14ac:dyDescent="0.25">
      <c r="A607" s="437"/>
      <c r="B607" s="34"/>
      <c r="C607" s="34"/>
      <c r="D607" s="132"/>
      <c r="E607" s="700" t="s">
        <v>679</v>
      </c>
      <c r="F607" s="428" t="s">
        <v>872</v>
      </c>
      <c r="G607" s="429" t="s">
        <v>38</v>
      </c>
      <c r="H607" s="429" t="s">
        <v>634</v>
      </c>
      <c r="I607" s="429"/>
      <c r="J607" s="429" t="s">
        <v>600</v>
      </c>
      <c r="K607" s="429">
        <v>5</v>
      </c>
      <c r="L607" s="432">
        <v>3047.8</v>
      </c>
      <c r="M607" s="429">
        <v>2705.9</v>
      </c>
      <c r="N607" s="429">
        <v>692.6</v>
      </c>
      <c r="O607" s="431">
        <v>180</v>
      </c>
      <c r="P607" s="353" t="s">
        <v>2119</v>
      </c>
      <c r="Q607" s="113">
        <v>168970</v>
      </c>
      <c r="R607" s="113">
        <v>0</v>
      </c>
      <c r="S607" s="113">
        <f t="shared" si="362"/>
        <v>52507.11</v>
      </c>
      <c r="T607" s="113">
        <v>0</v>
      </c>
      <c r="U607" s="308">
        <v>116462.89</v>
      </c>
      <c r="V607" s="113">
        <v>0</v>
      </c>
      <c r="W607" s="113">
        <f t="shared" si="363"/>
        <v>55.439989500623398</v>
      </c>
      <c r="X607" s="113">
        <v>55.44</v>
      </c>
      <c r="Y607" s="120">
        <v>44196</v>
      </c>
    </row>
    <row r="608" spans="1:25" ht="14.25" x14ac:dyDescent="0.25">
      <c r="A608" s="437"/>
      <c r="B608" s="34"/>
      <c r="C608" s="34"/>
      <c r="D608" s="132"/>
      <c r="E608" s="949"/>
      <c r="F608" s="618" t="s">
        <v>31</v>
      </c>
      <c r="G608" s="352" t="s">
        <v>18</v>
      </c>
      <c r="H608" s="352" t="s">
        <v>18</v>
      </c>
      <c r="I608" s="352" t="s">
        <v>18</v>
      </c>
      <c r="J608" s="352" t="s">
        <v>18</v>
      </c>
      <c r="K608" s="352" t="s">
        <v>18</v>
      </c>
      <c r="L608" s="464">
        <f>L607</f>
        <v>3047.8</v>
      </c>
      <c r="M608" s="464">
        <f>M607</f>
        <v>2705.9</v>
      </c>
      <c r="N608" s="464">
        <f>N607</f>
        <v>692.6</v>
      </c>
      <c r="O608" s="465">
        <f>O607</f>
        <v>180</v>
      </c>
      <c r="P608" s="463" t="s">
        <v>18</v>
      </c>
      <c r="Q608" s="114">
        <f>SUM(Q605:Q607)</f>
        <v>462565</v>
      </c>
      <c r="R608" s="114">
        <f t="shared" ref="R608:U608" si="364">SUM(R605:R607)</f>
        <v>0</v>
      </c>
      <c r="S608" s="114">
        <f t="shared" si="364"/>
        <v>143741.20000000001</v>
      </c>
      <c r="T608" s="114">
        <f t="shared" si="364"/>
        <v>0</v>
      </c>
      <c r="U608" s="114">
        <f t="shared" si="364"/>
        <v>318823.8</v>
      </c>
      <c r="V608" s="114">
        <f>SUBTOTAL(9,V605:V607)</f>
        <v>0</v>
      </c>
      <c r="W608" s="466" t="s">
        <v>18</v>
      </c>
      <c r="X608" s="114" t="s">
        <v>18</v>
      </c>
      <c r="Y608" s="468" t="s">
        <v>18</v>
      </c>
    </row>
    <row r="609" spans="1:25" x14ac:dyDescent="0.25">
      <c r="A609" s="437"/>
      <c r="B609" s="34"/>
      <c r="C609" s="34"/>
      <c r="D609" s="132"/>
      <c r="E609" s="700" t="s">
        <v>682</v>
      </c>
      <c r="F609" s="428" t="s">
        <v>904</v>
      </c>
      <c r="G609" s="429" t="s">
        <v>38</v>
      </c>
      <c r="H609" s="429" t="s">
        <v>701</v>
      </c>
      <c r="I609" s="429"/>
      <c r="J609" s="429" t="s">
        <v>600</v>
      </c>
      <c r="K609" s="429">
        <v>5</v>
      </c>
      <c r="L609" s="432">
        <v>8751</v>
      </c>
      <c r="M609" s="556">
        <v>7674</v>
      </c>
      <c r="N609" s="429">
        <v>1733.6</v>
      </c>
      <c r="O609" s="431">
        <v>486</v>
      </c>
      <c r="P609" s="353" t="s">
        <v>2137</v>
      </c>
      <c r="Q609" s="113">
        <v>5128349</v>
      </c>
      <c r="R609" s="113">
        <v>0</v>
      </c>
      <c r="S609" s="113">
        <f t="shared" ref="S609" si="365">Q609-U609</f>
        <v>1593624.75</v>
      </c>
      <c r="T609" s="113">
        <v>0</v>
      </c>
      <c r="U609" s="308">
        <v>3534724.25</v>
      </c>
      <c r="V609" s="113">
        <v>0</v>
      </c>
      <c r="W609" s="113">
        <f>Q609/L609</f>
        <v>586.03005370814765</v>
      </c>
      <c r="X609" s="113">
        <v>586.03</v>
      </c>
      <c r="Y609" s="120">
        <v>44196</v>
      </c>
    </row>
    <row r="610" spans="1:25" ht="14.25" x14ac:dyDescent="0.25">
      <c r="A610" s="437"/>
      <c r="B610" s="34"/>
      <c r="C610" s="34"/>
      <c r="D610" s="132"/>
      <c r="E610" s="949"/>
      <c r="F610" s="618" t="s">
        <v>31</v>
      </c>
      <c r="G610" s="352" t="s">
        <v>18</v>
      </c>
      <c r="H610" s="352" t="s">
        <v>18</v>
      </c>
      <c r="I610" s="352" t="s">
        <v>18</v>
      </c>
      <c r="J610" s="352" t="s">
        <v>18</v>
      </c>
      <c r="K610" s="352" t="s">
        <v>18</v>
      </c>
      <c r="L610" s="464">
        <f>L609</f>
        <v>8751</v>
      </c>
      <c r="M610" s="464">
        <f>M609</f>
        <v>7674</v>
      </c>
      <c r="N610" s="464">
        <f>N609</f>
        <v>1733.6</v>
      </c>
      <c r="O610" s="465">
        <f>O609</f>
        <v>486</v>
      </c>
      <c r="P610" s="463" t="s">
        <v>18</v>
      </c>
      <c r="Q610" s="114">
        <f>SUM(Q609:Q609)</f>
        <v>5128349</v>
      </c>
      <c r="R610" s="114">
        <f t="shared" ref="R610:U610" si="366">SUM(R609:R609)</f>
        <v>0</v>
      </c>
      <c r="S610" s="114">
        <f t="shared" si="366"/>
        <v>1593624.75</v>
      </c>
      <c r="T610" s="114">
        <f t="shared" si="366"/>
        <v>0</v>
      </c>
      <c r="U610" s="114">
        <f t="shared" si="366"/>
        <v>3534724.25</v>
      </c>
      <c r="V610" s="114">
        <f>SUBTOTAL(9,V609:V609)</f>
        <v>0</v>
      </c>
      <c r="W610" s="466" t="s">
        <v>18</v>
      </c>
      <c r="X610" s="114" t="s">
        <v>18</v>
      </c>
      <c r="Y610" s="468" t="s">
        <v>18</v>
      </c>
    </row>
    <row r="611" spans="1:25" x14ac:dyDescent="0.25">
      <c r="A611" s="437"/>
      <c r="B611" s="34"/>
      <c r="C611" s="34"/>
      <c r="D611" s="132"/>
      <c r="E611" s="700" t="s">
        <v>680</v>
      </c>
      <c r="F611" s="428" t="s">
        <v>873</v>
      </c>
      <c r="G611" s="429" t="s">
        <v>38</v>
      </c>
      <c r="H611" s="429" t="s">
        <v>701</v>
      </c>
      <c r="I611" s="429"/>
      <c r="J611" s="429" t="s">
        <v>600</v>
      </c>
      <c r="K611" s="429">
        <v>5</v>
      </c>
      <c r="L611" s="432">
        <v>7970.1</v>
      </c>
      <c r="M611" s="429">
        <v>7109.6</v>
      </c>
      <c r="N611" s="429">
        <v>2314</v>
      </c>
      <c r="O611" s="431">
        <v>441</v>
      </c>
      <c r="P611" s="353" t="s">
        <v>2137</v>
      </c>
      <c r="Q611" s="113">
        <v>4670718</v>
      </c>
      <c r="R611" s="113">
        <v>0</v>
      </c>
      <c r="S611" s="113">
        <f t="shared" ref="S611:S612" si="367">Q611-U611</f>
        <v>1451416.7799999998</v>
      </c>
      <c r="T611" s="113">
        <v>0</v>
      </c>
      <c r="U611" s="308">
        <v>3219301.22</v>
      </c>
      <c r="V611" s="113">
        <v>0</v>
      </c>
      <c r="W611" s="113">
        <f t="shared" ref="W611:W612" si="368">Q611/L611</f>
        <v>586.03003726427517</v>
      </c>
      <c r="X611" s="113">
        <v>586.03</v>
      </c>
      <c r="Y611" s="120">
        <v>44196</v>
      </c>
    </row>
    <row r="612" spans="1:25" x14ac:dyDescent="0.25">
      <c r="A612" s="437"/>
      <c r="B612" s="34"/>
      <c r="C612" s="34"/>
      <c r="D612" s="132"/>
      <c r="E612" s="700" t="s">
        <v>680</v>
      </c>
      <c r="F612" s="428" t="s">
        <v>873</v>
      </c>
      <c r="G612" s="429" t="s">
        <v>38</v>
      </c>
      <c r="H612" s="429" t="s">
        <v>701</v>
      </c>
      <c r="I612" s="429"/>
      <c r="J612" s="429" t="s">
        <v>600</v>
      </c>
      <c r="K612" s="429">
        <v>5</v>
      </c>
      <c r="L612" s="432">
        <v>7970.1</v>
      </c>
      <c r="M612" s="429">
        <v>7109.6</v>
      </c>
      <c r="N612" s="429">
        <v>2314</v>
      </c>
      <c r="O612" s="431">
        <v>441</v>
      </c>
      <c r="P612" s="353" t="s">
        <v>2138</v>
      </c>
      <c r="Q612" s="113">
        <v>15270632</v>
      </c>
      <c r="R612" s="113">
        <v>0</v>
      </c>
      <c r="S612" s="113">
        <f t="shared" si="367"/>
        <v>4745320.01</v>
      </c>
      <c r="T612" s="113">
        <v>0</v>
      </c>
      <c r="U612" s="308">
        <v>10525311.99</v>
      </c>
      <c r="V612" s="113">
        <v>0</v>
      </c>
      <c r="W612" s="113">
        <f t="shared" si="368"/>
        <v>1915.9900126723628</v>
      </c>
      <c r="X612" s="113">
        <v>1915.99</v>
      </c>
      <c r="Y612" s="120">
        <v>44196</v>
      </c>
    </row>
    <row r="613" spans="1:25" ht="14.25" x14ac:dyDescent="0.25">
      <c r="A613" s="437"/>
      <c r="B613" s="34"/>
      <c r="C613" s="34"/>
      <c r="D613" s="132"/>
      <c r="E613" s="949"/>
      <c r="F613" s="618" t="s">
        <v>31</v>
      </c>
      <c r="G613" s="352" t="s">
        <v>18</v>
      </c>
      <c r="H613" s="352" t="s">
        <v>18</v>
      </c>
      <c r="I613" s="352" t="s">
        <v>18</v>
      </c>
      <c r="J613" s="352" t="s">
        <v>18</v>
      </c>
      <c r="K613" s="352" t="s">
        <v>18</v>
      </c>
      <c r="L613" s="464">
        <f>L612</f>
        <v>7970.1</v>
      </c>
      <c r="M613" s="464">
        <f>M612</f>
        <v>7109.6</v>
      </c>
      <c r="N613" s="464">
        <f>N612</f>
        <v>2314</v>
      </c>
      <c r="O613" s="465">
        <f>O612</f>
        <v>441</v>
      </c>
      <c r="P613" s="463" t="s">
        <v>18</v>
      </c>
      <c r="Q613" s="114">
        <f>SUM(Q611:Q612)</f>
        <v>19941350</v>
      </c>
      <c r="R613" s="114">
        <f t="shared" ref="R613:U613" si="369">SUM(R611:R612)</f>
        <v>0</v>
      </c>
      <c r="S613" s="114">
        <f t="shared" si="369"/>
        <v>6196736.7899999991</v>
      </c>
      <c r="T613" s="114">
        <f t="shared" si="369"/>
        <v>0</v>
      </c>
      <c r="U613" s="114">
        <f t="shared" si="369"/>
        <v>13744613.210000001</v>
      </c>
      <c r="V613" s="114">
        <f>SUBTOTAL(9,V611:V612)</f>
        <v>0</v>
      </c>
      <c r="W613" s="466" t="s">
        <v>18</v>
      </c>
      <c r="X613" s="114" t="s">
        <v>18</v>
      </c>
      <c r="Y613" s="468" t="s">
        <v>18</v>
      </c>
    </row>
    <row r="614" spans="1:25" x14ac:dyDescent="0.25">
      <c r="A614" s="437"/>
      <c r="B614" s="34"/>
      <c r="C614" s="34"/>
      <c r="D614" s="132"/>
      <c r="E614" s="700" t="s">
        <v>676</v>
      </c>
      <c r="F614" s="428" t="s">
        <v>905</v>
      </c>
      <c r="G614" s="429" t="s">
        <v>38</v>
      </c>
      <c r="H614" s="429" t="s">
        <v>701</v>
      </c>
      <c r="I614" s="429"/>
      <c r="J614" s="429" t="s">
        <v>600</v>
      </c>
      <c r="K614" s="429">
        <v>5</v>
      </c>
      <c r="L614" s="430">
        <v>11079.9</v>
      </c>
      <c r="M614" s="429">
        <v>10809.6</v>
      </c>
      <c r="N614" s="429">
        <v>2760.3</v>
      </c>
      <c r="O614" s="431">
        <v>711</v>
      </c>
      <c r="P614" s="353" t="s">
        <v>78</v>
      </c>
      <c r="Q614" s="113">
        <v>606625</v>
      </c>
      <c r="R614" s="113">
        <v>0</v>
      </c>
      <c r="S614" s="113">
        <f t="shared" ref="S614:S615" si="370">Q614-U614</f>
        <v>188507.57</v>
      </c>
      <c r="T614" s="113">
        <v>0</v>
      </c>
      <c r="U614" s="308">
        <v>418117.43</v>
      </c>
      <c r="V614" s="113">
        <v>0</v>
      </c>
      <c r="W614" s="113">
        <f t="shared" ref="W614:W615" si="371">Q614/L614</f>
        <v>54.750042870423023</v>
      </c>
      <c r="X614" s="113">
        <v>54.75</v>
      </c>
      <c r="Y614" s="120">
        <v>44196</v>
      </c>
    </row>
    <row r="615" spans="1:25" ht="25.5" x14ac:dyDescent="0.25">
      <c r="A615" s="437"/>
      <c r="B615" s="34"/>
      <c r="C615" s="34"/>
      <c r="D615" s="132"/>
      <c r="E615" s="700" t="s">
        <v>676</v>
      </c>
      <c r="F615" s="428" t="s">
        <v>905</v>
      </c>
      <c r="G615" s="429" t="s">
        <v>38</v>
      </c>
      <c r="H615" s="429" t="s">
        <v>701</v>
      </c>
      <c r="I615" s="429"/>
      <c r="J615" s="429" t="s">
        <v>600</v>
      </c>
      <c r="K615" s="429">
        <v>5</v>
      </c>
      <c r="L615" s="430">
        <v>11079.9</v>
      </c>
      <c r="M615" s="429">
        <v>10809.6</v>
      </c>
      <c r="N615" s="429">
        <v>2760.3</v>
      </c>
      <c r="O615" s="431">
        <v>711</v>
      </c>
      <c r="P615" s="353" t="s">
        <v>2136</v>
      </c>
      <c r="Q615" s="113">
        <v>460702</v>
      </c>
      <c r="R615" s="113">
        <v>0</v>
      </c>
      <c r="S615" s="113">
        <f t="shared" si="370"/>
        <v>143162.28000000003</v>
      </c>
      <c r="T615" s="113">
        <v>0</v>
      </c>
      <c r="U615" s="308">
        <v>317539.71999999997</v>
      </c>
      <c r="V615" s="113">
        <v>0</v>
      </c>
      <c r="W615" s="113">
        <f t="shared" si="371"/>
        <v>41.579978158647641</v>
      </c>
      <c r="X615" s="113">
        <v>41.58</v>
      </c>
      <c r="Y615" s="120">
        <v>44196</v>
      </c>
    </row>
    <row r="616" spans="1:25" ht="14.25" x14ac:dyDescent="0.25">
      <c r="A616" s="437"/>
      <c r="B616" s="34"/>
      <c r="C616" s="34"/>
      <c r="D616" s="132"/>
      <c r="E616" s="949"/>
      <c r="F616" s="618" t="s">
        <v>31</v>
      </c>
      <c r="G616" s="352" t="s">
        <v>18</v>
      </c>
      <c r="H616" s="352" t="s">
        <v>18</v>
      </c>
      <c r="I616" s="352" t="s">
        <v>18</v>
      </c>
      <c r="J616" s="352" t="s">
        <v>18</v>
      </c>
      <c r="K616" s="352" t="s">
        <v>18</v>
      </c>
      <c r="L616" s="464">
        <f>L615</f>
        <v>11079.9</v>
      </c>
      <c r="M616" s="464">
        <f>M615</f>
        <v>10809.6</v>
      </c>
      <c r="N616" s="464">
        <f>N615</f>
        <v>2760.3</v>
      </c>
      <c r="O616" s="465">
        <f>O615</f>
        <v>711</v>
      </c>
      <c r="P616" s="463" t="s">
        <v>18</v>
      </c>
      <c r="Q616" s="114">
        <f>SUM(Q614:Q615)</f>
        <v>1067327</v>
      </c>
      <c r="R616" s="114">
        <f t="shared" ref="R616:U616" si="372">SUM(R614:R615)</f>
        <v>0</v>
      </c>
      <c r="S616" s="114">
        <f t="shared" si="372"/>
        <v>331669.85000000003</v>
      </c>
      <c r="T616" s="114">
        <f t="shared" si="372"/>
        <v>0</v>
      </c>
      <c r="U616" s="114">
        <f t="shared" si="372"/>
        <v>735657.14999999991</v>
      </c>
      <c r="V616" s="114">
        <f>SUBTOTAL(9,V614:V615)</f>
        <v>0</v>
      </c>
      <c r="W616" s="466" t="s">
        <v>18</v>
      </c>
      <c r="X616" s="114" t="s">
        <v>18</v>
      </c>
      <c r="Y616" s="468" t="s">
        <v>18</v>
      </c>
    </row>
    <row r="617" spans="1:25" x14ac:dyDescent="0.25">
      <c r="A617" s="437"/>
      <c r="B617" s="34"/>
      <c r="C617" s="34"/>
      <c r="D617" s="132"/>
      <c r="E617" s="700" t="s">
        <v>675</v>
      </c>
      <c r="F617" s="428" t="s">
        <v>1065</v>
      </c>
      <c r="G617" s="429" t="s">
        <v>38</v>
      </c>
      <c r="H617" s="429" t="s">
        <v>2142</v>
      </c>
      <c r="I617" s="429"/>
      <c r="J617" s="429" t="s">
        <v>600</v>
      </c>
      <c r="K617" s="429">
        <v>5</v>
      </c>
      <c r="L617" s="430">
        <v>12971</v>
      </c>
      <c r="M617" s="430">
        <v>11699.2</v>
      </c>
      <c r="N617" s="430">
        <v>3000</v>
      </c>
      <c r="O617" s="431">
        <v>633</v>
      </c>
      <c r="P617" s="445" t="s">
        <v>2135</v>
      </c>
      <c r="Q617" s="113">
        <v>1078668</v>
      </c>
      <c r="R617" s="113">
        <v>0</v>
      </c>
      <c r="S617" s="113">
        <f t="shared" ref="S617:S618" si="373">Q617-U617</f>
        <v>335194.04000000004</v>
      </c>
      <c r="T617" s="113">
        <v>0</v>
      </c>
      <c r="U617" s="308">
        <v>743473.96</v>
      </c>
      <c r="V617" s="113">
        <v>0</v>
      </c>
      <c r="W617" s="113">
        <f t="shared" ref="W617:W618" si="374">Q617/L617</f>
        <v>83.159972245779045</v>
      </c>
      <c r="X617" s="113">
        <v>83.16</v>
      </c>
      <c r="Y617" s="120">
        <v>44196</v>
      </c>
    </row>
    <row r="618" spans="1:25" x14ac:dyDescent="0.25">
      <c r="A618" s="437"/>
      <c r="B618" s="34"/>
      <c r="C618" s="34"/>
      <c r="D618" s="132"/>
      <c r="E618" s="700" t="s">
        <v>675</v>
      </c>
      <c r="F618" s="428" t="s">
        <v>1065</v>
      </c>
      <c r="G618" s="429" t="s">
        <v>38</v>
      </c>
      <c r="H618" s="429" t="s">
        <v>2142</v>
      </c>
      <c r="I618" s="429"/>
      <c r="J618" s="429" t="s">
        <v>600</v>
      </c>
      <c r="K618" s="429">
        <v>5</v>
      </c>
      <c r="L618" s="430">
        <v>12971</v>
      </c>
      <c r="M618" s="430">
        <v>11699.2</v>
      </c>
      <c r="N618" s="430">
        <v>3000</v>
      </c>
      <c r="O618" s="431">
        <v>633</v>
      </c>
      <c r="P618" s="445" t="s">
        <v>2129</v>
      </c>
      <c r="Q618" s="113">
        <v>51426253</v>
      </c>
      <c r="R618" s="113">
        <v>0</v>
      </c>
      <c r="S618" s="113">
        <f t="shared" si="373"/>
        <v>15980610.850000001</v>
      </c>
      <c r="T618" s="113">
        <v>0</v>
      </c>
      <c r="U618" s="308">
        <v>35445642.149999999</v>
      </c>
      <c r="V618" s="113">
        <v>0</v>
      </c>
      <c r="W618" s="113">
        <f t="shared" si="374"/>
        <v>3964.709968391026</v>
      </c>
      <c r="X618" s="113">
        <v>3964.71</v>
      </c>
      <c r="Y618" s="120">
        <v>44196</v>
      </c>
    </row>
    <row r="619" spans="1:25" ht="14.25" x14ac:dyDescent="0.25">
      <c r="A619" s="437"/>
      <c r="B619" s="34"/>
      <c r="C619" s="34"/>
      <c r="D619" s="132"/>
      <c r="E619" s="949"/>
      <c r="F619" s="618" t="s">
        <v>31</v>
      </c>
      <c r="G619" s="352" t="s">
        <v>18</v>
      </c>
      <c r="H619" s="352" t="s">
        <v>18</v>
      </c>
      <c r="I619" s="352" t="s">
        <v>18</v>
      </c>
      <c r="J619" s="352" t="s">
        <v>18</v>
      </c>
      <c r="K619" s="352" t="s">
        <v>18</v>
      </c>
      <c r="L619" s="464">
        <f>L618</f>
        <v>12971</v>
      </c>
      <c r="M619" s="464">
        <f>M618</f>
        <v>11699.2</v>
      </c>
      <c r="N619" s="464">
        <f>N618</f>
        <v>3000</v>
      </c>
      <c r="O619" s="465">
        <f>O618</f>
        <v>633</v>
      </c>
      <c r="P619" s="463" t="s">
        <v>18</v>
      </c>
      <c r="Q619" s="114">
        <f>SUM(Q617:Q618)</f>
        <v>52504921</v>
      </c>
      <c r="R619" s="114">
        <f t="shared" ref="R619:U619" si="375">SUM(R617:R618)</f>
        <v>0</v>
      </c>
      <c r="S619" s="114">
        <f t="shared" si="375"/>
        <v>16315804.890000001</v>
      </c>
      <c r="T619" s="114">
        <f t="shared" si="375"/>
        <v>0</v>
      </c>
      <c r="U619" s="114">
        <f t="shared" si="375"/>
        <v>36189116.109999999</v>
      </c>
      <c r="V619" s="114">
        <f>SUBTOTAL(9,V617:V618)</f>
        <v>0</v>
      </c>
      <c r="W619" s="466" t="s">
        <v>18</v>
      </c>
      <c r="X619" s="114" t="s">
        <v>18</v>
      </c>
      <c r="Y619" s="468" t="s">
        <v>18</v>
      </c>
    </row>
    <row r="620" spans="1:25" ht="25.5" x14ac:dyDescent="0.25">
      <c r="A620" s="437"/>
      <c r="B620" s="34"/>
      <c r="C620" s="34"/>
      <c r="D620" s="132"/>
      <c r="E620" s="700" t="s">
        <v>674</v>
      </c>
      <c r="F620" s="428" t="s">
        <v>1013</v>
      </c>
      <c r="G620" s="429" t="s">
        <v>38</v>
      </c>
      <c r="H620" s="443" t="s">
        <v>2142</v>
      </c>
      <c r="I620" s="429"/>
      <c r="J620" s="443" t="s">
        <v>600</v>
      </c>
      <c r="K620" s="429">
        <v>5</v>
      </c>
      <c r="L620" s="430">
        <v>4778.8</v>
      </c>
      <c r="M620" s="429">
        <v>4261.1000000000004</v>
      </c>
      <c r="N620" s="429"/>
      <c r="O620" s="431">
        <v>237</v>
      </c>
      <c r="P620" s="353" t="s">
        <v>2140</v>
      </c>
      <c r="Q620" s="113">
        <v>198703</v>
      </c>
      <c r="R620" s="113">
        <v>0</v>
      </c>
      <c r="S620" s="113">
        <f t="shared" ref="S620:S622" si="376">Q620-U620</f>
        <v>61746.579999999987</v>
      </c>
      <c r="T620" s="113">
        <v>0</v>
      </c>
      <c r="U620" s="308">
        <v>136956.42000000001</v>
      </c>
      <c r="V620" s="113">
        <v>0</v>
      </c>
      <c r="W620" s="113">
        <f t="shared" ref="W620:W622" si="377">Q620/L620</f>
        <v>41.580103791746879</v>
      </c>
      <c r="X620" s="113">
        <v>41.58</v>
      </c>
      <c r="Y620" s="120">
        <v>44196</v>
      </c>
    </row>
    <row r="621" spans="1:25" ht="25.5" x14ac:dyDescent="0.25">
      <c r="A621" s="437"/>
      <c r="B621" s="34"/>
      <c r="C621" s="34"/>
      <c r="D621" s="132"/>
      <c r="E621" s="700" t="s">
        <v>674</v>
      </c>
      <c r="F621" s="428" t="s">
        <v>1013</v>
      </c>
      <c r="G621" s="429" t="s">
        <v>38</v>
      </c>
      <c r="H621" s="429" t="s">
        <v>2142</v>
      </c>
      <c r="I621" s="429"/>
      <c r="J621" s="429" t="s">
        <v>600</v>
      </c>
      <c r="K621" s="429">
        <v>5</v>
      </c>
      <c r="L621" s="430">
        <v>4778.8</v>
      </c>
      <c r="M621" s="429">
        <v>4261.1000000000004</v>
      </c>
      <c r="N621" s="429"/>
      <c r="O621" s="431">
        <v>237</v>
      </c>
      <c r="P621" s="353" t="s">
        <v>2136</v>
      </c>
      <c r="Q621" s="113">
        <v>198703</v>
      </c>
      <c r="R621" s="113">
        <v>0</v>
      </c>
      <c r="S621" s="113">
        <f t="shared" si="376"/>
        <v>61746.579999999987</v>
      </c>
      <c r="T621" s="113">
        <v>0</v>
      </c>
      <c r="U621" s="308">
        <v>136956.42000000001</v>
      </c>
      <c r="V621" s="113">
        <v>0</v>
      </c>
      <c r="W621" s="113">
        <f t="shared" si="377"/>
        <v>41.580103791746879</v>
      </c>
      <c r="X621" s="113">
        <v>41.58</v>
      </c>
      <c r="Y621" s="120">
        <v>44196</v>
      </c>
    </row>
    <row r="622" spans="1:25" x14ac:dyDescent="0.25">
      <c r="A622" s="437"/>
      <c r="B622" s="34"/>
      <c r="C622" s="34"/>
      <c r="D622" s="132"/>
      <c r="E622" s="700" t="s">
        <v>674</v>
      </c>
      <c r="F622" s="428" t="s">
        <v>1013</v>
      </c>
      <c r="G622" s="429" t="s">
        <v>38</v>
      </c>
      <c r="H622" s="429" t="s">
        <v>2142</v>
      </c>
      <c r="I622" s="429"/>
      <c r="J622" s="429" t="s">
        <v>600</v>
      </c>
      <c r="K622" s="429">
        <v>5</v>
      </c>
      <c r="L622" s="430">
        <v>4778.8</v>
      </c>
      <c r="M622" s="429">
        <v>4261.1000000000004</v>
      </c>
      <c r="N622" s="429"/>
      <c r="O622" s="431">
        <v>237</v>
      </c>
      <c r="P622" s="353" t="s">
        <v>78</v>
      </c>
      <c r="Q622" s="113">
        <v>261639</v>
      </c>
      <c r="R622" s="113">
        <v>0</v>
      </c>
      <c r="S622" s="113">
        <f t="shared" si="376"/>
        <v>81303.820000000007</v>
      </c>
      <c r="T622" s="113">
        <v>0</v>
      </c>
      <c r="U622" s="308">
        <v>180335.18</v>
      </c>
      <c r="V622" s="113">
        <v>0</v>
      </c>
      <c r="W622" s="113">
        <f t="shared" si="377"/>
        <v>54.749937222733742</v>
      </c>
      <c r="X622" s="113">
        <v>54.75</v>
      </c>
      <c r="Y622" s="120">
        <v>44196</v>
      </c>
    </row>
    <row r="623" spans="1:25" ht="14.25" x14ac:dyDescent="0.25">
      <c r="A623" s="437"/>
      <c r="B623" s="34"/>
      <c r="C623" s="34"/>
      <c r="D623" s="132"/>
      <c r="E623" s="949"/>
      <c r="F623" s="618" t="s">
        <v>31</v>
      </c>
      <c r="G623" s="352" t="s">
        <v>18</v>
      </c>
      <c r="H623" s="352" t="s">
        <v>18</v>
      </c>
      <c r="I623" s="352" t="s">
        <v>18</v>
      </c>
      <c r="J623" s="352" t="s">
        <v>18</v>
      </c>
      <c r="K623" s="352" t="s">
        <v>18</v>
      </c>
      <c r="L623" s="464">
        <f>L622</f>
        <v>4778.8</v>
      </c>
      <c r="M623" s="464">
        <f>M622</f>
        <v>4261.1000000000004</v>
      </c>
      <c r="N623" s="464">
        <f>N622</f>
        <v>0</v>
      </c>
      <c r="O623" s="465">
        <f>O622</f>
        <v>237</v>
      </c>
      <c r="P623" s="463" t="s">
        <v>18</v>
      </c>
      <c r="Q623" s="114">
        <f>SUM(Q620:Q622)</f>
        <v>659045</v>
      </c>
      <c r="R623" s="114">
        <f t="shared" ref="R623:U623" si="378">SUM(R620:R622)</f>
        <v>0</v>
      </c>
      <c r="S623" s="114">
        <f t="shared" si="378"/>
        <v>204796.97999999998</v>
      </c>
      <c r="T623" s="114">
        <f t="shared" si="378"/>
        <v>0</v>
      </c>
      <c r="U623" s="114">
        <f t="shared" si="378"/>
        <v>454248.02</v>
      </c>
      <c r="V623" s="114">
        <f>SUBTOTAL(9,V620:V622)</f>
        <v>0</v>
      </c>
      <c r="W623" s="466" t="s">
        <v>18</v>
      </c>
      <c r="X623" s="114" t="s">
        <v>18</v>
      </c>
      <c r="Y623" s="468" t="s">
        <v>18</v>
      </c>
    </row>
    <row r="624" spans="1:25" x14ac:dyDescent="0.25">
      <c r="A624" s="437"/>
      <c r="B624" s="34"/>
      <c r="C624" s="34"/>
      <c r="D624" s="132"/>
      <c r="E624" s="700" t="s">
        <v>683</v>
      </c>
      <c r="F624" s="428" t="s">
        <v>906</v>
      </c>
      <c r="G624" s="429" t="s">
        <v>38</v>
      </c>
      <c r="H624" s="443" t="s">
        <v>382</v>
      </c>
      <c r="I624" s="429"/>
      <c r="J624" s="443" t="s">
        <v>600</v>
      </c>
      <c r="K624" s="429">
        <v>5</v>
      </c>
      <c r="L624" s="430">
        <v>4838.5</v>
      </c>
      <c r="M624" s="429">
        <v>4384.7</v>
      </c>
      <c r="N624" s="429">
        <v>1211</v>
      </c>
      <c r="O624" s="431">
        <v>270</v>
      </c>
      <c r="P624" s="353" t="s">
        <v>35</v>
      </c>
      <c r="Q624" s="113">
        <v>201185</v>
      </c>
      <c r="R624" s="113">
        <v>0</v>
      </c>
      <c r="S624" s="113">
        <f t="shared" ref="S624:S628" si="379">Q624-U624</f>
        <v>62517.859999999986</v>
      </c>
      <c r="T624" s="113">
        <v>0</v>
      </c>
      <c r="U624" s="308">
        <v>138667.14000000001</v>
      </c>
      <c r="V624" s="113">
        <v>0</v>
      </c>
      <c r="W624" s="113">
        <f t="shared" ref="W624:W628" si="380">Q624/L624</f>
        <v>41.580035134855841</v>
      </c>
      <c r="X624" s="113">
        <v>41.58</v>
      </c>
      <c r="Y624" s="120">
        <v>44196</v>
      </c>
    </row>
    <row r="625" spans="1:25" ht="25.5" x14ac:dyDescent="0.25">
      <c r="A625" s="437"/>
      <c r="B625" s="34"/>
      <c r="C625" s="34"/>
      <c r="D625" s="132"/>
      <c r="E625" s="700" t="s">
        <v>683</v>
      </c>
      <c r="F625" s="428" t="s">
        <v>906</v>
      </c>
      <c r="G625" s="429" t="s">
        <v>38</v>
      </c>
      <c r="H625" s="429" t="s">
        <v>382</v>
      </c>
      <c r="I625" s="429"/>
      <c r="J625" s="429" t="s">
        <v>600</v>
      </c>
      <c r="K625" s="429">
        <v>5</v>
      </c>
      <c r="L625" s="430">
        <v>4838.5</v>
      </c>
      <c r="M625" s="429">
        <v>4384.7</v>
      </c>
      <c r="N625" s="429">
        <v>1211</v>
      </c>
      <c r="O625" s="431">
        <v>270</v>
      </c>
      <c r="P625" s="353" t="s">
        <v>2136</v>
      </c>
      <c r="Q625" s="113">
        <v>201185</v>
      </c>
      <c r="R625" s="113">
        <v>0</v>
      </c>
      <c r="S625" s="113">
        <f t="shared" si="379"/>
        <v>62517.859999999986</v>
      </c>
      <c r="T625" s="113">
        <v>0</v>
      </c>
      <c r="U625" s="308">
        <v>138667.14000000001</v>
      </c>
      <c r="V625" s="113">
        <v>0</v>
      </c>
      <c r="W625" s="113">
        <f t="shared" si="380"/>
        <v>41.580035134855841</v>
      </c>
      <c r="X625" s="113">
        <v>41.58</v>
      </c>
      <c r="Y625" s="120">
        <v>44196</v>
      </c>
    </row>
    <row r="626" spans="1:25" ht="25.5" x14ac:dyDescent="0.25">
      <c r="A626" s="437"/>
      <c r="B626" s="34"/>
      <c r="C626" s="34"/>
      <c r="D626" s="132"/>
      <c r="E626" s="700" t="s">
        <v>683</v>
      </c>
      <c r="F626" s="428" t="s">
        <v>906</v>
      </c>
      <c r="G626" s="429" t="s">
        <v>38</v>
      </c>
      <c r="H626" s="429" t="s">
        <v>382</v>
      </c>
      <c r="I626" s="429"/>
      <c r="J626" s="429" t="s">
        <v>600</v>
      </c>
      <c r="K626" s="429">
        <v>5</v>
      </c>
      <c r="L626" s="430">
        <v>4838.5</v>
      </c>
      <c r="M626" s="429">
        <v>4384.7</v>
      </c>
      <c r="N626" s="429">
        <v>1211</v>
      </c>
      <c r="O626" s="431">
        <v>270</v>
      </c>
      <c r="P626" s="353" t="s">
        <v>2140</v>
      </c>
      <c r="Q626" s="113">
        <v>201185</v>
      </c>
      <c r="R626" s="113">
        <v>0</v>
      </c>
      <c r="S626" s="113">
        <f t="shared" si="379"/>
        <v>62517.859999999986</v>
      </c>
      <c r="T626" s="113">
        <v>0</v>
      </c>
      <c r="U626" s="308">
        <v>138667.14000000001</v>
      </c>
      <c r="V626" s="113">
        <v>0</v>
      </c>
      <c r="W626" s="113">
        <f t="shared" si="380"/>
        <v>41.580035134855841</v>
      </c>
      <c r="X626" s="113">
        <v>41.58</v>
      </c>
      <c r="Y626" s="120">
        <v>44196</v>
      </c>
    </row>
    <row r="627" spans="1:25" x14ac:dyDescent="0.25">
      <c r="A627" s="437"/>
      <c r="B627" s="34"/>
      <c r="C627" s="34"/>
      <c r="D627" s="132"/>
      <c r="E627" s="700" t="s">
        <v>683</v>
      </c>
      <c r="F627" s="428" t="s">
        <v>906</v>
      </c>
      <c r="G627" s="429" t="s">
        <v>38</v>
      </c>
      <c r="H627" s="429" t="s">
        <v>382</v>
      </c>
      <c r="I627" s="429"/>
      <c r="J627" s="429" t="s">
        <v>600</v>
      </c>
      <c r="K627" s="429">
        <v>5</v>
      </c>
      <c r="L627" s="432">
        <v>4838.5</v>
      </c>
      <c r="M627" s="429">
        <v>4384.7</v>
      </c>
      <c r="N627" s="429">
        <v>1211</v>
      </c>
      <c r="O627" s="431">
        <v>270</v>
      </c>
      <c r="P627" s="353" t="s">
        <v>83</v>
      </c>
      <c r="Q627" s="113">
        <v>140849</v>
      </c>
      <c r="R627" s="113">
        <v>0</v>
      </c>
      <c r="S627" s="113">
        <f t="shared" si="379"/>
        <v>43768.56</v>
      </c>
      <c r="T627" s="113">
        <v>0</v>
      </c>
      <c r="U627" s="308">
        <v>97080.44</v>
      </c>
      <c r="V627" s="113">
        <v>0</v>
      </c>
      <c r="W627" s="113">
        <f t="shared" si="380"/>
        <v>29.110054769039991</v>
      </c>
      <c r="X627" s="113">
        <v>29.11</v>
      </c>
      <c r="Y627" s="120">
        <v>44196</v>
      </c>
    </row>
    <row r="628" spans="1:25" x14ac:dyDescent="0.25">
      <c r="A628" s="437"/>
      <c r="B628" s="34"/>
      <c r="C628" s="34"/>
      <c r="D628" s="132"/>
      <c r="E628" s="700" t="s">
        <v>683</v>
      </c>
      <c r="F628" s="428" t="s">
        <v>906</v>
      </c>
      <c r="G628" s="429" t="s">
        <v>38</v>
      </c>
      <c r="H628" s="429" t="s">
        <v>382</v>
      </c>
      <c r="I628" s="429"/>
      <c r="J628" s="429" t="s">
        <v>600</v>
      </c>
      <c r="K628" s="429">
        <v>5</v>
      </c>
      <c r="L628" s="430">
        <v>4838.5</v>
      </c>
      <c r="M628" s="429">
        <v>4384.7</v>
      </c>
      <c r="N628" s="429">
        <v>1211</v>
      </c>
      <c r="O628" s="431">
        <v>270</v>
      </c>
      <c r="P628" s="353" t="s">
        <v>78</v>
      </c>
      <c r="Q628" s="113">
        <v>264908</v>
      </c>
      <c r="R628" s="113">
        <v>0</v>
      </c>
      <c r="S628" s="113">
        <f t="shared" si="379"/>
        <v>82319.66</v>
      </c>
      <c r="T628" s="113">
        <v>0</v>
      </c>
      <c r="U628" s="308">
        <v>182588.34</v>
      </c>
      <c r="V628" s="113">
        <v>0</v>
      </c>
      <c r="W628" s="113">
        <f t="shared" si="380"/>
        <v>54.750025834452828</v>
      </c>
      <c r="X628" s="113">
        <v>54.75</v>
      </c>
      <c r="Y628" s="120">
        <v>44196</v>
      </c>
    </row>
    <row r="629" spans="1:25" ht="14.25" x14ac:dyDescent="0.25">
      <c r="A629" s="437"/>
      <c r="B629" s="34"/>
      <c r="C629" s="34"/>
      <c r="D629" s="132"/>
      <c r="E629" s="949"/>
      <c r="F629" s="618" t="s">
        <v>31</v>
      </c>
      <c r="G629" s="352" t="s">
        <v>18</v>
      </c>
      <c r="H629" s="352" t="s">
        <v>18</v>
      </c>
      <c r="I629" s="352" t="s">
        <v>18</v>
      </c>
      <c r="J629" s="352" t="s">
        <v>18</v>
      </c>
      <c r="K629" s="352" t="s">
        <v>18</v>
      </c>
      <c r="L629" s="464">
        <f>L628</f>
        <v>4838.5</v>
      </c>
      <c r="M629" s="464">
        <f>M628</f>
        <v>4384.7</v>
      </c>
      <c r="N629" s="464">
        <f>N628</f>
        <v>1211</v>
      </c>
      <c r="O629" s="465">
        <f>O628</f>
        <v>270</v>
      </c>
      <c r="P629" s="463" t="s">
        <v>18</v>
      </c>
      <c r="Q629" s="114">
        <f>SUM(Q624:Q628)</f>
        <v>1009312</v>
      </c>
      <c r="R629" s="114">
        <f t="shared" ref="R629:U629" si="381">SUM(R624:R628)</f>
        <v>0</v>
      </c>
      <c r="S629" s="114">
        <f t="shared" si="381"/>
        <v>313641.79999999993</v>
      </c>
      <c r="T629" s="114">
        <f t="shared" si="381"/>
        <v>0</v>
      </c>
      <c r="U629" s="114">
        <f t="shared" si="381"/>
        <v>695670.20000000007</v>
      </c>
      <c r="V629" s="114">
        <f>SUBTOTAL(9,V624:V628)</f>
        <v>0</v>
      </c>
      <c r="W629" s="466" t="s">
        <v>18</v>
      </c>
      <c r="X629" s="114" t="s">
        <v>18</v>
      </c>
      <c r="Y629" s="468" t="s">
        <v>18</v>
      </c>
    </row>
    <row r="630" spans="1:25" x14ac:dyDescent="0.25">
      <c r="A630" s="437"/>
      <c r="B630" s="34"/>
      <c r="C630" s="34"/>
      <c r="D630" s="132"/>
      <c r="E630" s="700" t="s">
        <v>684</v>
      </c>
      <c r="F630" s="428" t="s">
        <v>907</v>
      </c>
      <c r="G630" s="429" t="s">
        <v>38</v>
      </c>
      <c r="H630" s="443" t="s">
        <v>604</v>
      </c>
      <c r="I630" s="429"/>
      <c r="J630" s="443" t="s">
        <v>600</v>
      </c>
      <c r="K630" s="429">
        <v>5</v>
      </c>
      <c r="L630" s="430">
        <v>4869.8</v>
      </c>
      <c r="M630" s="429">
        <v>4411.2</v>
      </c>
      <c r="N630" s="429"/>
      <c r="O630" s="431">
        <v>270</v>
      </c>
      <c r="P630" s="353" t="s">
        <v>78</v>
      </c>
      <c r="Q630" s="113">
        <v>266622</v>
      </c>
      <c r="R630" s="113">
        <v>0</v>
      </c>
      <c r="S630" s="113">
        <f t="shared" ref="S630:S631" si="382">Q630-U630</f>
        <v>82852.28</v>
      </c>
      <c r="T630" s="113">
        <v>0</v>
      </c>
      <c r="U630" s="308">
        <v>183769.72</v>
      </c>
      <c r="V630" s="113">
        <v>0</v>
      </c>
      <c r="W630" s="113">
        <f t="shared" ref="W630:W631" si="383">Q630/L630</f>
        <v>54.750092406258979</v>
      </c>
      <c r="X630" s="113">
        <v>54.75</v>
      </c>
      <c r="Y630" s="120">
        <v>44196</v>
      </c>
    </row>
    <row r="631" spans="1:25" ht="26.25" thickBot="1" x14ac:dyDescent="0.3">
      <c r="A631" s="485"/>
      <c r="B631" s="264"/>
      <c r="C631" s="264"/>
      <c r="D631" s="265"/>
      <c r="E631" s="700" t="s">
        <v>684</v>
      </c>
      <c r="F631" s="428" t="s">
        <v>907</v>
      </c>
      <c r="G631" s="429" t="s">
        <v>38</v>
      </c>
      <c r="H631" s="429" t="s">
        <v>604</v>
      </c>
      <c r="I631" s="429"/>
      <c r="J631" s="429" t="s">
        <v>600</v>
      </c>
      <c r="K631" s="429">
        <v>5</v>
      </c>
      <c r="L631" s="430">
        <v>4869.8</v>
      </c>
      <c r="M631" s="429">
        <v>4411.2</v>
      </c>
      <c r="N631" s="429"/>
      <c r="O631" s="431">
        <v>270</v>
      </c>
      <c r="P631" s="353" t="s">
        <v>2136</v>
      </c>
      <c r="Q631" s="113">
        <v>202486</v>
      </c>
      <c r="R631" s="113">
        <v>0</v>
      </c>
      <c r="S631" s="113">
        <f t="shared" si="382"/>
        <v>62922.140000000014</v>
      </c>
      <c r="T631" s="113">
        <v>0</v>
      </c>
      <c r="U631" s="308">
        <v>139563.85999999999</v>
      </c>
      <c r="V631" s="113">
        <v>0</v>
      </c>
      <c r="W631" s="113">
        <f t="shared" si="383"/>
        <v>41.579941681383218</v>
      </c>
      <c r="X631" s="113">
        <v>41.58</v>
      </c>
      <c r="Y631" s="120">
        <v>44196</v>
      </c>
    </row>
    <row r="632" spans="1:25" ht="15" thickBot="1" x14ac:dyDescent="0.3">
      <c r="A632" s="448"/>
      <c r="B632" s="449"/>
      <c r="C632" s="449"/>
      <c r="D632" s="450"/>
      <c r="E632" s="949"/>
      <c r="F632" s="618" t="s">
        <v>31</v>
      </c>
      <c r="G632" s="352" t="s">
        <v>18</v>
      </c>
      <c r="H632" s="352" t="s">
        <v>18</v>
      </c>
      <c r="I632" s="352" t="s">
        <v>18</v>
      </c>
      <c r="J632" s="352" t="s">
        <v>18</v>
      </c>
      <c r="K632" s="352" t="s">
        <v>18</v>
      </c>
      <c r="L632" s="464">
        <f>L631</f>
        <v>4869.8</v>
      </c>
      <c r="M632" s="464">
        <f>M631</f>
        <v>4411.2</v>
      </c>
      <c r="N632" s="464">
        <f>N631</f>
        <v>0</v>
      </c>
      <c r="O632" s="465">
        <f>O631</f>
        <v>270</v>
      </c>
      <c r="P632" s="463" t="s">
        <v>18</v>
      </c>
      <c r="Q632" s="114">
        <f>SUM(Q630:Q631)</f>
        <v>469108</v>
      </c>
      <c r="R632" s="114">
        <f t="shared" ref="R632:U632" si="384">SUM(R630:R631)</f>
        <v>0</v>
      </c>
      <c r="S632" s="114">
        <f t="shared" si="384"/>
        <v>145774.42000000001</v>
      </c>
      <c r="T632" s="114">
        <f t="shared" si="384"/>
        <v>0</v>
      </c>
      <c r="U632" s="114">
        <f t="shared" si="384"/>
        <v>323333.57999999996</v>
      </c>
      <c r="V632" s="114">
        <f>SUBTOTAL(9,V630:V631)</f>
        <v>0</v>
      </c>
      <c r="W632" s="466" t="s">
        <v>18</v>
      </c>
      <c r="X632" s="114" t="s">
        <v>18</v>
      </c>
      <c r="Y632" s="468" t="s">
        <v>18</v>
      </c>
    </row>
    <row r="633" spans="1:25" x14ac:dyDescent="0.25">
      <c r="A633" s="486"/>
      <c r="B633" s="268"/>
      <c r="C633" s="268"/>
      <c r="D633" s="362"/>
      <c r="E633" s="700" t="s">
        <v>685</v>
      </c>
      <c r="F633" s="428" t="s">
        <v>1067</v>
      </c>
      <c r="G633" s="429" t="s">
        <v>38</v>
      </c>
      <c r="H633" s="443" t="s">
        <v>718</v>
      </c>
      <c r="I633" s="429"/>
      <c r="J633" s="443" t="s">
        <v>600</v>
      </c>
      <c r="K633" s="429">
        <v>5</v>
      </c>
      <c r="L633" s="430">
        <v>6059.5</v>
      </c>
      <c r="M633" s="429">
        <v>5386.1</v>
      </c>
      <c r="N633" s="429"/>
      <c r="O633" s="431">
        <v>357</v>
      </c>
      <c r="P633" s="353" t="s">
        <v>78</v>
      </c>
      <c r="Q633" s="113">
        <v>331758</v>
      </c>
      <c r="R633" s="113">
        <v>0</v>
      </c>
      <c r="S633" s="113">
        <f t="shared" ref="S633:S635" si="385">Q633-U633</f>
        <v>103093.17000000001</v>
      </c>
      <c r="T633" s="113">
        <v>0</v>
      </c>
      <c r="U633" s="308">
        <v>228664.83</v>
      </c>
      <c r="V633" s="113">
        <v>0</v>
      </c>
      <c r="W633" s="113">
        <f t="shared" ref="W633:W635" si="386">Q633/L633</f>
        <v>54.750061886294247</v>
      </c>
      <c r="X633" s="113">
        <v>54.75</v>
      </c>
      <c r="Y633" s="120">
        <v>44196</v>
      </c>
    </row>
    <row r="634" spans="1:25" ht="25.5" x14ac:dyDescent="0.25">
      <c r="A634" s="437"/>
      <c r="B634" s="34"/>
      <c r="C634" s="34"/>
      <c r="D634" s="132"/>
      <c r="E634" s="700" t="s">
        <v>685</v>
      </c>
      <c r="F634" s="428" t="s">
        <v>1067</v>
      </c>
      <c r="G634" s="429" t="s">
        <v>38</v>
      </c>
      <c r="H634" s="429" t="s">
        <v>718</v>
      </c>
      <c r="I634" s="429"/>
      <c r="J634" s="429" t="s">
        <v>600</v>
      </c>
      <c r="K634" s="429">
        <v>5</v>
      </c>
      <c r="L634" s="430">
        <v>6059.5</v>
      </c>
      <c r="M634" s="429">
        <v>5386.1</v>
      </c>
      <c r="N634" s="429"/>
      <c r="O634" s="431">
        <v>357</v>
      </c>
      <c r="P634" s="353" t="s">
        <v>2136</v>
      </c>
      <c r="Q634" s="113">
        <v>251954</v>
      </c>
      <c r="R634" s="113">
        <v>0</v>
      </c>
      <c r="S634" s="113">
        <f t="shared" si="385"/>
        <v>78294.23000000001</v>
      </c>
      <c r="T634" s="113">
        <v>0</v>
      </c>
      <c r="U634" s="308">
        <v>173659.77</v>
      </c>
      <c r="V634" s="113">
        <v>0</v>
      </c>
      <c r="W634" s="113">
        <f t="shared" si="386"/>
        <v>41.579998349698819</v>
      </c>
      <c r="X634" s="113">
        <v>41.58</v>
      </c>
      <c r="Y634" s="120">
        <v>44196</v>
      </c>
    </row>
    <row r="635" spans="1:25" ht="25.5" x14ac:dyDescent="0.25">
      <c r="A635" s="437"/>
      <c r="B635" s="34"/>
      <c r="C635" s="34"/>
      <c r="D635" s="132"/>
      <c r="E635" s="700" t="s">
        <v>685</v>
      </c>
      <c r="F635" s="428" t="s">
        <v>1067</v>
      </c>
      <c r="G635" s="429" t="s">
        <v>38</v>
      </c>
      <c r="H635" s="429" t="s">
        <v>718</v>
      </c>
      <c r="I635" s="429"/>
      <c r="J635" s="429" t="s">
        <v>600</v>
      </c>
      <c r="K635" s="429">
        <v>5</v>
      </c>
      <c r="L635" s="430">
        <v>6059.5</v>
      </c>
      <c r="M635" s="429">
        <v>5386.1</v>
      </c>
      <c r="N635" s="429"/>
      <c r="O635" s="431">
        <v>357</v>
      </c>
      <c r="P635" s="353" t="s">
        <v>2140</v>
      </c>
      <c r="Q635" s="113">
        <v>251954</v>
      </c>
      <c r="R635" s="113">
        <v>0</v>
      </c>
      <c r="S635" s="113">
        <f t="shared" si="385"/>
        <v>78294.23000000001</v>
      </c>
      <c r="T635" s="113">
        <v>0</v>
      </c>
      <c r="U635" s="308">
        <v>173659.77</v>
      </c>
      <c r="V635" s="113">
        <v>0</v>
      </c>
      <c r="W635" s="113">
        <f t="shared" si="386"/>
        <v>41.579998349698819</v>
      </c>
      <c r="X635" s="113">
        <v>41.58</v>
      </c>
      <c r="Y635" s="120">
        <v>44196</v>
      </c>
    </row>
    <row r="636" spans="1:25" ht="14.25" x14ac:dyDescent="0.25">
      <c r="A636" s="437"/>
      <c r="B636" s="34"/>
      <c r="C636" s="34"/>
      <c r="D636" s="132"/>
      <c r="E636" s="949"/>
      <c r="F636" s="618" t="s">
        <v>31</v>
      </c>
      <c r="G636" s="352" t="s">
        <v>18</v>
      </c>
      <c r="H636" s="352" t="s">
        <v>18</v>
      </c>
      <c r="I636" s="352" t="s">
        <v>18</v>
      </c>
      <c r="J636" s="352" t="s">
        <v>18</v>
      </c>
      <c r="K636" s="352" t="s">
        <v>18</v>
      </c>
      <c r="L636" s="464">
        <f>L635</f>
        <v>6059.5</v>
      </c>
      <c r="M636" s="464">
        <f>M635</f>
        <v>5386.1</v>
      </c>
      <c r="N636" s="464">
        <f>N635</f>
        <v>0</v>
      </c>
      <c r="O636" s="465">
        <f>O635</f>
        <v>357</v>
      </c>
      <c r="P636" s="463" t="s">
        <v>18</v>
      </c>
      <c r="Q636" s="114">
        <f>SUM(Q633:Q635)</f>
        <v>835666</v>
      </c>
      <c r="R636" s="114">
        <f t="shared" ref="R636:U636" si="387">SUM(R633:R635)</f>
        <v>0</v>
      </c>
      <c r="S636" s="114">
        <f t="shared" si="387"/>
        <v>259681.63000000003</v>
      </c>
      <c r="T636" s="114">
        <f t="shared" si="387"/>
        <v>0</v>
      </c>
      <c r="U636" s="114">
        <f t="shared" si="387"/>
        <v>575984.37</v>
      </c>
      <c r="V636" s="114">
        <f>SUBTOTAL(9,V633:V635)</f>
        <v>0</v>
      </c>
      <c r="W636" s="466" t="s">
        <v>18</v>
      </c>
      <c r="X636" s="114" t="s">
        <v>18</v>
      </c>
      <c r="Y636" s="468" t="s">
        <v>18</v>
      </c>
    </row>
    <row r="637" spans="1:25" x14ac:dyDescent="0.25">
      <c r="A637" s="437"/>
      <c r="B637" s="34"/>
      <c r="C637" s="34"/>
      <c r="D637" s="132"/>
      <c r="E637" s="700" t="s">
        <v>686</v>
      </c>
      <c r="F637" s="428" t="s">
        <v>1068</v>
      </c>
      <c r="G637" s="429" t="s">
        <v>38</v>
      </c>
      <c r="H637" s="429" t="s">
        <v>609</v>
      </c>
      <c r="I637" s="429"/>
      <c r="J637" s="429" t="s">
        <v>600</v>
      </c>
      <c r="K637" s="429">
        <v>5</v>
      </c>
      <c r="L637" s="430">
        <v>4728</v>
      </c>
      <c r="M637" s="429">
        <v>4244.3</v>
      </c>
      <c r="N637" s="429">
        <v>1066.4000000000001</v>
      </c>
      <c r="O637" s="431">
        <v>237</v>
      </c>
      <c r="P637" s="353" t="s">
        <v>35</v>
      </c>
      <c r="Q637" s="113">
        <v>196590</v>
      </c>
      <c r="R637" s="113">
        <v>0</v>
      </c>
      <c r="S637" s="113">
        <f t="shared" ref="S637" si="388">Q637-U637</f>
        <v>61089.97</v>
      </c>
      <c r="T637" s="113">
        <v>0</v>
      </c>
      <c r="U637" s="308">
        <v>135500.03</v>
      </c>
      <c r="V637" s="113">
        <v>0</v>
      </c>
      <c r="W637" s="113">
        <f>Q637/L637</f>
        <v>41.579949238578678</v>
      </c>
      <c r="X637" s="113">
        <v>41.58</v>
      </c>
      <c r="Y637" s="120">
        <v>44196</v>
      </c>
    </row>
    <row r="638" spans="1:25" ht="14.25" x14ac:dyDescent="0.25">
      <c r="A638" s="437"/>
      <c r="B638" s="34"/>
      <c r="C638" s="34"/>
      <c r="D638" s="132"/>
      <c r="E638" s="949"/>
      <c r="F638" s="618" t="s">
        <v>31</v>
      </c>
      <c r="G638" s="352" t="s">
        <v>18</v>
      </c>
      <c r="H638" s="352" t="s">
        <v>18</v>
      </c>
      <c r="I638" s="352" t="s">
        <v>18</v>
      </c>
      <c r="J638" s="352" t="s">
        <v>18</v>
      </c>
      <c r="K638" s="352" t="s">
        <v>18</v>
      </c>
      <c r="L638" s="464">
        <f>L637</f>
        <v>4728</v>
      </c>
      <c r="M638" s="464">
        <f>M637</f>
        <v>4244.3</v>
      </c>
      <c r="N638" s="464">
        <f>N637</f>
        <v>1066.4000000000001</v>
      </c>
      <c r="O638" s="465">
        <f>O637</f>
        <v>237</v>
      </c>
      <c r="P638" s="463" t="s">
        <v>18</v>
      </c>
      <c r="Q638" s="114">
        <f>SUM(Q637:Q637)</f>
        <v>196590</v>
      </c>
      <c r="R638" s="114">
        <f t="shared" ref="R638:U638" si="389">SUM(R637:R637)</f>
        <v>0</v>
      </c>
      <c r="S638" s="114">
        <f t="shared" si="389"/>
        <v>61089.97</v>
      </c>
      <c r="T638" s="114">
        <f t="shared" si="389"/>
        <v>0</v>
      </c>
      <c r="U638" s="114">
        <f t="shared" si="389"/>
        <v>135500.03</v>
      </c>
      <c r="V638" s="114">
        <f>SUBTOTAL(9,V637:V637)</f>
        <v>0</v>
      </c>
      <c r="W638" s="466" t="s">
        <v>18</v>
      </c>
      <c r="X638" s="114" t="s">
        <v>18</v>
      </c>
      <c r="Y638" s="468" t="s">
        <v>18</v>
      </c>
    </row>
    <row r="639" spans="1:25" x14ac:dyDescent="0.25">
      <c r="A639" s="437"/>
      <c r="B639" s="34"/>
      <c r="C639" s="34"/>
      <c r="D639" s="132"/>
      <c r="E639" s="700" t="s">
        <v>662</v>
      </c>
      <c r="F639" s="428" t="s">
        <v>1069</v>
      </c>
      <c r="G639" s="429" t="s">
        <v>38</v>
      </c>
      <c r="H639" s="443" t="s">
        <v>723</v>
      </c>
      <c r="I639" s="429"/>
      <c r="J639" s="443" t="s">
        <v>600</v>
      </c>
      <c r="K639" s="429">
        <v>5</v>
      </c>
      <c r="L639" s="430">
        <v>4856.2</v>
      </c>
      <c r="M639" s="429">
        <v>4398.7</v>
      </c>
      <c r="N639" s="429"/>
      <c r="O639" s="431">
        <v>270</v>
      </c>
      <c r="P639" s="353" t="s">
        <v>35</v>
      </c>
      <c r="Q639" s="113">
        <v>201921</v>
      </c>
      <c r="R639" s="113">
        <v>0</v>
      </c>
      <c r="S639" s="113">
        <f t="shared" ref="S639" si="390">Q639-U639</f>
        <v>62746.570000000007</v>
      </c>
      <c r="T639" s="113">
        <v>0</v>
      </c>
      <c r="U639" s="308">
        <v>139174.43</v>
      </c>
      <c r="V639" s="113">
        <v>0</v>
      </c>
      <c r="W639" s="113">
        <f>Q639/L639</f>
        <v>41.580042008154528</v>
      </c>
      <c r="X639" s="113">
        <v>41.58</v>
      </c>
      <c r="Y639" s="120">
        <v>44196</v>
      </c>
    </row>
    <row r="640" spans="1:25" ht="14.25" x14ac:dyDescent="0.25">
      <c r="A640" s="437"/>
      <c r="B640" s="34"/>
      <c r="C640" s="34"/>
      <c r="D640" s="132"/>
      <c r="E640" s="949"/>
      <c r="F640" s="618" t="s">
        <v>31</v>
      </c>
      <c r="G640" s="352" t="s">
        <v>18</v>
      </c>
      <c r="H640" s="352" t="s">
        <v>18</v>
      </c>
      <c r="I640" s="352" t="s">
        <v>18</v>
      </c>
      <c r="J640" s="352" t="s">
        <v>18</v>
      </c>
      <c r="K640" s="352" t="s">
        <v>18</v>
      </c>
      <c r="L640" s="464">
        <f>L639</f>
        <v>4856.2</v>
      </c>
      <c r="M640" s="464">
        <f>M639</f>
        <v>4398.7</v>
      </c>
      <c r="N640" s="464">
        <f>N639</f>
        <v>0</v>
      </c>
      <c r="O640" s="465">
        <f>O639</f>
        <v>270</v>
      </c>
      <c r="P640" s="463" t="s">
        <v>18</v>
      </c>
      <c r="Q640" s="114">
        <f>SUM(Q639:Q639)</f>
        <v>201921</v>
      </c>
      <c r="R640" s="114">
        <f t="shared" ref="R640:U640" si="391">SUM(R639:R639)</f>
        <v>0</v>
      </c>
      <c r="S640" s="114">
        <f t="shared" si="391"/>
        <v>62746.570000000007</v>
      </c>
      <c r="T640" s="114">
        <f t="shared" si="391"/>
        <v>0</v>
      </c>
      <c r="U640" s="114">
        <f t="shared" si="391"/>
        <v>139174.43</v>
      </c>
      <c r="V640" s="114">
        <f>SUBTOTAL(9,V639:V639)</f>
        <v>0</v>
      </c>
      <c r="W640" s="466" t="s">
        <v>18</v>
      </c>
      <c r="X640" s="114" t="s">
        <v>18</v>
      </c>
      <c r="Y640" s="468" t="s">
        <v>18</v>
      </c>
    </row>
    <row r="641" spans="1:25" ht="25.5" x14ac:dyDescent="0.25">
      <c r="A641" s="437"/>
      <c r="B641" s="34"/>
      <c r="C641" s="34"/>
      <c r="D641" s="132"/>
      <c r="E641" s="700" t="s">
        <v>687</v>
      </c>
      <c r="F641" s="428" t="s">
        <v>1070</v>
      </c>
      <c r="G641" s="429" t="s">
        <v>38</v>
      </c>
      <c r="H641" s="429" t="s">
        <v>609</v>
      </c>
      <c r="I641" s="429"/>
      <c r="J641" s="429" t="s">
        <v>600</v>
      </c>
      <c r="K641" s="429">
        <v>5</v>
      </c>
      <c r="L641" s="430">
        <v>4293.8</v>
      </c>
      <c r="M641" s="429">
        <v>4293.8</v>
      </c>
      <c r="N641" s="429">
        <v>1170</v>
      </c>
      <c r="O641" s="431">
        <v>237</v>
      </c>
      <c r="P641" s="353" t="s">
        <v>2136</v>
      </c>
      <c r="Q641" s="113">
        <v>178536</v>
      </c>
      <c r="R641" s="113">
        <v>0</v>
      </c>
      <c r="S641" s="113">
        <f t="shared" ref="S641:S643" si="392">Q641-U641</f>
        <v>55479.72</v>
      </c>
      <c r="T641" s="113">
        <v>0</v>
      </c>
      <c r="U641" s="308">
        <v>123056.28</v>
      </c>
      <c r="V641" s="113">
        <v>0</v>
      </c>
      <c r="W641" s="113">
        <f t="shared" ref="W641:W643" si="393">Q641/L641</f>
        <v>41.57995248963622</v>
      </c>
      <c r="X641" s="113">
        <v>41.58</v>
      </c>
      <c r="Y641" s="120">
        <v>44196</v>
      </c>
    </row>
    <row r="642" spans="1:25" ht="25.5" x14ac:dyDescent="0.25">
      <c r="A642" s="437"/>
      <c r="B642" s="34"/>
      <c r="C642" s="34"/>
      <c r="D642" s="132"/>
      <c r="E642" s="700" t="s">
        <v>687</v>
      </c>
      <c r="F642" s="428" t="s">
        <v>1070</v>
      </c>
      <c r="G642" s="429" t="s">
        <v>38</v>
      </c>
      <c r="H642" s="429" t="s">
        <v>609</v>
      </c>
      <c r="I642" s="429"/>
      <c r="J642" s="429" t="s">
        <v>600</v>
      </c>
      <c r="K642" s="429">
        <v>5</v>
      </c>
      <c r="L642" s="430">
        <v>4293.8</v>
      </c>
      <c r="M642" s="429">
        <v>4293.8</v>
      </c>
      <c r="N642" s="429">
        <v>1170</v>
      </c>
      <c r="O642" s="431">
        <v>237</v>
      </c>
      <c r="P642" s="353" t="s">
        <v>2140</v>
      </c>
      <c r="Q642" s="113">
        <v>178536</v>
      </c>
      <c r="R642" s="113">
        <v>0</v>
      </c>
      <c r="S642" s="113">
        <f t="shared" si="392"/>
        <v>55479.72</v>
      </c>
      <c r="T642" s="113">
        <v>0</v>
      </c>
      <c r="U642" s="308">
        <v>123056.28</v>
      </c>
      <c r="V642" s="113">
        <v>0</v>
      </c>
      <c r="W642" s="113">
        <f t="shared" si="393"/>
        <v>41.57995248963622</v>
      </c>
      <c r="X642" s="113">
        <v>41.58</v>
      </c>
      <c r="Y642" s="120">
        <v>44196</v>
      </c>
    </row>
    <row r="643" spans="1:25" x14ac:dyDescent="0.25">
      <c r="A643" s="437"/>
      <c r="B643" s="34"/>
      <c r="C643" s="34"/>
      <c r="D643" s="132"/>
      <c r="E643" s="700" t="s">
        <v>687</v>
      </c>
      <c r="F643" s="428" t="s">
        <v>1070</v>
      </c>
      <c r="G643" s="429" t="s">
        <v>38</v>
      </c>
      <c r="H643" s="429" t="s">
        <v>609</v>
      </c>
      <c r="I643" s="429"/>
      <c r="J643" s="429" t="s">
        <v>600</v>
      </c>
      <c r="K643" s="429">
        <v>5</v>
      </c>
      <c r="L643" s="430">
        <v>4293.8</v>
      </c>
      <c r="M643" s="429">
        <v>4293.8</v>
      </c>
      <c r="N643" s="429">
        <v>1170</v>
      </c>
      <c r="O643" s="431">
        <v>237</v>
      </c>
      <c r="P643" s="353" t="s">
        <v>78</v>
      </c>
      <c r="Q643" s="113">
        <v>235086</v>
      </c>
      <c r="R643" s="113">
        <v>0</v>
      </c>
      <c r="S643" s="113">
        <f t="shared" si="392"/>
        <v>73052.53</v>
      </c>
      <c r="T643" s="113">
        <v>0</v>
      </c>
      <c r="U643" s="308">
        <v>162033.47</v>
      </c>
      <c r="V643" s="113">
        <v>0</v>
      </c>
      <c r="W643" s="113">
        <f t="shared" si="393"/>
        <v>54.750104802273043</v>
      </c>
      <c r="X643" s="113">
        <v>54.75</v>
      </c>
      <c r="Y643" s="120">
        <v>44196</v>
      </c>
    </row>
    <row r="644" spans="1:25" ht="14.25" x14ac:dyDescent="0.25">
      <c r="A644" s="437"/>
      <c r="B644" s="34"/>
      <c r="C644" s="34"/>
      <c r="D644" s="132"/>
      <c r="E644" s="949"/>
      <c r="F644" s="618" t="s">
        <v>31</v>
      </c>
      <c r="G644" s="352" t="s">
        <v>18</v>
      </c>
      <c r="H644" s="352" t="s">
        <v>18</v>
      </c>
      <c r="I644" s="352" t="s">
        <v>18</v>
      </c>
      <c r="J644" s="352" t="s">
        <v>18</v>
      </c>
      <c r="K644" s="352" t="s">
        <v>18</v>
      </c>
      <c r="L644" s="464">
        <f>L643</f>
        <v>4293.8</v>
      </c>
      <c r="M644" s="464">
        <f>M643</f>
        <v>4293.8</v>
      </c>
      <c r="N644" s="464">
        <f>N643</f>
        <v>1170</v>
      </c>
      <c r="O644" s="465">
        <f>O643</f>
        <v>237</v>
      </c>
      <c r="P644" s="463" t="s">
        <v>18</v>
      </c>
      <c r="Q644" s="114">
        <f>SUM(Q641:Q643)</f>
        <v>592158</v>
      </c>
      <c r="R644" s="114">
        <f t="shared" ref="R644:U644" si="394">SUM(R641:R643)</f>
        <v>0</v>
      </c>
      <c r="S644" s="114">
        <f t="shared" si="394"/>
        <v>184011.97</v>
      </c>
      <c r="T644" s="114">
        <f t="shared" si="394"/>
        <v>0</v>
      </c>
      <c r="U644" s="114">
        <f t="shared" si="394"/>
        <v>408146.03</v>
      </c>
      <c r="V644" s="114">
        <f>SUBTOTAL(9,V641:V643)</f>
        <v>0</v>
      </c>
      <c r="W644" s="466" t="s">
        <v>18</v>
      </c>
      <c r="X644" s="114" t="s">
        <v>18</v>
      </c>
      <c r="Y644" s="468" t="s">
        <v>18</v>
      </c>
    </row>
    <row r="645" spans="1:25" x14ac:dyDescent="0.25">
      <c r="A645" s="437"/>
      <c r="B645" s="34"/>
      <c r="C645" s="34"/>
      <c r="D645" s="132"/>
      <c r="E645" s="700" t="s">
        <v>688</v>
      </c>
      <c r="F645" s="428" t="s">
        <v>1071</v>
      </c>
      <c r="G645" s="429" t="s">
        <v>38</v>
      </c>
      <c r="H645" s="443" t="s">
        <v>609</v>
      </c>
      <c r="I645" s="429"/>
      <c r="J645" s="443" t="s">
        <v>600</v>
      </c>
      <c r="K645" s="429">
        <v>5</v>
      </c>
      <c r="L645" s="430">
        <v>4685.5</v>
      </c>
      <c r="M645" s="556">
        <v>4303</v>
      </c>
      <c r="N645" s="429">
        <v>1106.0999999999999</v>
      </c>
      <c r="O645" s="431">
        <v>237</v>
      </c>
      <c r="P645" s="353" t="s">
        <v>35</v>
      </c>
      <c r="Q645" s="113">
        <v>194823</v>
      </c>
      <c r="R645" s="113">
        <v>0</v>
      </c>
      <c r="S645" s="113">
        <f t="shared" ref="S645" si="395">Q645-U645</f>
        <v>60540.880000000005</v>
      </c>
      <c r="T645" s="113">
        <v>0</v>
      </c>
      <c r="U645" s="308">
        <v>134282.12</v>
      </c>
      <c r="V645" s="113">
        <v>0</v>
      </c>
      <c r="W645" s="113">
        <f>Q645/L645</f>
        <v>41.579980791804502</v>
      </c>
      <c r="X645" s="113">
        <v>41.58</v>
      </c>
      <c r="Y645" s="120">
        <v>44196</v>
      </c>
    </row>
    <row r="646" spans="1:25" ht="14.25" x14ac:dyDescent="0.25">
      <c r="A646" s="437"/>
      <c r="B646" s="34"/>
      <c r="C646" s="34"/>
      <c r="D646" s="132"/>
      <c r="E646" s="949"/>
      <c r="F646" s="618" t="s">
        <v>31</v>
      </c>
      <c r="G646" s="352" t="s">
        <v>18</v>
      </c>
      <c r="H646" s="352" t="s">
        <v>18</v>
      </c>
      <c r="I646" s="352" t="s">
        <v>18</v>
      </c>
      <c r="J646" s="352" t="s">
        <v>18</v>
      </c>
      <c r="K646" s="352" t="s">
        <v>18</v>
      </c>
      <c r="L646" s="464">
        <f>L645</f>
        <v>4685.5</v>
      </c>
      <c r="M646" s="464">
        <f>M645</f>
        <v>4303</v>
      </c>
      <c r="N646" s="464">
        <f>N645</f>
        <v>1106.0999999999999</v>
      </c>
      <c r="O646" s="465">
        <f>O645</f>
        <v>237</v>
      </c>
      <c r="P646" s="463" t="s">
        <v>18</v>
      </c>
      <c r="Q646" s="114">
        <f>SUM(Q645:Q645)</f>
        <v>194823</v>
      </c>
      <c r="R646" s="114">
        <f t="shared" ref="R646:U646" si="396">SUM(R645:R645)</f>
        <v>0</v>
      </c>
      <c r="S646" s="114">
        <f t="shared" si="396"/>
        <v>60540.880000000005</v>
      </c>
      <c r="T646" s="114">
        <f t="shared" si="396"/>
        <v>0</v>
      </c>
      <c r="U646" s="114">
        <f t="shared" si="396"/>
        <v>134282.12</v>
      </c>
      <c r="V646" s="114">
        <f>SUBTOTAL(9,V645:V645)</f>
        <v>0</v>
      </c>
      <c r="W646" s="466" t="s">
        <v>18</v>
      </c>
      <c r="X646" s="114" t="s">
        <v>18</v>
      </c>
      <c r="Y646" s="468" t="s">
        <v>18</v>
      </c>
    </row>
    <row r="647" spans="1:25" ht="25.5" x14ac:dyDescent="0.25">
      <c r="A647" s="437"/>
      <c r="B647" s="34"/>
      <c r="C647" s="34"/>
      <c r="D647" s="132"/>
      <c r="E647" s="700" t="s">
        <v>689</v>
      </c>
      <c r="F647" s="428" t="s">
        <v>821</v>
      </c>
      <c r="G647" s="429" t="s">
        <v>38</v>
      </c>
      <c r="H647" s="443" t="s">
        <v>612</v>
      </c>
      <c r="I647" s="429"/>
      <c r="J647" s="443" t="s">
        <v>613</v>
      </c>
      <c r="K647" s="429">
        <v>4</v>
      </c>
      <c r="L647" s="430">
        <v>2459.9</v>
      </c>
      <c r="M647" s="429">
        <v>2297.8000000000002</v>
      </c>
      <c r="N647" s="429"/>
      <c r="O647" s="431">
        <v>108</v>
      </c>
      <c r="P647" s="353" t="s">
        <v>2136</v>
      </c>
      <c r="Q647" s="113">
        <v>80390</v>
      </c>
      <c r="R647" s="113">
        <v>0</v>
      </c>
      <c r="S647" s="113">
        <f t="shared" ref="S647:S649" si="397">Q647-U647</f>
        <v>24981.040000000001</v>
      </c>
      <c r="T647" s="113">
        <v>0</v>
      </c>
      <c r="U647" s="308">
        <v>55408.959999999999</v>
      </c>
      <c r="V647" s="113">
        <v>0</v>
      </c>
      <c r="W647" s="113">
        <f t="shared" ref="W647:W649" si="398">Q647/L647</f>
        <v>32.680190251636247</v>
      </c>
      <c r="X647" s="113">
        <v>32.68</v>
      </c>
      <c r="Y647" s="120">
        <v>44196</v>
      </c>
    </row>
    <row r="648" spans="1:25" x14ac:dyDescent="0.25">
      <c r="A648" s="437"/>
      <c r="B648" s="34"/>
      <c r="C648" s="34"/>
      <c r="D648" s="132"/>
      <c r="E648" s="700" t="s">
        <v>689</v>
      </c>
      <c r="F648" s="428" t="s">
        <v>821</v>
      </c>
      <c r="G648" s="429" t="s">
        <v>38</v>
      </c>
      <c r="H648" s="429" t="s">
        <v>612</v>
      </c>
      <c r="I648" s="429"/>
      <c r="J648" s="443" t="s">
        <v>613</v>
      </c>
      <c r="K648" s="429">
        <v>4</v>
      </c>
      <c r="L648" s="432">
        <v>2459.9</v>
      </c>
      <c r="M648" s="429">
        <v>2297.8000000000002</v>
      </c>
      <c r="N648" s="429"/>
      <c r="O648" s="431">
        <v>108</v>
      </c>
      <c r="P648" s="353" t="s">
        <v>2137</v>
      </c>
      <c r="Q648" s="113">
        <v>1159695</v>
      </c>
      <c r="R648" s="113">
        <v>0</v>
      </c>
      <c r="S648" s="113">
        <f t="shared" si="397"/>
        <v>360373.03</v>
      </c>
      <c r="T648" s="113">
        <v>0</v>
      </c>
      <c r="U648" s="308">
        <v>799321.97</v>
      </c>
      <c r="V648" s="113">
        <v>0</v>
      </c>
      <c r="W648" s="113">
        <f t="shared" si="398"/>
        <v>471.43989593072888</v>
      </c>
      <c r="X648" s="113">
        <v>471.44</v>
      </c>
      <c r="Y648" s="120">
        <v>44196</v>
      </c>
    </row>
    <row r="649" spans="1:25" x14ac:dyDescent="0.25">
      <c r="A649" s="437"/>
      <c r="B649" s="34"/>
      <c r="C649" s="34"/>
      <c r="D649" s="132"/>
      <c r="E649" s="700" t="s">
        <v>689</v>
      </c>
      <c r="F649" s="428" t="s">
        <v>821</v>
      </c>
      <c r="G649" s="429" t="s">
        <v>38</v>
      </c>
      <c r="H649" s="429" t="s">
        <v>612</v>
      </c>
      <c r="I649" s="429"/>
      <c r="J649" s="443" t="s">
        <v>613</v>
      </c>
      <c r="K649" s="429">
        <v>4</v>
      </c>
      <c r="L649" s="430">
        <v>2459.9</v>
      </c>
      <c r="M649" s="429">
        <v>2297.8000000000002</v>
      </c>
      <c r="N649" s="429"/>
      <c r="O649" s="431">
        <v>108</v>
      </c>
      <c r="P649" s="353" t="s">
        <v>2119</v>
      </c>
      <c r="Q649" s="113">
        <v>107202</v>
      </c>
      <c r="R649" s="113">
        <v>0</v>
      </c>
      <c r="S649" s="113">
        <f t="shared" si="397"/>
        <v>33312.820000000007</v>
      </c>
      <c r="T649" s="113">
        <v>0</v>
      </c>
      <c r="U649" s="308">
        <v>73889.179999999993</v>
      </c>
      <c r="V649" s="113">
        <v>0</v>
      </c>
      <c r="W649" s="113">
        <f t="shared" si="398"/>
        <v>43.579820317899099</v>
      </c>
      <c r="X649" s="113">
        <v>43.58</v>
      </c>
      <c r="Y649" s="120">
        <v>44196</v>
      </c>
    </row>
    <row r="650" spans="1:25" ht="14.25" x14ac:dyDescent="0.25">
      <c r="A650" s="437"/>
      <c r="B650" s="34"/>
      <c r="C650" s="34"/>
      <c r="D650" s="132"/>
      <c r="E650" s="949"/>
      <c r="F650" s="618" t="s">
        <v>31</v>
      </c>
      <c r="G650" s="352" t="s">
        <v>18</v>
      </c>
      <c r="H650" s="352" t="s">
        <v>18</v>
      </c>
      <c r="I650" s="352" t="s">
        <v>18</v>
      </c>
      <c r="J650" s="352" t="s">
        <v>18</v>
      </c>
      <c r="K650" s="352" t="s">
        <v>18</v>
      </c>
      <c r="L650" s="464">
        <f>L649</f>
        <v>2459.9</v>
      </c>
      <c r="M650" s="464">
        <f>M649</f>
        <v>2297.8000000000002</v>
      </c>
      <c r="N650" s="464">
        <f>N649</f>
        <v>0</v>
      </c>
      <c r="O650" s="465">
        <f>O649</f>
        <v>108</v>
      </c>
      <c r="P650" s="463" t="s">
        <v>18</v>
      </c>
      <c r="Q650" s="114">
        <f>SUM(Q647:Q649)</f>
        <v>1347287</v>
      </c>
      <c r="R650" s="114">
        <f t="shared" ref="R650:U650" si="399">SUM(R647:R649)</f>
        <v>0</v>
      </c>
      <c r="S650" s="114">
        <f t="shared" si="399"/>
        <v>418666.89</v>
      </c>
      <c r="T650" s="114">
        <f t="shared" si="399"/>
        <v>0</v>
      </c>
      <c r="U650" s="114">
        <f t="shared" si="399"/>
        <v>928620.10999999987</v>
      </c>
      <c r="V650" s="114">
        <f>SUBTOTAL(9,V647:V649)</f>
        <v>0</v>
      </c>
      <c r="W650" s="466" t="s">
        <v>18</v>
      </c>
      <c r="X650" s="114" t="s">
        <v>18</v>
      </c>
      <c r="Y650" s="468" t="s">
        <v>18</v>
      </c>
    </row>
    <row r="651" spans="1:25" x14ac:dyDescent="0.25">
      <c r="A651" s="437"/>
      <c r="B651" s="34"/>
      <c r="C651" s="34"/>
      <c r="D651" s="132"/>
      <c r="E651" s="700" t="s">
        <v>668</v>
      </c>
      <c r="F651" s="428" t="s">
        <v>908</v>
      </c>
      <c r="G651" s="429" t="s">
        <v>38</v>
      </c>
      <c r="H651" s="443" t="s">
        <v>623</v>
      </c>
      <c r="I651" s="429"/>
      <c r="J651" s="443" t="s">
        <v>613</v>
      </c>
      <c r="K651" s="429">
        <v>4</v>
      </c>
      <c r="L651" s="430">
        <v>2186.1999999999998</v>
      </c>
      <c r="M651" s="556">
        <v>2033</v>
      </c>
      <c r="N651" s="429">
        <v>684</v>
      </c>
      <c r="O651" s="431">
        <v>117</v>
      </c>
      <c r="P651" s="353" t="s">
        <v>2119</v>
      </c>
      <c r="Q651" s="113">
        <v>95275</v>
      </c>
      <c r="R651" s="113">
        <v>0</v>
      </c>
      <c r="S651" s="113">
        <f t="shared" ref="S651" si="400">Q651-U651</f>
        <v>29606.53</v>
      </c>
      <c r="T651" s="113">
        <v>0</v>
      </c>
      <c r="U651" s="308">
        <v>65668.47</v>
      </c>
      <c r="V651" s="113">
        <v>0</v>
      </c>
      <c r="W651" s="113">
        <f>Q651/L651</f>
        <v>43.580184795535637</v>
      </c>
      <c r="X651" s="113">
        <v>43.58</v>
      </c>
      <c r="Y651" s="120">
        <v>44196</v>
      </c>
    </row>
    <row r="652" spans="1:25" ht="14.25" x14ac:dyDescent="0.25">
      <c r="A652" s="437"/>
      <c r="B652" s="34"/>
      <c r="C652" s="34"/>
      <c r="D652" s="132"/>
      <c r="E652" s="949"/>
      <c r="F652" s="618" t="s">
        <v>31</v>
      </c>
      <c r="G652" s="352" t="s">
        <v>18</v>
      </c>
      <c r="H652" s="352" t="s">
        <v>18</v>
      </c>
      <c r="I652" s="352" t="s">
        <v>18</v>
      </c>
      <c r="J652" s="352" t="s">
        <v>18</v>
      </c>
      <c r="K652" s="352" t="s">
        <v>18</v>
      </c>
      <c r="L652" s="464">
        <f>L651</f>
        <v>2186.1999999999998</v>
      </c>
      <c r="M652" s="464">
        <f>M651</f>
        <v>2033</v>
      </c>
      <c r="N652" s="464">
        <f>N651</f>
        <v>684</v>
      </c>
      <c r="O652" s="465">
        <f>O651</f>
        <v>117</v>
      </c>
      <c r="P652" s="463" t="s">
        <v>18</v>
      </c>
      <c r="Q652" s="114">
        <f>SUM(Q651:Q651)</f>
        <v>95275</v>
      </c>
      <c r="R652" s="114">
        <f t="shared" ref="R652:U652" si="401">SUM(R651:R651)</f>
        <v>0</v>
      </c>
      <c r="S652" s="114">
        <f t="shared" si="401"/>
        <v>29606.53</v>
      </c>
      <c r="T652" s="114">
        <f t="shared" si="401"/>
        <v>0</v>
      </c>
      <c r="U652" s="114">
        <f t="shared" si="401"/>
        <v>65668.47</v>
      </c>
      <c r="V652" s="114">
        <f>SUBTOTAL(9,V651:V651)</f>
        <v>0</v>
      </c>
      <c r="W652" s="466" t="s">
        <v>18</v>
      </c>
      <c r="X652" s="114" t="s">
        <v>18</v>
      </c>
      <c r="Y652" s="468" t="s">
        <v>18</v>
      </c>
    </row>
    <row r="653" spans="1:25" ht="25.5" x14ac:dyDescent="0.25">
      <c r="A653" s="437"/>
      <c r="B653" s="34"/>
      <c r="C653" s="34"/>
      <c r="D653" s="132"/>
      <c r="E653" s="700" t="s">
        <v>681</v>
      </c>
      <c r="F653" s="428" t="s">
        <v>1072</v>
      </c>
      <c r="G653" s="429" t="s">
        <v>38</v>
      </c>
      <c r="H653" s="429" t="s">
        <v>723</v>
      </c>
      <c r="I653" s="429"/>
      <c r="J653" s="429" t="s">
        <v>600</v>
      </c>
      <c r="K653" s="429">
        <v>5</v>
      </c>
      <c r="L653" s="430">
        <v>5989.1</v>
      </c>
      <c r="M653" s="429">
        <v>5652.6</v>
      </c>
      <c r="N653" s="429">
        <v>1654</v>
      </c>
      <c r="O653" s="431">
        <v>312</v>
      </c>
      <c r="P653" s="353" t="s">
        <v>2136</v>
      </c>
      <c r="Q653" s="113">
        <v>249027</v>
      </c>
      <c r="R653" s="113">
        <v>0</v>
      </c>
      <c r="S653" s="113">
        <f t="shared" ref="S653:S655" si="402">Q653-U653</f>
        <v>77384.670000000013</v>
      </c>
      <c r="T653" s="113">
        <v>0</v>
      </c>
      <c r="U653" s="308">
        <v>171642.33</v>
      </c>
      <c r="V653" s="113">
        <v>0</v>
      </c>
      <c r="W653" s="113">
        <f t="shared" ref="W653:W655" si="403">Q653/L653</f>
        <v>41.580037067338999</v>
      </c>
      <c r="X653" s="113">
        <v>41.58</v>
      </c>
      <c r="Y653" s="120">
        <v>44196</v>
      </c>
    </row>
    <row r="654" spans="1:25" x14ac:dyDescent="0.25">
      <c r="A654" s="437"/>
      <c r="B654" s="34"/>
      <c r="C654" s="34"/>
      <c r="D654" s="132"/>
      <c r="E654" s="700" t="s">
        <v>681</v>
      </c>
      <c r="F654" s="428" t="s">
        <v>1072</v>
      </c>
      <c r="G654" s="429" t="s">
        <v>38</v>
      </c>
      <c r="H654" s="429" t="s">
        <v>723</v>
      </c>
      <c r="I654" s="429"/>
      <c r="J654" s="429" t="s">
        <v>600</v>
      </c>
      <c r="K654" s="429">
        <v>5</v>
      </c>
      <c r="L654" s="430">
        <v>5989.1</v>
      </c>
      <c r="M654" s="429">
        <v>5652.6</v>
      </c>
      <c r="N654" s="429">
        <v>1654</v>
      </c>
      <c r="O654" s="431">
        <v>312</v>
      </c>
      <c r="P654" s="353" t="s">
        <v>78</v>
      </c>
      <c r="Q654" s="113">
        <v>327903</v>
      </c>
      <c r="R654" s="113">
        <v>0</v>
      </c>
      <c r="S654" s="113">
        <f t="shared" si="402"/>
        <v>101895.23999999999</v>
      </c>
      <c r="T654" s="113">
        <v>0</v>
      </c>
      <c r="U654" s="308">
        <v>226007.76</v>
      </c>
      <c r="V654" s="113">
        <v>0</v>
      </c>
      <c r="W654" s="113">
        <f t="shared" si="403"/>
        <v>54.749962431751008</v>
      </c>
      <c r="X654" s="113">
        <v>54.75</v>
      </c>
      <c r="Y654" s="120">
        <v>44196</v>
      </c>
    </row>
    <row r="655" spans="1:25" ht="25.5" x14ac:dyDescent="0.25">
      <c r="A655" s="437"/>
      <c r="B655" s="34"/>
      <c r="C655" s="34"/>
      <c r="D655" s="132"/>
      <c r="E655" s="700" t="s">
        <v>681</v>
      </c>
      <c r="F655" s="428" t="s">
        <v>1072</v>
      </c>
      <c r="G655" s="429" t="s">
        <v>38</v>
      </c>
      <c r="H655" s="429" t="s">
        <v>723</v>
      </c>
      <c r="I655" s="429"/>
      <c r="J655" s="429" t="s">
        <v>600</v>
      </c>
      <c r="K655" s="429">
        <v>5</v>
      </c>
      <c r="L655" s="430">
        <v>5989.1</v>
      </c>
      <c r="M655" s="429">
        <v>5652.6</v>
      </c>
      <c r="N655" s="429">
        <v>1654</v>
      </c>
      <c r="O655" s="431">
        <v>312</v>
      </c>
      <c r="P655" s="353" t="s">
        <v>2140</v>
      </c>
      <c r="Q655" s="113">
        <v>249027</v>
      </c>
      <c r="R655" s="113">
        <v>0</v>
      </c>
      <c r="S655" s="113">
        <f t="shared" si="402"/>
        <v>77384.670000000013</v>
      </c>
      <c r="T655" s="113">
        <v>0</v>
      </c>
      <c r="U655" s="308">
        <v>171642.33</v>
      </c>
      <c r="V655" s="113">
        <v>0</v>
      </c>
      <c r="W655" s="113">
        <f t="shared" si="403"/>
        <v>41.580037067338999</v>
      </c>
      <c r="X655" s="113">
        <v>41.58</v>
      </c>
      <c r="Y655" s="120">
        <v>44196</v>
      </c>
    </row>
    <row r="656" spans="1:25" ht="14.25" x14ac:dyDescent="0.25">
      <c r="A656" s="437"/>
      <c r="B656" s="34"/>
      <c r="C656" s="34"/>
      <c r="D656" s="132"/>
      <c r="E656" s="949"/>
      <c r="F656" s="618" t="s">
        <v>31</v>
      </c>
      <c r="G656" s="352" t="s">
        <v>18</v>
      </c>
      <c r="H656" s="352" t="s">
        <v>18</v>
      </c>
      <c r="I656" s="352" t="s">
        <v>18</v>
      </c>
      <c r="J656" s="352" t="s">
        <v>18</v>
      </c>
      <c r="K656" s="352" t="s">
        <v>18</v>
      </c>
      <c r="L656" s="464">
        <f>L655</f>
        <v>5989.1</v>
      </c>
      <c r="M656" s="464">
        <f>M655</f>
        <v>5652.6</v>
      </c>
      <c r="N656" s="464">
        <f>N655</f>
        <v>1654</v>
      </c>
      <c r="O656" s="465">
        <f>O655</f>
        <v>312</v>
      </c>
      <c r="P656" s="463" t="s">
        <v>18</v>
      </c>
      <c r="Q656" s="114">
        <f>SUM(Q653:Q655)</f>
        <v>825957</v>
      </c>
      <c r="R656" s="114">
        <f t="shared" ref="R656:U656" si="404">SUM(R653:R655)</f>
        <v>0</v>
      </c>
      <c r="S656" s="114">
        <f t="shared" si="404"/>
        <v>256664.58000000002</v>
      </c>
      <c r="T656" s="114">
        <f t="shared" si="404"/>
        <v>0</v>
      </c>
      <c r="U656" s="114">
        <f t="shared" si="404"/>
        <v>569292.41999999993</v>
      </c>
      <c r="V656" s="114">
        <f>SUBTOTAL(9,V653:V655)</f>
        <v>0</v>
      </c>
      <c r="W656" s="466" t="s">
        <v>18</v>
      </c>
      <c r="X656" s="114" t="s">
        <v>18</v>
      </c>
      <c r="Y656" s="468" t="s">
        <v>18</v>
      </c>
    </row>
    <row r="657" spans="1:25" ht="25.5" x14ac:dyDescent="0.25">
      <c r="A657" s="437"/>
      <c r="B657" s="34"/>
      <c r="C657" s="34"/>
      <c r="D657" s="132"/>
      <c r="E657" s="700" t="s">
        <v>690</v>
      </c>
      <c r="F657" s="428" t="s">
        <v>1073</v>
      </c>
      <c r="G657" s="429" t="s">
        <v>38</v>
      </c>
      <c r="H657" s="443" t="s">
        <v>604</v>
      </c>
      <c r="I657" s="429"/>
      <c r="J657" s="443" t="s">
        <v>600</v>
      </c>
      <c r="K657" s="429">
        <v>5</v>
      </c>
      <c r="L657" s="430">
        <v>5767.3</v>
      </c>
      <c r="M657" s="429">
        <v>5767.3</v>
      </c>
      <c r="N657" s="429"/>
      <c r="O657" s="431">
        <v>357</v>
      </c>
      <c r="P657" s="353" t="s">
        <v>2136</v>
      </c>
      <c r="Q657" s="113">
        <v>239804</v>
      </c>
      <c r="R657" s="113">
        <v>0</v>
      </c>
      <c r="S657" s="113">
        <f t="shared" ref="S657:S658" si="405">Q657-U657</f>
        <v>74518.640000000014</v>
      </c>
      <c r="T657" s="113">
        <v>0</v>
      </c>
      <c r="U657" s="308">
        <v>165285.35999999999</v>
      </c>
      <c r="V657" s="113">
        <v>0</v>
      </c>
      <c r="W657" s="113">
        <f t="shared" ref="W657:W658" si="406">Q657/L657</f>
        <v>41.579942087285211</v>
      </c>
      <c r="X657" s="113">
        <v>41.58</v>
      </c>
      <c r="Y657" s="120">
        <v>44196</v>
      </c>
    </row>
    <row r="658" spans="1:25" x14ac:dyDescent="0.25">
      <c r="A658" s="437"/>
      <c r="B658" s="34"/>
      <c r="C658" s="34"/>
      <c r="D658" s="132"/>
      <c r="E658" s="700" t="s">
        <v>690</v>
      </c>
      <c r="F658" s="428" t="s">
        <v>1073</v>
      </c>
      <c r="G658" s="429" t="s">
        <v>38</v>
      </c>
      <c r="H658" s="429" t="s">
        <v>604</v>
      </c>
      <c r="I658" s="429"/>
      <c r="J658" s="429" t="s">
        <v>600</v>
      </c>
      <c r="K658" s="429">
        <v>5</v>
      </c>
      <c r="L658" s="430">
        <v>5767.3</v>
      </c>
      <c r="M658" s="429">
        <v>5767.3</v>
      </c>
      <c r="N658" s="429"/>
      <c r="O658" s="431">
        <v>357</v>
      </c>
      <c r="P658" s="353" t="s">
        <v>78</v>
      </c>
      <c r="Q658" s="113">
        <v>315760</v>
      </c>
      <c r="R658" s="113">
        <v>0</v>
      </c>
      <c r="S658" s="113">
        <f t="shared" si="405"/>
        <v>98121.82</v>
      </c>
      <c r="T658" s="113">
        <v>0</v>
      </c>
      <c r="U658" s="308">
        <v>217638.18</v>
      </c>
      <c r="V658" s="113">
        <v>0</v>
      </c>
      <c r="W658" s="113">
        <f t="shared" si="406"/>
        <v>54.75005635219253</v>
      </c>
      <c r="X658" s="113">
        <v>54.75</v>
      </c>
      <c r="Y658" s="120">
        <v>44196</v>
      </c>
    </row>
    <row r="659" spans="1:25" ht="14.25" x14ac:dyDescent="0.25">
      <c r="A659" s="437"/>
      <c r="B659" s="34"/>
      <c r="C659" s="34"/>
      <c r="D659" s="132"/>
      <c r="E659" s="949"/>
      <c r="F659" s="618" t="s">
        <v>31</v>
      </c>
      <c r="G659" s="352" t="s">
        <v>18</v>
      </c>
      <c r="H659" s="352" t="s">
        <v>18</v>
      </c>
      <c r="I659" s="352" t="s">
        <v>18</v>
      </c>
      <c r="J659" s="352" t="s">
        <v>18</v>
      </c>
      <c r="K659" s="352" t="s">
        <v>18</v>
      </c>
      <c r="L659" s="464">
        <f>L658</f>
        <v>5767.3</v>
      </c>
      <c r="M659" s="464">
        <f>M658</f>
        <v>5767.3</v>
      </c>
      <c r="N659" s="464">
        <f>N658</f>
        <v>0</v>
      </c>
      <c r="O659" s="465">
        <f>O658</f>
        <v>357</v>
      </c>
      <c r="P659" s="463" t="s">
        <v>18</v>
      </c>
      <c r="Q659" s="114">
        <f>SUM(Q657:Q658)</f>
        <v>555564</v>
      </c>
      <c r="R659" s="114">
        <f t="shared" ref="R659:U659" si="407">SUM(R657:R658)</f>
        <v>0</v>
      </c>
      <c r="S659" s="114">
        <f t="shared" si="407"/>
        <v>172640.46000000002</v>
      </c>
      <c r="T659" s="114">
        <f t="shared" si="407"/>
        <v>0</v>
      </c>
      <c r="U659" s="114">
        <f t="shared" si="407"/>
        <v>382923.54</v>
      </c>
      <c r="V659" s="114">
        <f>SUBTOTAL(9,V657:V658)</f>
        <v>0</v>
      </c>
      <c r="W659" s="466" t="s">
        <v>18</v>
      </c>
      <c r="X659" s="114" t="s">
        <v>18</v>
      </c>
      <c r="Y659" s="468" t="s">
        <v>18</v>
      </c>
    </row>
    <row r="660" spans="1:25" x14ac:dyDescent="0.25">
      <c r="A660" s="437"/>
      <c r="B660" s="34"/>
      <c r="C660" s="34"/>
      <c r="D660" s="132"/>
      <c r="E660" s="700" t="s">
        <v>691</v>
      </c>
      <c r="F660" s="428" t="s">
        <v>1074</v>
      </c>
      <c r="G660" s="429" t="s">
        <v>38</v>
      </c>
      <c r="H660" s="443" t="s">
        <v>701</v>
      </c>
      <c r="I660" s="429"/>
      <c r="J660" s="443" t="s">
        <v>600</v>
      </c>
      <c r="K660" s="429">
        <v>5</v>
      </c>
      <c r="L660" s="430">
        <v>5521.3</v>
      </c>
      <c r="M660" s="429">
        <v>5103.8</v>
      </c>
      <c r="N660" s="429"/>
      <c r="O660" s="431">
        <v>360</v>
      </c>
      <c r="P660" s="353" t="s">
        <v>35</v>
      </c>
      <c r="Q660" s="113">
        <v>229576</v>
      </c>
      <c r="R660" s="113">
        <v>0</v>
      </c>
      <c r="S660" s="113">
        <f t="shared" ref="S660:S662" si="408">Q660-U660</f>
        <v>71340.31</v>
      </c>
      <c r="T660" s="113">
        <v>0</v>
      </c>
      <c r="U660" s="308">
        <v>158235.69</v>
      </c>
      <c r="V660" s="113">
        <v>0</v>
      </c>
      <c r="W660" s="113">
        <f t="shared" ref="W660:W662" si="409">Q660/L660</f>
        <v>41.580062666401027</v>
      </c>
      <c r="X660" s="113">
        <v>41.58</v>
      </c>
      <c r="Y660" s="120">
        <v>44196</v>
      </c>
    </row>
    <row r="661" spans="1:25" ht="25.5" x14ac:dyDescent="0.25">
      <c r="A661" s="437"/>
      <c r="B661" s="34"/>
      <c r="C661" s="34"/>
      <c r="D661" s="132"/>
      <c r="E661" s="700" t="s">
        <v>691</v>
      </c>
      <c r="F661" s="428" t="s">
        <v>1074</v>
      </c>
      <c r="G661" s="429" t="s">
        <v>38</v>
      </c>
      <c r="H661" s="429" t="s">
        <v>701</v>
      </c>
      <c r="I661" s="429"/>
      <c r="J661" s="429" t="s">
        <v>600</v>
      </c>
      <c r="K661" s="429">
        <v>5</v>
      </c>
      <c r="L661" s="430">
        <v>5521.3</v>
      </c>
      <c r="M661" s="429">
        <v>5103.8</v>
      </c>
      <c r="N661" s="429"/>
      <c r="O661" s="431">
        <v>360</v>
      </c>
      <c r="P661" s="353" t="s">
        <v>2136</v>
      </c>
      <c r="Q661" s="113">
        <v>229576</v>
      </c>
      <c r="R661" s="113">
        <v>0</v>
      </c>
      <c r="S661" s="113">
        <f t="shared" si="408"/>
        <v>71340.31</v>
      </c>
      <c r="T661" s="113">
        <v>0</v>
      </c>
      <c r="U661" s="308">
        <v>158235.69</v>
      </c>
      <c r="V661" s="113">
        <v>0</v>
      </c>
      <c r="W661" s="113">
        <f t="shared" si="409"/>
        <v>41.580062666401027</v>
      </c>
      <c r="X661" s="113">
        <v>41.58</v>
      </c>
      <c r="Y661" s="120">
        <v>44196</v>
      </c>
    </row>
    <row r="662" spans="1:25" ht="25.5" x14ac:dyDescent="0.25">
      <c r="A662" s="437"/>
      <c r="B662" s="34"/>
      <c r="C662" s="34"/>
      <c r="D662" s="132"/>
      <c r="E662" s="700" t="s">
        <v>691</v>
      </c>
      <c r="F662" s="428" t="s">
        <v>1074</v>
      </c>
      <c r="G662" s="429" t="s">
        <v>38</v>
      </c>
      <c r="H662" s="429" t="s">
        <v>701</v>
      </c>
      <c r="I662" s="429"/>
      <c r="J662" s="429" t="s">
        <v>600</v>
      </c>
      <c r="K662" s="429">
        <v>5</v>
      </c>
      <c r="L662" s="430">
        <v>5521.3</v>
      </c>
      <c r="M662" s="429">
        <v>5103.8</v>
      </c>
      <c r="N662" s="429"/>
      <c r="O662" s="431">
        <v>360</v>
      </c>
      <c r="P662" s="353" t="s">
        <v>2140</v>
      </c>
      <c r="Q662" s="113">
        <v>229576</v>
      </c>
      <c r="R662" s="113">
        <v>0</v>
      </c>
      <c r="S662" s="113">
        <f t="shared" si="408"/>
        <v>71340.31</v>
      </c>
      <c r="T662" s="113">
        <v>0</v>
      </c>
      <c r="U662" s="308">
        <v>158235.69</v>
      </c>
      <c r="V662" s="113">
        <v>0</v>
      </c>
      <c r="W662" s="113">
        <f t="shared" si="409"/>
        <v>41.580062666401027</v>
      </c>
      <c r="X662" s="113">
        <v>41.58</v>
      </c>
      <c r="Y662" s="120">
        <v>44196</v>
      </c>
    </row>
    <row r="663" spans="1:25" ht="14.25" x14ac:dyDescent="0.25">
      <c r="A663" s="437"/>
      <c r="B663" s="34"/>
      <c r="C663" s="34"/>
      <c r="D663" s="132"/>
      <c r="E663" s="949"/>
      <c r="F663" s="618" t="s">
        <v>31</v>
      </c>
      <c r="G663" s="352" t="s">
        <v>18</v>
      </c>
      <c r="H663" s="352" t="s">
        <v>18</v>
      </c>
      <c r="I663" s="352" t="s">
        <v>18</v>
      </c>
      <c r="J663" s="352" t="s">
        <v>18</v>
      </c>
      <c r="K663" s="352" t="s">
        <v>18</v>
      </c>
      <c r="L663" s="464">
        <f>L662</f>
        <v>5521.3</v>
      </c>
      <c r="M663" s="464">
        <f>M662</f>
        <v>5103.8</v>
      </c>
      <c r="N663" s="464">
        <f>N662</f>
        <v>0</v>
      </c>
      <c r="O663" s="465">
        <f>O662</f>
        <v>360</v>
      </c>
      <c r="P663" s="463" t="s">
        <v>18</v>
      </c>
      <c r="Q663" s="114">
        <f>SUM(Q660:Q662)</f>
        <v>688728</v>
      </c>
      <c r="R663" s="114">
        <f t="shared" ref="R663:U663" si="410">SUM(R660:R662)</f>
        <v>0</v>
      </c>
      <c r="S663" s="114">
        <f t="shared" si="410"/>
        <v>214020.93</v>
      </c>
      <c r="T663" s="114">
        <f t="shared" si="410"/>
        <v>0</v>
      </c>
      <c r="U663" s="114">
        <f t="shared" si="410"/>
        <v>474707.07</v>
      </c>
      <c r="V663" s="114">
        <f>SUBTOTAL(9,V660:V662)</f>
        <v>0</v>
      </c>
      <c r="W663" s="466" t="s">
        <v>18</v>
      </c>
      <c r="X663" s="114" t="s">
        <v>18</v>
      </c>
      <c r="Y663" s="468" t="s">
        <v>18</v>
      </c>
    </row>
    <row r="664" spans="1:25" x14ac:dyDescent="0.25">
      <c r="A664" s="437"/>
      <c r="B664" s="34"/>
      <c r="C664" s="34"/>
      <c r="D664" s="132"/>
      <c r="E664" s="700" t="s">
        <v>692</v>
      </c>
      <c r="F664" s="428" t="s">
        <v>1075</v>
      </c>
      <c r="G664" s="429" t="s">
        <v>38</v>
      </c>
      <c r="H664" s="443" t="s">
        <v>602</v>
      </c>
      <c r="I664" s="429"/>
      <c r="J664" s="443" t="s">
        <v>600</v>
      </c>
      <c r="K664" s="429">
        <v>5</v>
      </c>
      <c r="L664" s="430">
        <v>5151.3</v>
      </c>
      <c r="M664" s="429">
        <v>4697.3999999999996</v>
      </c>
      <c r="N664" s="429"/>
      <c r="O664" s="431">
        <v>270</v>
      </c>
      <c r="P664" s="353" t="s">
        <v>35</v>
      </c>
      <c r="Q664" s="113">
        <v>214191</v>
      </c>
      <c r="R664" s="113">
        <v>0</v>
      </c>
      <c r="S664" s="113">
        <f t="shared" ref="S664" si="411">Q664-U664</f>
        <v>66559.450000000012</v>
      </c>
      <c r="T664" s="113">
        <v>0</v>
      </c>
      <c r="U664" s="308">
        <v>147631.54999999999</v>
      </c>
      <c r="V664" s="113">
        <v>0</v>
      </c>
      <c r="W664" s="113">
        <f>Q664/L664</f>
        <v>41.579989517209249</v>
      </c>
      <c r="X664" s="113">
        <v>41.58</v>
      </c>
      <c r="Y664" s="120">
        <v>44196</v>
      </c>
    </row>
    <row r="665" spans="1:25" ht="14.25" x14ac:dyDescent="0.25">
      <c r="A665" s="437"/>
      <c r="B665" s="34"/>
      <c r="C665" s="34"/>
      <c r="D665" s="132"/>
      <c r="E665" s="949"/>
      <c r="F665" s="618" t="s">
        <v>31</v>
      </c>
      <c r="G665" s="352" t="s">
        <v>18</v>
      </c>
      <c r="H665" s="352" t="s">
        <v>18</v>
      </c>
      <c r="I665" s="352" t="s">
        <v>18</v>
      </c>
      <c r="J665" s="352" t="s">
        <v>18</v>
      </c>
      <c r="K665" s="352" t="s">
        <v>18</v>
      </c>
      <c r="L665" s="464">
        <f>L664</f>
        <v>5151.3</v>
      </c>
      <c r="M665" s="464">
        <f>M664</f>
        <v>4697.3999999999996</v>
      </c>
      <c r="N665" s="464">
        <f>N664</f>
        <v>0</v>
      </c>
      <c r="O665" s="465">
        <f>O664</f>
        <v>270</v>
      </c>
      <c r="P665" s="463" t="s">
        <v>18</v>
      </c>
      <c r="Q665" s="114">
        <f>SUM(Q664:Q664)</f>
        <v>214191</v>
      </c>
      <c r="R665" s="114">
        <f t="shared" ref="R665:U665" si="412">SUM(R664:R664)</f>
        <v>0</v>
      </c>
      <c r="S665" s="114">
        <f t="shared" si="412"/>
        <v>66559.450000000012</v>
      </c>
      <c r="T665" s="114">
        <f t="shared" si="412"/>
        <v>0</v>
      </c>
      <c r="U665" s="114">
        <f t="shared" si="412"/>
        <v>147631.54999999999</v>
      </c>
      <c r="V665" s="114">
        <f>SUBTOTAL(9,V664:V664)</f>
        <v>0</v>
      </c>
      <c r="W665" s="466" t="s">
        <v>18</v>
      </c>
      <c r="X665" s="114" t="s">
        <v>18</v>
      </c>
      <c r="Y665" s="468" t="s">
        <v>18</v>
      </c>
    </row>
    <row r="666" spans="1:25" x14ac:dyDescent="0.25">
      <c r="A666" s="437"/>
      <c r="B666" s="34"/>
      <c r="C666" s="34"/>
      <c r="D666" s="132"/>
      <c r="E666" s="700" t="s">
        <v>693</v>
      </c>
      <c r="F666" s="428" t="s">
        <v>1076</v>
      </c>
      <c r="G666" s="429" t="s">
        <v>38</v>
      </c>
      <c r="H666" s="443" t="s">
        <v>718</v>
      </c>
      <c r="I666" s="429"/>
      <c r="J666" s="443" t="s">
        <v>600</v>
      </c>
      <c r="K666" s="429">
        <v>5</v>
      </c>
      <c r="L666" s="430">
        <v>5383.8</v>
      </c>
      <c r="M666" s="429">
        <v>5383.8</v>
      </c>
      <c r="N666" s="429"/>
      <c r="O666" s="431">
        <v>360</v>
      </c>
      <c r="P666" s="353" t="s">
        <v>35</v>
      </c>
      <c r="Q666" s="113">
        <v>223858</v>
      </c>
      <c r="R666" s="113">
        <v>0</v>
      </c>
      <c r="S666" s="113">
        <f t="shared" ref="S666:S669" si="413">Q666-U666</f>
        <v>69563.450000000012</v>
      </c>
      <c r="T666" s="113">
        <v>0</v>
      </c>
      <c r="U666" s="308">
        <v>154294.54999999999</v>
      </c>
      <c r="V666" s="113">
        <v>0</v>
      </c>
      <c r="W666" s="113">
        <f t="shared" ref="W666:W669" si="414">Q666/L666</f>
        <v>41.579924960065377</v>
      </c>
      <c r="X666" s="113">
        <v>41.58</v>
      </c>
      <c r="Y666" s="120">
        <v>44196</v>
      </c>
    </row>
    <row r="667" spans="1:25" x14ac:dyDescent="0.25">
      <c r="A667" s="437"/>
      <c r="B667" s="34"/>
      <c r="C667" s="34"/>
      <c r="D667" s="132"/>
      <c r="E667" s="700" t="s">
        <v>693</v>
      </c>
      <c r="F667" s="428" t="s">
        <v>1076</v>
      </c>
      <c r="G667" s="429" t="s">
        <v>38</v>
      </c>
      <c r="H667" s="429" t="s">
        <v>718</v>
      </c>
      <c r="I667" s="429"/>
      <c r="J667" s="429" t="s">
        <v>600</v>
      </c>
      <c r="K667" s="429">
        <v>5</v>
      </c>
      <c r="L667" s="430">
        <v>5383.8</v>
      </c>
      <c r="M667" s="429">
        <v>5383.8</v>
      </c>
      <c r="N667" s="429"/>
      <c r="O667" s="431">
        <v>360</v>
      </c>
      <c r="P667" s="353" t="s">
        <v>78</v>
      </c>
      <c r="Q667" s="113">
        <v>294763</v>
      </c>
      <c r="R667" s="113">
        <v>0</v>
      </c>
      <c r="S667" s="113">
        <f t="shared" si="413"/>
        <v>91597.040000000008</v>
      </c>
      <c r="T667" s="113">
        <v>0</v>
      </c>
      <c r="U667" s="308">
        <v>203165.96</v>
      </c>
      <c r="V667" s="113">
        <v>0</v>
      </c>
      <c r="W667" s="113">
        <f t="shared" si="414"/>
        <v>54.749990712879374</v>
      </c>
      <c r="X667" s="113">
        <v>54.75</v>
      </c>
      <c r="Y667" s="120">
        <v>44196</v>
      </c>
    </row>
    <row r="668" spans="1:25" ht="25.5" x14ac:dyDescent="0.25">
      <c r="A668" s="437"/>
      <c r="B668" s="34"/>
      <c r="C668" s="34"/>
      <c r="D668" s="132"/>
      <c r="E668" s="700" t="s">
        <v>693</v>
      </c>
      <c r="F668" s="428" t="s">
        <v>1076</v>
      </c>
      <c r="G668" s="429" t="s">
        <v>38</v>
      </c>
      <c r="H668" s="429" t="s">
        <v>718</v>
      </c>
      <c r="I668" s="429"/>
      <c r="J668" s="429" t="s">
        <v>600</v>
      </c>
      <c r="K668" s="429">
        <v>5</v>
      </c>
      <c r="L668" s="430">
        <v>5383.8</v>
      </c>
      <c r="M668" s="429">
        <v>5383.8</v>
      </c>
      <c r="N668" s="429"/>
      <c r="O668" s="431">
        <v>360</v>
      </c>
      <c r="P668" s="353" t="s">
        <v>2136</v>
      </c>
      <c r="Q668" s="113">
        <v>223858</v>
      </c>
      <c r="R668" s="113">
        <v>0</v>
      </c>
      <c r="S668" s="113">
        <f t="shared" si="413"/>
        <v>69563.450000000012</v>
      </c>
      <c r="T668" s="113">
        <v>0</v>
      </c>
      <c r="U668" s="308">
        <v>154294.54999999999</v>
      </c>
      <c r="V668" s="113">
        <v>0</v>
      </c>
      <c r="W668" s="113">
        <f t="shared" si="414"/>
        <v>41.579924960065377</v>
      </c>
      <c r="X668" s="113">
        <v>41.58</v>
      </c>
      <c r="Y668" s="120">
        <v>44196</v>
      </c>
    </row>
    <row r="669" spans="1:25" ht="25.5" x14ac:dyDescent="0.25">
      <c r="A669" s="437"/>
      <c r="B669" s="34"/>
      <c r="C669" s="34"/>
      <c r="D669" s="132"/>
      <c r="E669" s="700" t="s">
        <v>693</v>
      </c>
      <c r="F669" s="428" t="s">
        <v>1076</v>
      </c>
      <c r="G669" s="429" t="s">
        <v>38</v>
      </c>
      <c r="H669" s="429" t="s">
        <v>718</v>
      </c>
      <c r="I669" s="429"/>
      <c r="J669" s="429" t="s">
        <v>600</v>
      </c>
      <c r="K669" s="429">
        <v>5</v>
      </c>
      <c r="L669" s="430">
        <v>5383.8</v>
      </c>
      <c r="M669" s="429">
        <v>5383.8</v>
      </c>
      <c r="N669" s="429"/>
      <c r="O669" s="431">
        <v>360</v>
      </c>
      <c r="P669" s="353" t="s">
        <v>2140</v>
      </c>
      <c r="Q669" s="113">
        <v>223858</v>
      </c>
      <c r="R669" s="113">
        <v>0</v>
      </c>
      <c r="S669" s="113">
        <f t="shared" si="413"/>
        <v>69563.450000000012</v>
      </c>
      <c r="T669" s="113">
        <v>0</v>
      </c>
      <c r="U669" s="308">
        <v>154294.54999999999</v>
      </c>
      <c r="V669" s="113">
        <v>0</v>
      </c>
      <c r="W669" s="113">
        <f t="shared" si="414"/>
        <v>41.579924960065377</v>
      </c>
      <c r="X669" s="113">
        <v>41.58</v>
      </c>
      <c r="Y669" s="120">
        <v>44196</v>
      </c>
    </row>
    <row r="670" spans="1:25" ht="14.25" x14ac:dyDescent="0.25">
      <c r="A670" s="437"/>
      <c r="B670" s="34"/>
      <c r="C670" s="34"/>
      <c r="D670" s="132"/>
      <c r="E670" s="949"/>
      <c r="F670" s="618" t="s">
        <v>31</v>
      </c>
      <c r="G670" s="352" t="s">
        <v>18</v>
      </c>
      <c r="H670" s="352" t="s">
        <v>18</v>
      </c>
      <c r="I670" s="352" t="s">
        <v>18</v>
      </c>
      <c r="J670" s="352" t="s">
        <v>18</v>
      </c>
      <c r="K670" s="352" t="s">
        <v>18</v>
      </c>
      <c r="L670" s="464">
        <f>L669</f>
        <v>5383.8</v>
      </c>
      <c r="M670" s="464">
        <f>M669</f>
        <v>5383.8</v>
      </c>
      <c r="N670" s="464">
        <f>N669</f>
        <v>0</v>
      </c>
      <c r="O670" s="465">
        <f>O669</f>
        <v>360</v>
      </c>
      <c r="P670" s="463" t="s">
        <v>18</v>
      </c>
      <c r="Q670" s="114">
        <f>SUM(Q666:Q669)</f>
        <v>966337</v>
      </c>
      <c r="R670" s="114">
        <f t="shared" ref="R670:U670" si="415">SUM(R666:R669)</f>
        <v>0</v>
      </c>
      <c r="S670" s="114">
        <f t="shared" si="415"/>
        <v>300287.39</v>
      </c>
      <c r="T670" s="114">
        <f t="shared" si="415"/>
        <v>0</v>
      </c>
      <c r="U670" s="114">
        <f t="shared" si="415"/>
        <v>666049.61</v>
      </c>
      <c r="V670" s="114">
        <f>SUBTOTAL(9,V666:V669)</f>
        <v>0</v>
      </c>
      <c r="W670" s="466" t="s">
        <v>18</v>
      </c>
      <c r="X670" s="114" t="s">
        <v>18</v>
      </c>
      <c r="Y670" s="468" t="s">
        <v>18</v>
      </c>
    </row>
    <row r="671" spans="1:25" x14ac:dyDescent="0.25">
      <c r="A671" s="437"/>
      <c r="B671" s="34"/>
      <c r="C671" s="34"/>
      <c r="D671" s="132"/>
      <c r="E671" s="700" t="s">
        <v>694</v>
      </c>
      <c r="F671" s="428" t="s">
        <v>1023</v>
      </c>
      <c r="G671" s="429" t="s">
        <v>38</v>
      </c>
      <c r="H671" s="443" t="s">
        <v>704</v>
      </c>
      <c r="I671" s="429"/>
      <c r="J671" s="443" t="s">
        <v>613</v>
      </c>
      <c r="K671" s="429">
        <v>4</v>
      </c>
      <c r="L671" s="430">
        <v>3330</v>
      </c>
      <c r="M671" s="429">
        <v>3016.1</v>
      </c>
      <c r="N671" s="429"/>
      <c r="O671" s="431">
        <v>186</v>
      </c>
      <c r="P671" s="353" t="s">
        <v>35</v>
      </c>
      <c r="Q671" s="113">
        <v>108824</v>
      </c>
      <c r="R671" s="113">
        <v>0</v>
      </c>
      <c r="S671" s="113">
        <f t="shared" ref="S671" si="416">Q671-U671</f>
        <v>33816.850000000006</v>
      </c>
      <c r="T671" s="113">
        <v>0</v>
      </c>
      <c r="U671" s="308">
        <v>75007.149999999994</v>
      </c>
      <c r="V671" s="113">
        <v>0</v>
      </c>
      <c r="W671" s="113">
        <f>Q671/L671</f>
        <v>32.679879879879877</v>
      </c>
      <c r="X671" s="113">
        <v>32.68</v>
      </c>
      <c r="Y671" s="120">
        <v>44196</v>
      </c>
    </row>
    <row r="672" spans="1:25" ht="14.25" x14ac:dyDescent="0.25">
      <c r="A672" s="437"/>
      <c r="B672" s="34"/>
      <c r="C672" s="34"/>
      <c r="D672" s="132"/>
      <c r="E672" s="949"/>
      <c r="F672" s="618" t="s">
        <v>31</v>
      </c>
      <c r="G672" s="352" t="s">
        <v>18</v>
      </c>
      <c r="H672" s="352" t="s">
        <v>18</v>
      </c>
      <c r="I672" s="352" t="s">
        <v>18</v>
      </c>
      <c r="J672" s="352" t="s">
        <v>18</v>
      </c>
      <c r="K672" s="352" t="s">
        <v>18</v>
      </c>
      <c r="L672" s="464">
        <f>L671</f>
        <v>3330</v>
      </c>
      <c r="M672" s="464">
        <f>M671</f>
        <v>3016.1</v>
      </c>
      <c r="N672" s="464">
        <f>N671</f>
        <v>0</v>
      </c>
      <c r="O672" s="465">
        <f>O671</f>
        <v>186</v>
      </c>
      <c r="P672" s="463" t="s">
        <v>18</v>
      </c>
      <c r="Q672" s="114">
        <f>SUM(Q671:Q671)</f>
        <v>108824</v>
      </c>
      <c r="R672" s="114">
        <f t="shared" ref="R672:U672" si="417">SUM(R671:R671)</f>
        <v>0</v>
      </c>
      <c r="S672" s="114">
        <f t="shared" si="417"/>
        <v>33816.850000000006</v>
      </c>
      <c r="T672" s="114">
        <f t="shared" si="417"/>
        <v>0</v>
      </c>
      <c r="U672" s="114">
        <f t="shared" si="417"/>
        <v>75007.149999999994</v>
      </c>
      <c r="V672" s="114">
        <f>SUBTOTAL(9,V671:V671)</f>
        <v>0</v>
      </c>
      <c r="W672" s="466" t="s">
        <v>18</v>
      </c>
      <c r="X672" s="114" t="s">
        <v>18</v>
      </c>
      <c r="Y672" s="468" t="s">
        <v>18</v>
      </c>
    </row>
    <row r="673" spans="1:25" x14ac:dyDescent="0.25">
      <c r="A673" s="437"/>
      <c r="B673" s="34"/>
      <c r="C673" s="34"/>
      <c r="D673" s="132"/>
      <c r="E673" s="700" t="s">
        <v>663</v>
      </c>
      <c r="F673" s="428" t="s">
        <v>822</v>
      </c>
      <c r="G673" s="429" t="s">
        <v>38</v>
      </c>
      <c r="H673" s="443" t="s">
        <v>614</v>
      </c>
      <c r="I673" s="429"/>
      <c r="J673" s="443" t="s">
        <v>606</v>
      </c>
      <c r="K673" s="429">
        <v>2</v>
      </c>
      <c r="L673" s="432">
        <v>613.4</v>
      </c>
      <c r="M673" s="429">
        <v>539.5</v>
      </c>
      <c r="N673" s="429">
        <v>476</v>
      </c>
      <c r="O673" s="431">
        <v>24</v>
      </c>
      <c r="P673" s="353" t="s">
        <v>83</v>
      </c>
      <c r="Q673" s="113">
        <v>185511</v>
      </c>
      <c r="R673" s="113">
        <v>0</v>
      </c>
      <c r="S673" s="113">
        <f t="shared" ref="S673:S688" si="418">Q673-U673</f>
        <v>57647.19</v>
      </c>
      <c r="T673" s="113">
        <v>0</v>
      </c>
      <c r="U673" s="308">
        <v>127863.81</v>
      </c>
      <c r="V673" s="113">
        <v>0</v>
      </c>
      <c r="W673" s="113">
        <f t="shared" ref="W673:W683" si="419">Q673/L673</f>
        <v>302.43071405282035</v>
      </c>
      <c r="X673" s="113">
        <v>302.43</v>
      </c>
      <c r="Y673" s="120">
        <v>44196</v>
      </c>
    </row>
    <row r="674" spans="1:25" x14ac:dyDescent="0.25">
      <c r="A674" s="437"/>
      <c r="B674" s="34"/>
      <c r="C674" s="34"/>
      <c r="D674" s="132"/>
      <c r="E674" s="700" t="s">
        <v>663</v>
      </c>
      <c r="F674" s="428" t="s">
        <v>822</v>
      </c>
      <c r="G674" s="429" t="s">
        <v>38</v>
      </c>
      <c r="H674" s="429" t="s">
        <v>614</v>
      </c>
      <c r="I674" s="429"/>
      <c r="J674" s="443" t="s">
        <v>606</v>
      </c>
      <c r="K674" s="429">
        <v>2</v>
      </c>
      <c r="L674" s="432">
        <v>613.4</v>
      </c>
      <c r="M674" s="429">
        <v>539.5</v>
      </c>
      <c r="N674" s="429">
        <v>476</v>
      </c>
      <c r="O674" s="431">
        <v>24</v>
      </c>
      <c r="P674" s="353" t="s">
        <v>45</v>
      </c>
      <c r="Q674" s="113">
        <v>3683055</v>
      </c>
      <c r="R674" s="113">
        <v>0</v>
      </c>
      <c r="S674" s="113">
        <f t="shared" si="418"/>
        <v>1144502.3700000001</v>
      </c>
      <c r="T674" s="113">
        <v>0</v>
      </c>
      <c r="U674" s="308">
        <v>2538552.63</v>
      </c>
      <c r="V674" s="113">
        <v>0</v>
      </c>
      <c r="W674" s="113">
        <f>Q674/N674</f>
        <v>7737.5105042016803</v>
      </c>
      <c r="X674" s="113">
        <v>7737.51</v>
      </c>
      <c r="Y674" s="120">
        <v>44196</v>
      </c>
    </row>
    <row r="675" spans="1:25" ht="25.5" x14ac:dyDescent="0.25">
      <c r="A675" s="437"/>
      <c r="B675" s="34"/>
      <c r="C675" s="34"/>
      <c r="D675" s="132"/>
      <c r="E675" s="700" t="s">
        <v>663</v>
      </c>
      <c r="F675" s="428" t="s">
        <v>822</v>
      </c>
      <c r="G675" s="429" t="s">
        <v>38</v>
      </c>
      <c r="H675" s="429" t="s">
        <v>614</v>
      </c>
      <c r="I675" s="429"/>
      <c r="J675" s="443" t="s">
        <v>606</v>
      </c>
      <c r="K675" s="429">
        <v>2</v>
      </c>
      <c r="L675" s="430">
        <v>613.4</v>
      </c>
      <c r="M675" s="429">
        <v>539.5</v>
      </c>
      <c r="N675" s="429">
        <v>476</v>
      </c>
      <c r="O675" s="431">
        <v>24</v>
      </c>
      <c r="P675" s="353" t="s">
        <v>2140</v>
      </c>
      <c r="Q675" s="113">
        <v>109124</v>
      </c>
      <c r="R675" s="113">
        <v>0</v>
      </c>
      <c r="S675" s="113">
        <f t="shared" si="418"/>
        <v>33910.080000000002</v>
      </c>
      <c r="T675" s="113">
        <v>0</v>
      </c>
      <c r="U675" s="308">
        <v>75213.919999999998</v>
      </c>
      <c r="V675" s="113">
        <v>0</v>
      </c>
      <c r="W675" s="113">
        <f t="shared" si="419"/>
        <v>177.90022823606131</v>
      </c>
      <c r="X675" s="113">
        <v>177.9</v>
      </c>
      <c r="Y675" s="120">
        <v>44196</v>
      </c>
    </row>
    <row r="676" spans="1:25" ht="25.5" x14ac:dyDescent="0.25">
      <c r="A676" s="437"/>
      <c r="B676" s="34"/>
      <c r="C676" s="34"/>
      <c r="D676" s="132"/>
      <c r="E676" s="700" t="s">
        <v>663</v>
      </c>
      <c r="F676" s="428" t="s">
        <v>822</v>
      </c>
      <c r="G676" s="429" t="s">
        <v>38</v>
      </c>
      <c r="H676" s="429" t="s">
        <v>614</v>
      </c>
      <c r="I676" s="429"/>
      <c r="J676" s="443" t="s">
        <v>606</v>
      </c>
      <c r="K676" s="429">
        <v>2</v>
      </c>
      <c r="L676" s="430">
        <v>613.4</v>
      </c>
      <c r="M676" s="429">
        <v>539.5</v>
      </c>
      <c r="N676" s="429">
        <v>476</v>
      </c>
      <c r="O676" s="431">
        <v>24</v>
      </c>
      <c r="P676" s="353" t="s">
        <v>2136</v>
      </c>
      <c r="Q676" s="113">
        <v>109124</v>
      </c>
      <c r="R676" s="113">
        <v>0</v>
      </c>
      <c r="S676" s="113">
        <f t="shared" si="418"/>
        <v>33910.080000000002</v>
      </c>
      <c r="T676" s="113">
        <v>0</v>
      </c>
      <c r="U676" s="308">
        <v>75213.919999999998</v>
      </c>
      <c r="V676" s="113">
        <v>0</v>
      </c>
      <c r="W676" s="113">
        <f t="shared" si="419"/>
        <v>177.90022823606131</v>
      </c>
      <c r="X676" s="113">
        <v>177.9</v>
      </c>
      <c r="Y676" s="120">
        <v>44196</v>
      </c>
    </row>
    <row r="677" spans="1:25" x14ac:dyDescent="0.25">
      <c r="A677" s="437"/>
      <c r="B677" s="34"/>
      <c r="C677" s="34"/>
      <c r="D677" s="132"/>
      <c r="E677" s="700" t="s">
        <v>663</v>
      </c>
      <c r="F677" s="428" t="s">
        <v>822</v>
      </c>
      <c r="G677" s="429" t="s">
        <v>38</v>
      </c>
      <c r="H677" s="429" t="s">
        <v>614</v>
      </c>
      <c r="I677" s="429"/>
      <c r="J677" s="443" t="s">
        <v>606</v>
      </c>
      <c r="K677" s="429">
        <v>2</v>
      </c>
      <c r="L677" s="430">
        <v>613.4</v>
      </c>
      <c r="M677" s="429">
        <v>539.5</v>
      </c>
      <c r="N677" s="429">
        <v>476</v>
      </c>
      <c r="O677" s="431">
        <v>24</v>
      </c>
      <c r="P677" s="353" t="s">
        <v>78</v>
      </c>
      <c r="Q677" s="113">
        <v>143683</v>
      </c>
      <c r="R677" s="113">
        <v>0</v>
      </c>
      <c r="S677" s="113">
        <f t="shared" si="418"/>
        <v>44649.22</v>
      </c>
      <c r="T677" s="113">
        <v>0</v>
      </c>
      <c r="U677" s="308">
        <v>99033.78</v>
      </c>
      <c r="V677" s="113">
        <v>0</v>
      </c>
      <c r="W677" s="113">
        <f t="shared" si="419"/>
        <v>234.24029996739486</v>
      </c>
      <c r="X677" s="113">
        <v>234.24</v>
      </c>
      <c r="Y677" s="120">
        <v>44196</v>
      </c>
    </row>
    <row r="678" spans="1:25" x14ac:dyDescent="0.25">
      <c r="A678" s="437"/>
      <c r="B678" s="34"/>
      <c r="C678" s="34"/>
      <c r="D678" s="132"/>
      <c r="E678" s="700" t="s">
        <v>663</v>
      </c>
      <c r="F678" s="428" t="s">
        <v>822</v>
      </c>
      <c r="G678" s="429" t="s">
        <v>38</v>
      </c>
      <c r="H678" s="429" t="s">
        <v>614</v>
      </c>
      <c r="I678" s="429"/>
      <c r="J678" s="443" t="s">
        <v>606</v>
      </c>
      <c r="K678" s="429">
        <v>2</v>
      </c>
      <c r="L678" s="430">
        <v>613.4</v>
      </c>
      <c r="M678" s="429">
        <v>539.5</v>
      </c>
      <c r="N678" s="429">
        <v>476</v>
      </c>
      <c r="O678" s="431">
        <v>24</v>
      </c>
      <c r="P678" s="353" t="s">
        <v>2119</v>
      </c>
      <c r="Q678" s="113">
        <v>145498</v>
      </c>
      <c r="R678" s="113">
        <v>0</v>
      </c>
      <c r="S678" s="113">
        <f t="shared" si="418"/>
        <v>45213.229999999996</v>
      </c>
      <c r="T678" s="113">
        <v>0</v>
      </c>
      <c r="U678" s="308">
        <v>100284.77</v>
      </c>
      <c r="V678" s="113">
        <v>0</v>
      </c>
      <c r="W678" s="113">
        <f t="shared" si="419"/>
        <v>237.19921747636127</v>
      </c>
      <c r="X678" s="113">
        <v>237.2</v>
      </c>
      <c r="Y678" s="120">
        <v>44196</v>
      </c>
    </row>
    <row r="679" spans="1:25" x14ac:dyDescent="0.25">
      <c r="A679" s="437"/>
      <c r="B679" s="34"/>
      <c r="C679" s="34"/>
      <c r="D679" s="132"/>
      <c r="E679" s="700" t="s">
        <v>663</v>
      </c>
      <c r="F679" s="428" t="s">
        <v>822</v>
      </c>
      <c r="G679" s="429" t="s">
        <v>38</v>
      </c>
      <c r="H679" s="429" t="s">
        <v>614</v>
      </c>
      <c r="I679" s="429"/>
      <c r="J679" s="443" t="s">
        <v>606</v>
      </c>
      <c r="K679" s="429">
        <v>2</v>
      </c>
      <c r="L679" s="430">
        <v>613.4</v>
      </c>
      <c r="M679" s="429">
        <v>539.5</v>
      </c>
      <c r="N679" s="429">
        <v>476</v>
      </c>
      <c r="O679" s="431">
        <v>24</v>
      </c>
      <c r="P679" s="353" t="s">
        <v>35</v>
      </c>
      <c r="Q679" s="113">
        <v>109124</v>
      </c>
      <c r="R679" s="113">
        <v>0</v>
      </c>
      <c r="S679" s="113">
        <f t="shared" si="418"/>
        <v>33910.080000000002</v>
      </c>
      <c r="T679" s="113">
        <v>0</v>
      </c>
      <c r="U679" s="308">
        <v>75213.919999999998</v>
      </c>
      <c r="V679" s="113">
        <v>0</v>
      </c>
      <c r="W679" s="113">
        <f t="shared" si="419"/>
        <v>177.90022823606131</v>
      </c>
      <c r="X679" s="113">
        <v>177.9</v>
      </c>
      <c r="Y679" s="120">
        <v>44196</v>
      </c>
    </row>
    <row r="680" spans="1:25" x14ac:dyDescent="0.25">
      <c r="A680" s="437"/>
      <c r="B680" s="34"/>
      <c r="C680" s="34"/>
      <c r="D680" s="132"/>
      <c r="E680" s="700" t="s">
        <v>663</v>
      </c>
      <c r="F680" s="428" t="s">
        <v>822</v>
      </c>
      <c r="G680" s="429" t="s">
        <v>38</v>
      </c>
      <c r="H680" s="429" t="s">
        <v>614</v>
      </c>
      <c r="I680" s="429"/>
      <c r="J680" s="443" t="s">
        <v>606</v>
      </c>
      <c r="K680" s="429">
        <v>2</v>
      </c>
      <c r="L680" s="430">
        <v>613.4</v>
      </c>
      <c r="M680" s="429">
        <v>539.5</v>
      </c>
      <c r="N680" s="429">
        <v>476</v>
      </c>
      <c r="O680" s="431">
        <v>24</v>
      </c>
      <c r="P680" s="353" t="s">
        <v>2277</v>
      </c>
      <c r="Q680" s="113">
        <v>178236</v>
      </c>
      <c r="R680" s="113">
        <v>0</v>
      </c>
      <c r="S680" s="113">
        <f t="shared" si="418"/>
        <v>55386.5</v>
      </c>
      <c r="T680" s="113">
        <v>0</v>
      </c>
      <c r="U680" s="308">
        <v>122849.5</v>
      </c>
      <c r="V680" s="113">
        <v>0</v>
      </c>
      <c r="W680" s="113">
        <f t="shared" si="419"/>
        <v>290.57059015324421</v>
      </c>
      <c r="X680" s="113">
        <v>290.57</v>
      </c>
      <c r="Y680" s="120">
        <v>44196</v>
      </c>
    </row>
    <row r="681" spans="1:25" x14ac:dyDescent="0.25">
      <c r="A681" s="437"/>
      <c r="B681" s="34"/>
      <c r="C681" s="34"/>
      <c r="D681" s="132"/>
      <c r="E681" s="700" t="s">
        <v>663</v>
      </c>
      <c r="F681" s="428" t="s">
        <v>822</v>
      </c>
      <c r="G681" s="429" t="s">
        <v>38</v>
      </c>
      <c r="H681" s="429" t="s">
        <v>614</v>
      </c>
      <c r="I681" s="429"/>
      <c r="J681" s="443" t="s">
        <v>606</v>
      </c>
      <c r="K681" s="429">
        <v>2</v>
      </c>
      <c r="L681" s="432">
        <v>613.4</v>
      </c>
      <c r="M681" s="429">
        <v>539.5</v>
      </c>
      <c r="N681" s="429">
        <v>476</v>
      </c>
      <c r="O681" s="431">
        <v>24</v>
      </c>
      <c r="P681" s="353" t="s">
        <v>436</v>
      </c>
      <c r="Q681" s="113">
        <v>2881753</v>
      </c>
      <c r="R681" s="113">
        <v>0</v>
      </c>
      <c r="S681" s="113">
        <f t="shared" si="418"/>
        <v>895499.29</v>
      </c>
      <c r="T681" s="113">
        <v>0</v>
      </c>
      <c r="U681" s="308">
        <v>1986253.71</v>
      </c>
      <c r="V681" s="113">
        <v>0</v>
      </c>
      <c r="W681" s="113">
        <f t="shared" si="419"/>
        <v>4697.9996739484841</v>
      </c>
      <c r="X681" s="113">
        <v>4698</v>
      </c>
      <c r="Y681" s="120">
        <v>44196</v>
      </c>
    </row>
    <row r="682" spans="1:25" x14ac:dyDescent="0.25">
      <c r="A682" s="437"/>
      <c r="B682" s="34"/>
      <c r="C682" s="34"/>
      <c r="D682" s="132"/>
      <c r="E682" s="700" t="s">
        <v>663</v>
      </c>
      <c r="F682" s="428" t="s">
        <v>822</v>
      </c>
      <c r="G682" s="429" t="s">
        <v>38</v>
      </c>
      <c r="H682" s="429" t="s">
        <v>614</v>
      </c>
      <c r="I682" s="429"/>
      <c r="J682" s="443" t="s">
        <v>606</v>
      </c>
      <c r="K682" s="429">
        <v>2</v>
      </c>
      <c r="L682" s="430">
        <v>613.4</v>
      </c>
      <c r="M682" s="429">
        <v>539.5</v>
      </c>
      <c r="N682" s="429">
        <v>476</v>
      </c>
      <c r="O682" s="431">
        <v>24</v>
      </c>
      <c r="P682" s="353" t="s">
        <v>2135</v>
      </c>
      <c r="Q682" s="113">
        <v>218248</v>
      </c>
      <c r="R682" s="113">
        <v>0</v>
      </c>
      <c r="S682" s="113">
        <f t="shared" si="418"/>
        <v>67820.149999999994</v>
      </c>
      <c r="T682" s="113">
        <v>0</v>
      </c>
      <c r="U682" s="308">
        <v>150427.85</v>
      </c>
      <c r="V682" s="113">
        <v>0</v>
      </c>
      <c r="W682" s="113">
        <f t="shared" si="419"/>
        <v>355.80045647212262</v>
      </c>
      <c r="X682" s="113">
        <v>355.8</v>
      </c>
      <c r="Y682" s="120">
        <v>44196</v>
      </c>
    </row>
    <row r="683" spans="1:25" x14ac:dyDescent="0.25">
      <c r="A683" s="437"/>
      <c r="B683" s="34"/>
      <c r="C683" s="34"/>
      <c r="D683" s="132"/>
      <c r="E683" s="700" t="s">
        <v>663</v>
      </c>
      <c r="F683" s="428" t="s">
        <v>822</v>
      </c>
      <c r="G683" s="429" t="s">
        <v>38</v>
      </c>
      <c r="H683" s="429" t="s">
        <v>614</v>
      </c>
      <c r="I683" s="429"/>
      <c r="J683" s="443" t="s">
        <v>606</v>
      </c>
      <c r="K683" s="429">
        <v>2</v>
      </c>
      <c r="L683" s="432">
        <v>613.4</v>
      </c>
      <c r="M683" s="429">
        <v>539.5</v>
      </c>
      <c r="N683" s="429">
        <v>476</v>
      </c>
      <c r="O683" s="431">
        <v>24</v>
      </c>
      <c r="P683" s="353" t="s">
        <v>2129</v>
      </c>
      <c r="Q683" s="113">
        <v>4240600</v>
      </c>
      <c r="R683" s="113">
        <v>0</v>
      </c>
      <c r="S683" s="113">
        <f t="shared" si="418"/>
        <v>1317758.4300000002</v>
      </c>
      <c r="T683" s="113">
        <v>0</v>
      </c>
      <c r="U683" s="308">
        <v>2922841.57</v>
      </c>
      <c r="V683" s="113">
        <v>0</v>
      </c>
      <c r="W683" s="113">
        <f t="shared" si="419"/>
        <v>6913.2702967068799</v>
      </c>
      <c r="X683" s="113">
        <v>6913.27</v>
      </c>
      <c r="Y683" s="120">
        <v>44196</v>
      </c>
    </row>
    <row r="684" spans="1:25" ht="38.25" x14ac:dyDescent="0.25">
      <c r="A684" s="437"/>
      <c r="B684" s="34"/>
      <c r="C684" s="34"/>
      <c r="D684" s="132"/>
      <c r="E684" s="700" t="s">
        <v>663</v>
      </c>
      <c r="F684" s="428" t="s">
        <v>822</v>
      </c>
      <c r="G684" s="429" t="s">
        <v>38</v>
      </c>
      <c r="H684" s="429" t="s">
        <v>614</v>
      </c>
      <c r="I684" s="429"/>
      <c r="J684" s="443" t="s">
        <v>606</v>
      </c>
      <c r="K684" s="429">
        <v>2</v>
      </c>
      <c r="L684" s="432">
        <v>613.4</v>
      </c>
      <c r="M684" s="429">
        <v>539.5</v>
      </c>
      <c r="N684" s="429">
        <v>476</v>
      </c>
      <c r="O684" s="431">
        <v>24</v>
      </c>
      <c r="P684" s="353" t="s">
        <v>2288</v>
      </c>
      <c r="Q684" s="113">
        <v>4011</v>
      </c>
      <c r="R684" s="113">
        <v>0</v>
      </c>
      <c r="S684" s="113">
        <f t="shared" si="418"/>
        <v>1246.4099999999999</v>
      </c>
      <c r="T684" s="113">
        <v>0</v>
      </c>
      <c r="U684" s="308">
        <v>2764.59</v>
      </c>
      <c r="V684" s="113">
        <v>0</v>
      </c>
      <c r="W684" s="113">
        <v>0</v>
      </c>
      <c r="X684" s="113">
        <v>0</v>
      </c>
      <c r="Y684" s="120">
        <v>44196</v>
      </c>
    </row>
    <row r="685" spans="1:25" ht="38.25" x14ac:dyDescent="0.25">
      <c r="A685" s="437"/>
      <c r="B685" s="34"/>
      <c r="C685" s="34"/>
      <c r="D685" s="132"/>
      <c r="E685" s="700" t="s">
        <v>663</v>
      </c>
      <c r="F685" s="428" t="s">
        <v>822</v>
      </c>
      <c r="G685" s="429" t="s">
        <v>38</v>
      </c>
      <c r="H685" s="429" t="s">
        <v>614</v>
      </c>
      <c r="I685" s="429"/>
      <c r="J685" s="443" t="s">
        <v>606</v>
      </c>
      <c r="K685" s="429">
        <v>2</v>
      </c>
      <c r="L685" s="432">
        <v>613.4</v>
      </c>
      <c r="M685" s="429">
        <v>539.5</v>
      </c>
      <c r="N685" s="429">
        <v>476</v>
      </c>
      <c r="O685" s="431">
        <v>24</v>
      </c>
      <c r="P685" s="353" t="s">
        <v>2289</v>
      </c>
      <c r="Q685" s="113">
        <v>4011</v>
      </c>
      <c r="R685" s="113">
        <v>0</v>
      </c>
      <c r="S685" s="113">
        <f t="shared" si="418"/>
        <v>1246.4099999999999</v>
      </c>
      <c r="T685" s="113">
        <v>0</v>
      </c>
      <c r="U685" s="308">
        <v>2764.59</v>
      </c>
      <c r="V685" s="113">
        <v>0</v>
      </c>
      <c r="W685" s="113">
        <v>0</v>
      </c>
      <c r="X685" s="113">
        <v>0</v>
      </c>
      <c r="Y685" s="120">
        <v>44196</v>
      </c>
    </row>
    <row r="686" spans="1:25" ht="28.5" customHeight="1" x14ac:dyDescent="0.25">
      <c r="A686" s="437"/>
      <c r="B686" s="34"/>
      <c r="C686" s="34"/>
      <c r="D686" s="132"/>
      <c r="E686" s="700" t="s">
        <v>663</v>
      </c>
      <c r="F686" s="428" t="s">
        <v>822</v>
      </c>
      <c r="G686" s="429" t="s">
        <v>38</v>
      </c>
      <c r="H686" s="429" t="s">
        <v>614</v>
      </c>
      <c r="I686" s="429"/>
      <c r="J686" s="443" t="s">
        <v>606</v>
      </c>
      <c r="K686" s="429">
        <v>2</v>
      </c>
      <c r="L686" s="432">
        <v>613.4</v>
      </c>
      <c r="M686" s="429">
        <v>539.5</v>
      </c>
      <c r="N686" s="429">
        <v>476</v>
      </c>
      <c r="O686" s="431">
        <v>24</v>
      </c>
      <c r="P686" s="353" t="s">
        <v>2290</v>
      </c>
      <c r="Q686" s="113">
        <v>5228</v>
      </c>
      <c r="R686" s="113">
        <v>0</v>
      </c>
      <c r="S686" s="113">
        <f t="shared" si="418"/>
        <v>1624.5900000000001</v>
      </c>
      <c r="T686" s="113">
        <v>0</v>
      </c>
      <c r="U686" s="308">
        <v>3603.41</v>
      </c>
      <c r="V686" s="113">
        <v>0</v>
      </c>
      <c r="W686" s="113">
        <v>0</v>
      </c>
      <c r="X686" s="113">
        <v>0</v>
      </c>
      <c r="Y686" s="120">
        <v>44196</v>
      </c>
    </row>
    <row r="687" spans="1:25" ht="31.5" customHeight="1" x14ac:dyDescent="0.25">
      <c r="A687" s="437"/>
      <c r="B687" s="34"/>
      <c r="C687" s="34"/>
      <c r="D687" s="132"/>
      <c r="E687" s="700" t="s">
        <v>663</v>
      </c>
      <c r="F687" s="428" t="s">
        <v>822</v>
      </c>
      <c r="G687" s="429" t="s">
        <v>38</v>
      </c>
      <c r="H687" s="429" t="s">
        <v>614</v>
      </c>
      <c r="I687" s="429"/>
      <c r="J687" s="443" t="s">
        <v>606</v>
      </c>
      <c r="K687" s="429">
        <v>2</v>
      </c>
      <c r="L687" s="432">
        <v>613.4</v>
      </c>
      <c r="M687" s="429">
        <v>539.5</v>
      </c>
      <c r="N687" s="429">
        <v>476</v>
      </c>
      <c r="O687" s="431">
        <v>24</v>
      </c>
      <c r="P687" s="353" t="s">
        <v>2291</v>
      </c>
      <c r="Q687" s="113">
        <v>5349</v>
      </c>
      <c r="R687" s="113">
        <v>0</v>
      </c>
      <c r="S687" s="113">
        <f t="shared" si="418"/>
        <v>1662.19</v>
      </c>
      <c r="T687" s="113">
        <v>0</v>
      </c>
      <c r="U687" s="308">
        <v>3686.81</v>
      </c>
      <c r="V687" s="113">
        <v>0</v>
      </c>
      <c r="W687" s="113">
        <v>0</v>
      </c>
      <c r="X687" s="113">
        <v>0</v>
      </c>
      <c r="Y687" s="120">
        <v>44196</v>
      </c>
    </row>
    <row r="688" spans="1:25" ht="30" customHeight="1" x14ac:dyDescent="0.25">
      <c r="A688" s="437"/>
      <c r="B688" s="34"/>
      <c r="C688" s="34"/>
      <c r="D688" s="132"/>
      <c r="E688" s="700" t="s">
        <v>663</v>
      </c>
      <c r="F688" s="428" t="s">
        <v>822</v>
      </c>
      <c r="G688" s="429" t="s">
        <v>38</v>
      </c>
      <c r="H688" s="429" t="s">
        <v>614</v>
      </c>
      <c r="I688" s="429"/>
      <c r="J688" s="443" t="s">
        <v>606</v>
      </c>
      <c r="K688" s="429">
        <v>2</v>
      </c>
      <c r="L688" s="432">
        <v>613.4</v>
      </c>
      <c r="M688" s="429">
        <v>539.5</v>
      </c>
      <c r="N688" s="429">
        <v>476</v>
      </c>
      <c r="O688" s="431">
        <v>24</v>
      </c>
      <c r="P688" s="353" t="s">
        <v>2292</v>
      </c>
      <c r="Q688" s="113">
        <v>4011</v>
      </c>
      <c r="R688" s="113">
        <v>0</v>
      </c>
      <c r="S688" s="113">
        <f t="shared" si="418"/>
        <v>1246.4099999999999</v>
      </c>
      <c r="T688" s="113">
        <v>0</v>
      </c>
      <c r="U688" s="308">
        <v>2764.59</v>
      </c>
      <c r="V688" s="113">
        <v>0</v>
      </c>
      <c r="W688" s="113">
        <v>0</v>
      </c>
      <c r="X688" s="113">
        <v>0</v>
      </c>
      <c r="Y688" s="120">
        <v>44196</v>
      </c>
    </row>
    <row r="689" spans="1:25" ht="14.25" x14ac:dyDescent="0.25">
      <c r="A689" s="437"/>
      <c r="B689" s="34"/>
      <c r="C689" s="34"/>
      <c r="D689" s="132"/>
      <c r="E689" s="949"/>
      <c r="F689" s="618" t="s">
        <v>31</v>
      </c>
      <c r="G689" s="352" t="s">
        <v>18</v>
      </c>
      <c r="H689" s="352" t="s">
        <v>18</v>
      </c>
      <c r="I689" s="352" t="s">
        <v>18</v>
      </c>
      <c r="J689" s="352" t="s">
        <v>18</v>
      </c>
      <c r="K689" s="352" t="s">
        <v>18</v>
      </c>
      <c r="L689" s="464">
        <f>L688</f>
        <v>613.4</v>
      </c>
      <c r="M689" s="464">
        <f>M688</f>
        <v>539.5</v>
      </c>
      <c r="N689" s="464">
        <f>N688</f>
        <v>476</v>
      </c>
      <c r="O689" s="465">
        <f>O688</f>
        <v>24</v>
      </c>
      <c r="P689" s="463" t="s">
        <v>18</v>
      </c>
      <c r="Q689" s="114">
        <f>SUM(Q673:Q688)</f>
        <v>12026566</v>
      </c>
      <c r="R689" s="114">
        <f t="shared" ref="R689:U689" si="420">SUM(R673:R688)</f>
        <v>0</v>
      </c>
      <c r="S689" s="114">
        <f t="shared" si="420"/>
        <v>3737232.6300000004</v>
      </c>
      <c r="T689" s="114">
        <f t="shared" si="420"/>
        <v>0</v>
      </c>
      <c r="U689" s="114">
        <f t="shared" si="420"/>
        <v>8289333.3699999982</v>
      </c>
      <c r="V689" s="114">
        <f>SUBTOTAL(9,V673:V688)</f>
        <v>0</v>
      </c>
      <c r="W689" s="466" t="s">
        <v>18</v>
      </c>
      <c r="X689" s="114" t="s">
        <v>18</v>
      </c>
      <c r="Y689" s="468" t="s">
        <v>18</v>
      </c>
    </row>
    <row r="690" spans="1:25" x14ac:dyDescent="0.25">
      <c r="A690" s="437"/>
      <c r="B690" s="34"/>
      <c r="C690" s="34"/>
      <c r="D690" s="132"/>
      <c r="E690" s="700" t="s">
        <v>695</v>
      </c>
      <c r="F690" s="428" t="s">
        <v>823</v>
      </c>
      <c r="G690" s="429" t="s">
        <v>38</v>
      </c>
      <c r="H690" s="443" t="s">
        <v>614</v>
      </c>
      <c r="I690" s="429"/>
      <c r="J690" s="443" t="s">
        <v>606</v>
      </c>
      <c r="K690" s="429">
        <v>2</v>
      </c>
      <c r="L690" s="432">
        <v>609.5</v>
      </c>
      <c r="M690" s="429">
        <v>537.20000000000005</v>
      </c>
      <c r="N690" s="429">
        <v>414.1</v>
      </c>
      <c r="O690" s="431">
        <v>24</v>
      </c>
      <c r="P690" s="353" t="s">
        <v>83</v>
      </c>
      <c r="Q690" s="113">
        <v>184331</v>
      </c>
      <c r="R690" s="113">
        <v>0</v>
      </c>
      <c r="S690" s="113">
        <f t="shared" ref="S690:S704" si="421">Q690-U690</f>
        <v>57280.509999999995</v>
      </c>
      <c r="T690" s="113">
        <v>0</v>
      </c>
      <c r="U690" s="308">
        <v>127050.49</v>
      </c>
      <c r="V690" s="113">
        <v>0</v>
      </c>
      <c r="W690" s="113">
        <f t="shared" ref="W690:W699" si="422">Q690/L690</f>
        <v>302.42986054142739</v>
      </c>
      <c r="X690" s="113">
        <v>302.43</v>
      </c>
      <c r="Y690" s="120">
        <v>44196</v>
      </c>
    </row>
    <row r="691" spans="1:25" x14ac:dyDescent="0.25">
      <c r="A691" s="437"/>
      <c r="B691" s="34"/>
      <c r="C691" s="34"/>
      <c r="D691" s="132"/>
      <c r="E691" s="700" t="s">
        <v>695</v>
      </c>
      <c r="F691" s="428" t="s">
        <v>823</v>
      </c>
      <c r="G691" s="429" t="s">
        <v>38</v>
      </c>
      <c r="H691" s="429" t="s">
        <v>614</v>
      </c>
      <c r="I691" s="429"/>
      <c r="J691" s="443" t="s">
        <v>606</v>
      </c>
      <c r="K691" s="429">
        <v>2</v>
      </c>
      <c r="L691" s="432">
        <v>609.5</v>
      </c>
      <c r="M691" s="429">
        <v>537.20000000000005</v>
      </c>
      <c r="N691" s="429">
        <v>414.1</v>
      </c>
      <c r="O691" s="431">
        <v>24</v>
      </c>
      <c r="P691" s="353" t="s">
        <v>45</v>
      </c>
      <c r="Q691" s="113">
        <v>3204103</v>
      </c>
      <c r="R691" s="113">
        <v>0</v>
      </c>
      <c r="S691" s="113">
        <f t="shared" si="421"/>
        <v>995668.95000000019</v>
      </c>
      <c r="T691" s="113">
        <v>0</v>
      </c>
      <c r="U691" s="308">
        <v>2208434.0499999998</v>
      </c>
      <c r="V691" s="113">
        <v>0</v>
      </c>
      <c r="W691" s="113">
        <f>Q691/N691</f>
        <v>7737.5102632214439</v>
      </c>
      <c r="X691" s="113">
        <v>7737.51</v>
      </c>
      <c r="Y691" s="120">
        <v>44196</v>
      </c>
    </row>
    <row r="692" spans="1:25" ht="25.5" x14ac:dyDescent="0.25">
      <c r="A692" s="437"/>
      <c r="B692" s="34"/>
      <c r="C692" s="34"/>
      <c r="D692" s="132"/>
      <c r="E692" s="700" t="s">
        <v>695</v>
      </c>
      <c r="F692" s="428" t="s">
        <v>823</v>
      </c>
      <c r="G692" s="429" t="s">
        <v>38</v>
      </c>
      <c r="H692" s="429" t="s">
        <v>614</v>
      </c>
      <c r="I692" s="429"/>
      <c r="J692" s="443" t="s">
        <v>606</v>
      </c>
      <c r="K692" s="429">
        <v>2</v>
      </c>
      <c r="L692" s="432">
        <v>609.5</v>
      </c>
      <c r="M692" s="429">
        <v>537.20000000000005</v>
      </c>
      <c r="N692" s="429">
        <v>414.1</v>
      </c>
      <c r="O692" s="431">
        <v>24</v>
      </c>
      <c r="P692" s="353" t="s">
        <v>2140</v>
      </c>
      <c r="Q692" s="113">
        <v>108430</v>
      </c>
      <c r="R692" s="113">
        <v>0</v>
      </c>
      <c r="S692" s="113">
        <f t="shared" si="421"/>
        <v>33694.42</v>
      </c>
      <c r="T692" s="113">
        <v>0</v>
      </c>
      <c r="U692" s="308">
        <v>74735.58</v>
      </c>
      <c r="V692" s="113">
        <v>0</v>
      </c>
      <c r="W692" s="113">
        <f t="shared" si="422"/>
        <v>177.89991796554554</v>
      </c>
      <c r="X692" s="113">
        <v>177.9</v>
      </c>
      <c r="Y692" s="120">
        <v>44196</v>
      </c>
    </row>
    <row r="693" spans="1:25" ht="25.5" x14ac:dyDescent="0.25">
      <c r="A693" s="437"/>
      <c r="B693" s="34"/>
      <c r="C693" s="34"/>
      <c r="D693" s="132"/>
      <c r="E693" s="700" t="s">
        <v>695</v>
      </c>
      <c r="F693" s="428" t="s">
        <v>823</v>
      </c>
      <c r="G693" s="429" t="s">
        <v>38</v>
      </c>
      <c r="H693" s="429" t="s">
        <v>614</v>
      </c>
      <c r="I693" s="429"/>
      <c r="J693" s="443" t="s">
        <v>606</v>
      </c>
      <c r="K693" s="429">
        <v>2</v>
      </c>
      <c r="L693" s="432">
        <v>609.5</v>
      </c>
      <c r="M693" s="429">
        <v>537.20000000000005</v>
      </c>
      <c r="N693" s="429">
        <v>414.1</v>
      </c>
      <c r="O693" s="431">
        <v>24</v>
      </c>
      <c r="P693" s="353" t="s">
        <v>2136</v>
      </c>
      <c r="Q693" s="113">
        <v>108430</v>
      </c>
      <c r="R693" s="113">
        <v>0</v>
      </c>
      <c r="S693" s="113">
        <f t="shared" si="421"/>
        <v>33694.42</v>
      </c>
      <c r="T693" s="113">
        <v>0</v>
      </c>
      <c r="U693" s="308">
        <v>74735.58</v>
      </c>
      <c r="V693" s="113">
        <v>0</v>
      </c>
      <c r="W693" s="113">
        <f t="shared" si="422"/>
        <v>177.89991796554554</v>
      </c>
      <c r="X693" s="113">
        <v>177.9</v>
      </c>
      <c r="Y693" s="120">
        <v>44196</v>
      </c>
    </row>
    <row r="694" spans="1:25" x14ac:dyDescent="0.25">
      <c r="A694" s="437"/>
      <c r="B694" s="34"/>
      <c r="C694" s="34"/>
      <c r="D694" s="132"/>
      <c r="E694" s="700" t="s">
        <v>695</v>
      </c>
      <c r="F694" s="428" t="s">
        <v>823</v>
      </c>
      <c r="G694" s="429" t="s">
        <v>38</v>
      </c>
      <c r="H694" s="429" t="s">
        <v>614</v>
      </c>
      <c r="I694" s="429"/>
      <c r="J694" s="443" t="s">
        <v>606</v>
      </c>
      <c r="K694" s="429">
        <v>2</v>
      </c>
      <c r="L694" s="432">
        <v>609.5</v>
      </c>
      <c r="M694" s="429">
        <v>537.20000000000005</v>
      </c>
      <c r="N694" s="429">
        <v>414.1</v>
      </c>
      <c r="O694" s="431">
        <v>24</v>
      </c>
      <c r="P694" s="353" t="s">
        <v>78</v>
      </c>
      <c r="Q694" s="113">
        <v>142769</v>
      </c>
      <c r="R694" s="113">
        <v>0</v>
      </c>
      <c r="S694" s="113">
        <f t="shared" si="421"/>
        <v>44365.2</v>
      </c>
      <c r="T694" s="113">
        <v>0</v>
      </c>
      <c r="U694" s="308">
        <v>98403.8</v>
      </c>
      <c r="V694" s="113">
        <v>0</v>
      </c>
      <c r="W694" s="113">
        <f t="shared" si="422"/>
        <v>234.23954060705498</v>
      </c>
      <c r="X694" s="113">
        <v>234.24</v>
      </c>
      <c r="Y694" s="120">
        <v>44196</v>
      </c>
    </row>
    <row r="695" spans="1:25" x14ac:dyDescent="0.25">
      <c r="A695" s="437"/>
      <c r="B695" s="34"/>
      <c r="C695" s="34"/>
      <c r="D695" s="132"/>
      <c r="E695" s="700" t="s">
        <v>695</v>
      </c>
      <c r="F695" s="428" t="s">
        <v>823</v>
      </c>
      <c r="G695" s="429" t="s">
        <v>38</v>
      </c>
      <c r="H695" s="429" t="s">
        <v>614</v>
      </c>
      <c r="I695" s="429"/>
      <c r="J695" s="443" t="s">
        <v>606</v>
      </c>
      <c r="K695" s="429">
        <v>2</v>
      </c>
      <c r="L695" s="432">
        <v>609.5</v>
      </c>
      <c r="M695" s="429">
        <v>537.20000000000005</v>
      </c>
      <c r="N695" s="429">
        <v>414.1</v>
      </c>
      <c r="O695" s="431">
        <v>24</v>
      </c>
      <c r="P695" s="353" t="s">
        <v>2119</v>
      </c>
      <c r="Q695" s="113">
        <v>144573</v>
      </c>
      <c r="R695" s="113">
        <v>0</v>
      </c>
      <c r="S695" s="113">
        <f t="shared" si="421"/>
        <v>44925.789999999994</v>
      </c>
      <c r="T695" s="113">
        <v>0</v>
      </c>
      <c r="U695" s="308">
        <v>99647.21</v>
      </c>
      <c r="V695" s="113">
        <v>0</v>
      </c>
      <c r="W695" s="113">
        <f t="shared" si="422"/>
        <v>237.19934372436424</v>
      </c>
      <c r="X695" s="113">
        <v>237.2</v>
      </c>
      <c r="Y695" s="120">
        <v>44196</v>
      </c>
    </row>
    <row r="696" spans="1:25" x14ac:dyDescent="0.25">
      <c r="A696" s="437"/>
      <c r="B696" s="34"/>
      <c r="C696" s="34"/>
      <c r="D696" s="132"/>
      <c r="E696" s="700" t="s">
        <v>695</v>
      </c>
      <c r="F696" s="428" t="s">
        <v>823</v>
      </c>
      <c r="G696" s="429" t="s">
        <v>38</v>
      </c>
      <c r="H696" s="429" t="s">
        <v>614</v>
      </c>
      <c r="I696" s="429"/>
      <c r="J696" s="443" t="s">
        <v>606</v>
      </c>
      <c r="K696" s="429">
        <v>2</v>
      </c>
      <c r="L696" s="432">
        <v>609.5</v>
      </c>
      <c r="M696" s="429">
        <v>537.20000000000005</v>
      </c>
      <c r="N696" s="429">
        <v>414.1</v>
      </c>
      <c r="O696" s="431">
        <v>24</v>
      </c>
      <c r="P696" s="353" t="s">
        <v>35</v>
      </c>
      <c r="Q696" s="113">
        <v>108430</v>
      </c>
      <c r="R696" s="113">
        <v>0</v>
      </c>
      <c r="S696" s="113">
        <f t="shared" si="421"/>
        <v>33694.42</v>
      </c>
      <c r="T696" s="113">
        <v>0</v>
      </c>
      <c r="U696" s="308">
        <v>74735.58</v>
      </c>
      <c r="V696" s="113">
        <v>0</v>
      </c>
      <c r="W696" s="113">
        <f t="shared" si="422"/>
        <v>177.89991796554554</v>
      </c>
      <c r="X696" s="113">
        <v>177.9</v>
      </c>
      <c r="Y696" s="120">
        <v>44196</v>
      </c>
    </row>
    <row r="697" spans="1:25" x14ac:dyDescent="0.25">
      <c r="A697" s="437"/>
      <c r="B697" s="34"/>
      <c r="C697" s="34"/>
      <c r="D697" s="132"/>
      <c r="E697" s="700" t="s">
        <v>695</v>
      </c>
      <c r="F697" s="428" t="s">
        <v>823</v>
      </c>
      <c r="G697" s="429" t="s">
        <v>38</v>
      </c>
      <c r="H697" s="429" t="s">
        <v>614</v>
      </c>
      <c r="I697" s="429"/>
      <c r="J697" s="443" t="s">
        <v>606</v>
      </c>
      <c r="K697" s="429">
        <v>2</v>
      </c>
      <c r="L697" s="432">
        <v>609.5</v>
      </c>
      <c r="M697" s="429">
        <v>537.20000000000005</v>
      </c>
      <c r="N697" s="429">
        <v>414.1</v>
      </c>
      <c r="O697" s="431">
        <v>24</v>
      </c>
      <c r="P697" s="353" t="s">
        <v>2277</v>
      </c>
      <c r="Q697" s="113">
        <v>177102</v>
      </c>
      <c r="R697" s="113">
        <v>0</v>
      </c>
      <c r="S697" s="113">
        <f t="shared" si="421"/>
        <v>55034.11</v>
      </c>
      <c r="T697" s="113">
        <v>0</v>
      </c>
      <c r="U697" s="308">
        <v>122067.89</v>
      </c>
      <c r="V697" s="113">
        <v>0</v>
      </c>
      <c r="W697" s="113">
        <f t="shared" si="422"/>
        <v>290.56931911402791</v>
      </c>
      <c r="X697" s="113">
        <v>290.57</v>
      </c>
      <c r="Y697" s="120">
        <v>44196</v>
      </c>
    </row>
    <row r="698" spans="1:25" x14ac:dyDescent="0.25">
      <c r="A698" s="437"/>
      <c r="B698" s="34"/>
      <c r="C698" s="34"/>
      <c r="D698" s="132"/>
      <c r="E698" s="700" t="s">
        <v>695</v>
      </c>
      <c r="F698" s="428" t="s">
        <v>823</v>
      </c>
      <c r="G698" s="429" t="s">
        <v>38</v>
      </c>
      <c r="H698" s="429" t="s">
        <v>614</v>
      </c>
      <c r="I698" s="429"/>
      <c r="J698" s="443" t="s">
        <v>606</v>
      </c>
      <c r="K698" s="429">
        <v>2</v>
      </c>
      <c r="L698" s="430">
        <v>609.5</v>
      </c>
      <c r="M698" s="429">
        <v>537.20000000000005</v>
      </c>
      <c r="N698" s="429">
        <v>414.1</v>
      </c>
      <c r="O698" s="431">
        <v>24</v>
      </c>
      <c r="P698" s="353" t="s">
        <v>2135</v>
      </c>
      <c r="Q698" s="113">
        <v>216860</v>
      </c>
      <c r="R698" s="113">
        <v>0</v>
      </c>
      <c r="S698" s="113">
        <f t="shared" si="421"/>
        <v>67388.829999999987</v>
      </c>
      <c r="T698" s="113">
        <v>0</v>
      </c>
      <c r="U698" s="308">
        <v>149471.17000000001</v>
      </c>
      <c r="V698" s="113">
        <v>0</v>
      </c>
      <c r="W698" s="113">
        <f t="shared" si="422"/>
        <v>355.79983593109108</v>
      </c>
      <c r="X698" s="113">
        <v>355.8</v>
      </c>
      <c r="Y698" s="120">
        <v>44196</v>
      </c>
    </row>
    <row r="699" spans="1:25" x14ac:dyDescent="0.25">
      <c r="A699" s="437"/>
      <c r="B699" s="34"/>
      <c r="C699" s="34"/>
      <c r="D699" s="132"/>
      <c r="E699" s="700" t="s">
        <v>695</v>
      </c>
      <c r="F699" s="428" t="s">
        <v>823</v>
      </c>
      <c r="G699" s="429" t="s">
        <v>38</v>
      </c>
      <c r="H699" s="429" t="s">
        <v>614</v>
      </c>
      <c r="I699" s="429"/>
      <c r="J699" s="443" t="s">
        <v>606</v>
      </c>
      <c r="K699" s="429">
        <v>2</v>
      </c>
      <c r="L699" s="432">
        <v>609.5</v>
      </c>
      <c r="M699" s="429">
        <v>537.20000000000005</v>
      </c>
      <c r="N699" s="429">
        <v>414.1</v>
      </c>
      <c r="O699" s="431">
        <v>24</v>
      </c>
      <c r="P699" s="353" t="s">
        <v>436</v>
      </c>
      <c r="Q699" s="113">
        <v>2863431</v>
      </c>
      <c r="R699" s="113">
        <v>0</v>
      </c>
      <c r="S699" s="113">
        <f t="shared" si="421"/>
        <v>889805.77</v>
      </c>
      <c r="T699" s="113">
        <v>0</v>
      </c>
      <c r="U699" s="308">
        <v>1973625.23</v>
      </c>
      <c r="V699" s="113">
        <v>0</v>
      </c>
      <c r="W699" s="113">
        <f t="shared" si="422"/>
        <v>4698</v>
      </c>
      <c r="X699" s="113">
        <v>4698</v>
      </c>
      <c r="Y699" s="120">
        <v>44196</v>
      </c>
    </row>
    <row r="700" spans="1:25" ht="38.25" x14ac:dyDescent="0.25">
      <c r="A700" s="437"/>
      <c r="B700" s="34"/>
      <c r="C700" s="34"/>
      <c r="D700" s="132"/>
      <c r="E700" s="700" t="s">
        <v>695</v>
      </c>
      <c r="F700" s="428" t="s">
        <v>823</v>
      </c>
      <c r="G700" s="429" t="s">
        <v>38</v>
      </c>
      <c r="H700" s="429" t="s">
        <v>614</v>
      </c>
      <c r="I700" s="429"/>
      <c r="J700" s="443" t="s">
        <v>606</v>
      </c>
      <c r="K700" s="429">
        <v>2</v>
      </c>
      <c r="L700" s="432">
        <v>609.5</v>
      </c>
      <c r="M700" s="429">
        <v>537.20000000000005</v>
      </c>
      <c r="N700" s="429">
        <v>414.1</v>
      </c>
      <c r="O700" s="431">
        <v>24</v>
      </c>
      <c r="P700" s="353" t="s">
        <v>2288</v>
      </c>
      <c r="Q700" s="113">
        <v>4008</v>
      </c>
      <c r="R700" s="113">
        <v>0</v>
      </c>
      <c r="S700" s="113">
        <f t="shared" si="421"/>
        <v>1245.48</v>
      </c>
      <c r="T700" s="113">
        <v>0</v>
      </c>
      <c r="U700" s="308">
        <v>2762.52</v>
      </c>
      <c r="V700" s="113">
        <v>0</v>
      </c>
      <c r="W700" s="113">
        <v>0</v>
      </c>
      <c r="X700" s="113">
        <v>0</v>
      </c>
      <c r="Y700" s="120">
        <v>44196</v>
      </c>
    </row>
    <row r="701" spans="1:25" ht="39" customHeight="1" x14ac:dyDescent="0.25">
      <c r="A701" s="437"/>
      <c r="B701" s="34"/>
      <c r="C701" s="34"/>
      <c r="D701" s="132"/>
      <c r="E701" s="700" t="s">
        <v>695</v>
      </c>
      <c r="F701" s="428" t="s">
        <v>823</v>
      </c>
      <c r="G701" s="429" t="s">
        <v>38</v>
      </c>
      <c r="H701" s="429" t="s">
        <v>614</v>
      </c>
      <c r="I701" s="429"/>
      <c r="J701" s="443" t="s">
        <v>606</v>
      </c>
      <c r="K701" s="429">
        <v>2</v>
      </c>
      <c r="L701" s="432">
        <v>609.5</v>
      </c>
      <c r="M701" s="429">
        <v>537.20000000000005</v>
      </c>
      <c r="N701" s="429">
        <v>414.1</v>
      </c>
      <c r="O701" s="431">
        <v>24</v>
      </c>
      <c r="P701" s="353" t="s">
        <v>2289</v>
      </c>
      <c r="Q701" s="113">
        <v>4008</v>
      </c>
      <c r="R701" s="113">
        <v>0</v>
      </c>
      <c r="S701" s="113">
        <f t="shared" si="421"/>
        <v>1245.48</v>
      </c>
      <c r="T701" s="113">
        <v>0</v>
      </c>
      <c r="U701" s="308">
        <v>2762.52</v>
      </c>
      <c r="V701" s="113">
        <v>0</v>
      </c>
      <c r="W701" s="113">
        <v>0</v>
      </c>
      <c r="X701" s="113">
        <v>0</v>
      </c>
      <c r="Y701" s="120">
        <v>44196</v>
      </c>
    </row>
    <row r="702" spans="1:25" ht="31.5" customHeight="1" x14ac:dyDescent="0.25">
      <c r="A702" s="437"/>
      <c r="B702" s="34"/>
      <c r="C702" s="34"/>
      <c r="D702" s="132"/>
      <c r="E702" s="700" t="s">
        <v>695</v>
      </c>
      <c r="F702" s="428" t="s">
        <v>823</v>
      </c>
      <c r="G702" s="429" t="s">
        <v>38</v>
      </c>
      <c r="H702" s="429" t="s">
        <v>614</v>
      </c>
      <c r="I702" s="429"/>
      <c r="J702" s="443" t="s">
        <v>606</v>
      </c>
      <c r="K702" s="429">
        <v>2</v>
      </c>
      <c r="L702" s="432">
        <v>609.5</v>
      </c>
      <c r="M702" s="429">
        <v>537.20000000000005</v>
      </c>
      <c r="N702" s="429">
        <v>414.1</v>
      </c>
      <c r="O702" s="431">
        <v>24</v>
      </c>
      <c r="P702" s="353" t="s">
        <v>2290</v>
      </c>
      <c r="Q702" s="113">
        <v>5224</v>
      </c>
      <c r="R702" s="113">
        <v>0</v>
      </c>
      <c r="S702" s="113">
        <f t="shared" si="421"/>
        <v>1623.35</v>
      </c>
      <c r="T702" s="113">
        <v>0</v>
      </c>
      <c r="U702" s="308">
        <v>3600.65</v>
      </c>
      <c r="V702" s="113">
        <v>0</v>
      </c>
      <c r="W702" s="113">
        <v>0</v>
      </c>
      <c r="X702" s="113">
        <v>0</v>
      </c>
      <c r="Y702" s="120">
        <v>44196</v>
      </c>
    </row>
    <row r="703" spans="1:25" ht="30.75" customHeight="1" x14ac:dyDescent="0.25">
      <c r="A703" s="437"/>
      <c r="B703" s="34"/>
      <c r="C703" s="34"/>
      <c r="D703" s="132"/>
      <c r="E703" s="700" t="s">
        <v>695</v>
      </c>
      <c r="F703" s="428" t="s">
        <v>823</v>
      </c>
      <c r="G703" s="429" t="s">
        <v>38</v>
      </c>
      <c r="H703" s="429" t="s">
        <v>614</v>
      </c>
      <c r="I703" s="429"/>
      <c r="J703" s="443" t="s">
        <v>606</v>
      </c>
      <c r="K703" s="429">
        <v>2</v>
      </c>
      <c r="L703" s="432">
        <v>609.5</v>
      </c>
      <c r="M703" s="429">
        <v>537.20000000000005</v>
      </c>
      <c r="N703" s="429">
        <v>414.1</v>
      </c>
      <c r="O703" s="431">
        <v>24</v>
      </c>
      <c r="P703" s="353" t="s">
        <v>2291</v>
      </c>
      <c r="Q703" s="113">
        <v>5345</v>
      </c>
      <c r="R703" s="113">
        <v>0</v>
      </c>
      <c r="S703" s="113">
        <f t="shared" si="421"/>
        <v>1660.9499999999998</v>
      </c>
      <c r="T703" s="113">
        <v>0</v>
      </c>
      <c r="U703" s="308">
        <v>3684.05</v>
      </c>
      <c r="V703" s="113">
        <v>0</v>
      </c>
      <c r="W703" s="113">
        <v>0</v>
      </c>
      <c r="X703" s="113">
        <v>0</v>
      </c>
      <c r="Y703" s="120">
        <v>44196</v>
      </c>
    </row>
    <row r="704" spans="1:25" ht="28.5" customHeight="1" x14ac:dyDescent="0.25">
      <c r="A704" s="437"/>
      <c r="B704" s="34"/>
      <c r="C704" s="34"/>
      <c r="D704" s="132"/>
      <c r="E704" s="700" t="s">
        <v>695</v>
      </c>
      <c r="F704" s="428" t="s">
        <v>823</v>
      </c>
      <c r="G704" s="429" t="s">
        <v>38</v>
      </c>
      <c r="H704" s="429" t="s">
        <v>614</v>
      </c>
      <c r="I704" s="429"/>
      <c r="J704" s="443" t="s">
        <v>606</v>
      </c>
      <c r="K704" s="429">
        <v>2</v>
      </c>
      <c r="L704" s="432">
        <v>609.5</v>
      </c>
      <c r="M704" s="429">
        <v>537.20000000000005</v>
      </c>
      <c r="N704" s="429">
        <v>414.1</v>
      </c>
      <c r="O704" s="431">
        <v>24</v>
      </c>
      <c r="P704" s="353" t="s">
        <v>2292</v>
      </c>
      <c r="Q704" s="113">
        <v>4008</v>
      </c>
      <c r="R704" s="113">
        <v>0</v>
      </c>
      <c r="S704" s="113">
        <f t="shared" si="421"/>
        <v>1245.48</v>
      </c>
      <c r="T704" s="113">
        <v>0</v>
      </c>
      <c r="U704" s="308">
        <v>2762.52</v>
      </c>
      <c r="V704" s="113">
        <v>0</v>
      </c>
      <c r="W704" s="113">
        <v>0</v>
      </c>
      <c r="X704" s="113">
        <v>0</v>
      </c>
      <c r="Y704" s="120">
        <v>44196</v>
      </c>
    </row>
    <row r="705" spans="1:25" ht="14.25" x14ac:dyDescent="0.25">
      <c r="A705" s="437"/>
      <c r="B705" s="34"/>
      <c r="C705" s="34"/>
      <c r="D705" s="132"/>
      <c r="E705" s="949"/>
      <c r="F705" s="618" t="s">
        <v>31</v>
      </c>
      <c r="G705" s="352" t="s">
        <v>18</v>
      </c>
      <c r="H705" s="352" t="s">
        <v>18</v>
      </c>
      <c r="I705" s="352" t="s">
        <v>18</v>
      </c>
      <c r="J705" s="352" t="s">
        <v>18</v>
      </c>
      <c r="K705" s="352" t="s">
        <v>18</v>
      </c>
      <c r="L705" s="464">
        <f>L704</f>
        <v>609.5</v>
      </c>
      <c r="M705" s="464">
        <f>M704</f>
        <v>537.20000000000005</v>
      </c>
      <c r="N705" s="464">
        <f>N704</f>
        <v>414.1</v>
      </c>
      <c r="O705" s="465">
        <f>O704</f>
        <v>24</v>
      </c>
      <c r="P705" s="463" t="s">
        <v>18</v>
      </c>
      <c r="Q705" s="114">
        <f>SUM(Q690:Q704)</f>
        <v>7281052</v>
      </c>
      <c r="R705" s="114">
        <f t="shared" ref="R705:U705" si="423">SUM(R690:R704)</f>
        <v>0</v>
      </c>
      <c r="S705" s="114">
        <f t="shared" si="423"/>
        <v>2262573.16</v>
      </c>
      <c r="T705" s="114">
        <f t="shared" si="423"/>
        <v>0</v>
      </c>
      <c r="U705" s="114">
        <f t="shared" si="423"/>
        <v>5018478.8399999989</v>
      </c>
      <c r="V705" s="114">
        <f>SUBTOTAL(9,V690:V704)</f>
        <v>0</v>
      </c>
      <c r="W705" s="466" t="s">
        <v>18</v>
      </c>
      <c r="X705" s="114" t="s">
        <v>18</v>
      </c>
      <c r="Y705" s="468" t="s">
        <v>18</v>
      </c>
    </row>
    <row r="706" spans="1:25" x14ac:dyDescent="0.25">
      <c r="A706" s="437"/>
      <c r="B706" s="34"/>
      <c r="C706" s="34"/>
      <c r="D706" s="132"/>
      <c r="E706" s="700" t="s">
        <v>696</v>
      </c>
      <c r="F706" s="428" t="s">
        <v>824</v>
      </c>
      <c r="G706" s="429" t="s">
        <v>38</v>
      </c>
      <c r="H706" s="443" t="s">
        <v>614</v>
      </c>
      <c r="I706" s="429"/>
      <c r="J706" s="443" t="s">
        <v>606</v>
      </c>
      <c r="K706" s="429">
        <v>2</v>
      </c>
      <c r="L706" s="432">
        <v>689.1</v>
      </c>
      <c r="M706" s="429">
        <v>617.29999999999995</v>
      </c>
      <c r="N706" s="429">
        <v>496</v>
      </c>
      <c r="O706" s="431">
        <v>24</v>
      </c>
      <c r="P706" s="353" t="s">
        <v>83</v>
      </c>
      <c r="Q706" s="113">
        <v>208405</v>
      </c>
      <c r="R706" s="113">
        <v>0</v>
      </c>
      <c r="S706" s="113">
        <f t="shared" ref="S706:S720" si="424">Q706-U706</f>
        <v>64761.459999999992</v>
      </c>
      <c r="T706" s="113">
        <v>0</v>
      </c>
      <c r="U706" s="308">
        <v>143643.54</v>
      </c>
      <c r="V706" s="113">
        <v>0</v>
      </c>
      <c r="W706" s="113">
        <f t="shared" ref="W706:W715" si="425">Q706/L706</f>
        <v>302.43070671890871</v>
      </c>
      <c r="X706" s="113">
        <v>302.43</v>
      </c>
      <c r="Y706" s="120">
        <v>44196</v>
      </c>
    </row>
    <row r="707" spans="1:25" x14ac:dyDescent="0.25">
      <c r="A707" s="437"/>
      <c r="B707" s="34"/>
      <c r="C707" s="34"/>
      <c r="D707" s="132"/>
      <c r="E707" s="700" t="s">
        <v>696</v>
      </c>
      <c r="F707" s="428" t="s">
        <v>824</v>
      </c>
      <c r="G707" s="429" t="s">
        <v>38</v>
      </c>
      <c r="H707" s="429" t="s">
        <v>614</v>
      </c>
      <c r="I707" s="429"/>
      <c r="J707" s="443" t="s">
        <v>606</v>
      </c>
      <c r="K707" s="429">
        <v>2</v>
      </c>
      <c r="L707" s="432">
        <v>689.1</v>
      </c>
      <c r="M707" s="429">
        <v>617.29999999999995</v>
      </c>
      <c r="N707" s="429">
        <v>496</v>
      </c>
      <c r="O707" s="431">
        <v>24</v>
      </c>
      <c r="P707" s="353" t="s">
        <v>45</v>
      </c>
      <c r="Q707" s="113">
        <v>3837805</v>
      </c>
      <c r="R707" s="113">
        <v>0</v>
      </c>
      <c r="S707" s="113">
        <f t="shared" si="424"/>
        <v>1192590.6400000001</v>
      </c>
      <c r="T707" s="113">
        <v>0</v>
      </c>
      <c r="U707" s="308">
        <v>2645214.36</v>
      </c>
      <c r="V707" s="113">
        <v>0</v>
      </c>
      <c r="W707" s="113">
        <f>Q707/N707</f>
        <v>7737.510080645161</v>
      </c>
      <c r="X707" s="113">
        <v>7737.51</v>
      </c>
      <c r="Y707" s="120">
        <v>44196</v>
      </c>
    </row>
    <row r="708" spans="1:25" ht="25.5" x14ac:dyDescent="0.25">
      <c r="A708" s="437"/>
      <c r="B708" s="34"/>
      <c r="C708" s="34"/>
      <c r="D708" s="132"/>
      <c r="E708" s="700" t="s">
        <v>696</v>
      </c>
      <c r="F708" s="428" t="s">
        <v>824</v>
      </c>
      <c r="G708" s="429" t="s">
        <v>38</v>
      </c>
      <c r="H708" s="429" t="s">
        <v>614</v>
      </c>
      <c r="I708" s="429"/>
      <c r="J708" s="443" t="s">
        <v>606</v>
      </c>
      <c r="K708" s="429">
        <v>2</v>
      </c>
      <c r="L708" s="430">
        <v>689.1</v>
      </c>
      <c r="M708" s="429">
        <v>617.29999999999995</v>
      </c>
      <c r="N708" s="429">
        <v>496</v>
      </c>
      <c r="O708" s="431">
        <v>24</v>
      </c>
      <c r="P708" s="353" t="s">
        <v>2140</v>
      </c>
      <c r="Q708" s="113">
        <v>122591</v>
      </c>
      <c r="R708" s="113">
        <v>0</v>
      </c>
      <c r="S708" s="113">
        <f t="shared" si="424"/>
        <v>38094.92</v>
      </c>
      <c r="T708" s="113">
        <v>0</v>
      </c>
      <c r="U708" s="308">
        <v>84496.08</v>
      </c>
      <c r="V708" s="113">
        <v>0</v>
      </c>
      <c r="W708" s="113">
        <f t="shared" si="425"/>
        <v>177.90015962850094</v>
      </c>
      <c r="X708" s="113">
        <v>177.9</v>
      </c>
      <c r="Y708" s="120">
        <v>44196</v>
      </c>
    </row>
    <row r="709" spans="1:25" ht="25.5" x14ac:dyDescent="0.25">
      <c r="A709" s="437"/>
      <c r="B709" s="34"/>
      <c r="C709" s="34"/>
      <c r="D709" s="132"/>
      <c r="E709" s="700" t="s">
        <v>696</v>
      </c>
      <c r="F709" s="428" t="s">
        <v>824</v>
      </c>
      <c r="G709" s="429" t="s">
        <v>38</v>
      </c>
      <c r="H709" s="429" t="s">
        <v>614</v>
      </c>
      <c r="I709" s="429"/>
      <c r="J709" s="443" t="s">
        <v>606</v>
      </c>
      <c r="K709" s="429">
        <v>2</v>
      </c>
      <c r="L709" s="430">
        <v>689.1</v>
      </c>
      <c r="M709" s="429">
        <v>617.29999999999995</v>
      </c>
      <c r="N709" s="429">
        <v>496</v>
      </c>
      <c r="O709" s="431">
        <v>24</v>
      </c>
      <c r="P709" s="353" t="s">
        <v>2136</v>
      </c>
      <c r="Q709" s="113">
        <v>122591</v>
      </c>
      <c r="R709" s="113">
        <v>0</v>
      </c>
      <c r="S709" s="113">
        <f t="shared" si="424"/>
        <v>38094.92</v>
      </c>
      <c r="T709" s="113">
        <v>0</v>
      </c>
      <c r="U709" s="308">
        <v>84496.08</v>
      </c>
      <c r="V709" s="113">
        <v>0</v>
      </c>
      <c r="W709" s="113">
        <f t="shared" si="425"/>
        <v>177.90015962850094</v>
      </c>
      <c r="X709" s="113">
        <v>177.9</v>
      </c>
      <c r="Y709" s="120">
        <v>44196</v>
      </c>
    </row>
    <row r="710" spans="1:25" x14ac:dyDescent="0.25">
      <c r="A710" s="437"/>
      <c r="B710" s="34"/>
      <c r="C710" s="34"/>
      <c r="D710" s="132"/>
      <c r="E710" s="700" t="s">
        <v>696</v>
      </c>
      <c r="F710" s="428" t="s">
        <v>824</v>
      </c>
      <c r="G710" s="429" t="s">
        <v>38</v>
      </c>
      <c r="H710" s="429" t="s">
        <v>614</v>
      </c>
      <c r="I710" s="429"/>
      <c r="J710" s="443" t="s">
        <v>606</v>
      </c>
      <c r="K710" s="429">
        <v>2</v>
      </c>
      <c r="L710" s="430">
        <v>689.1</v>
      </c>
      <c r="M710" s="429">
        <v>617.29999999999995</v>
      </c>
      <c r="N710" s="429">
        <v>496</v>
      </c>
      <c r="O710" s="431">
        <v>24</v>
      </c>
      <c r="P710" s="353" t="s">
        <v>78</v>
      </c>
      <c r="Q710" s="113">
        <v>161415</v>
      </c>
      <c r="R710" s="113">
        <v>0</v>
      </c>
      <c r="S710" s="113">
        <f t="shared" si="424"/>
        <v>50159.41</v>
      </c>
      <c r="T710" s="113">
        <v>0</v>
      </c>
      <c r="U710" s="308">
        <v>111255.59</v>
      </c>
      <c r="V710" s="113">
        <v>0</v>
      </c>
      <c r="W710" s="113">
        <f t="shared" si="425"/>
        <v>234.2403134523291</v>
      </c>
      <c r="X710" s="113">
        <v>234.24</v>
      </c>
      <c r="Y710" s="120">
        <v>44196</v>
      </c>
    </row>
    <row r="711" spans="1:25" x14ac:dyDescent="0.25">
      <c r="A711" s="437"/>
      <c r="B711" s="34"/>
      <c r="C711" s="34"/>
      <c r="D711" s="132"/>
      <c r="E711" s="700" t="s">
        <v>696</v>
      </c>
      <c r="F711" s="428" t="s">
        <v>824</v>
      </c>
      <c r="G711" s="429" t="s">
        <v>38</v>
      </c>
      <c r="H711" s="429" t="s">
        <v>614</v>
      </c>
      <c r="I711" s="429"/>
      <c r="J711" s="443" t="s">
        <v>606</v>
      </c>
      <c r="K711" s="429">
        <v>2</v>
      </c>
      <c r="L711" s="430">
        <v>689.1</v>
      </c>
      <c r="M711" s="429">
        <v>617.29999999999995</v>
      </c>
      <c r="N711" s="429">
        <v>496</v>
      </c>
      <c r="O711" s="431">
        <v>24</v>
      </c>
      <c r="P711" s="353" t="s">
        <v>2119</v>
      </c>
      <c r="Q711" s="113">
        <v>163455</v>
      </c>
      <c r="R711" s="113">
        <v>0</v>
      </c>
      <c r="S711" s="113">
        <f t="shared" si="424"/>
        <v>50793.33</v>
      </c>
      <c r="T711" s="113">
        <v>0</v>
      </c>
      <c r="U711" s="308">
        <v>112661.67</v>
      </c>
      <c r="V711" s="113">
        <v>0</v>
      </c>
      <c r="W711" s="113">
        <f t="shared" si="425"/>
        <v>237.20069656073139</v>
      </c>
      <c r="X711" s="113">
        <v>237.2</v>
      </c>
      <c r="Y711" s="120">
        <v>44196</v>
      </c>
    </row>
    <row r="712" spans="1:25" x14ac:dyDescent="0.25">
      <c r="A712" s="437"/>
      <c r="B712" s="34"/>
      <c r="C712" s="34"/>
      <c r="D712" s="132"/>
      <c r="E712" s="700" t="s">
        <v>696</v>
      </c>
      <c r="F712" s="428" t="s">
        <v>824</v>
      </c>
      <c r="G712" s="429" t="s">
        <v>38</v>
      </c>
      <c r="H712" s="429" t="s">
        <v>614</v>
      </c>
      <c r="I712" s="429"/>
      <c r="J712" s="443" t="s">
        <v>606</v>
      </c>
      <c r="K712" s="429">
        <v>2</v>
      </c>
      <c r="L712" s="430">
        <v>689.1</v>
      </c>
      <c r="M712" s="429">
        <v>617.29999999999995</v>
      </c>
      <c r="N712" s="429">
        <v>496</v>
      </c>
      <c r="O712" s="431">
        <v>24</v>
      </c>
      <c r="P712" s="353" t="s">
        <v>35</v>
      </c>
      <c r="Q712" s="113">
        <v>122591</v>
      </c>
      <c r="R712" s="113">
        <v>0</v>
      </c>
      <c r="S712" s="113">
        <f t="shared" si="424"/>
        <v>38094.92</v>
      </c>
      <c r="T712" s="113">
        <v>0</v>
      </c>
      <c r="U712" s="308">
        <v>84496.08</v>
      </c>
      <c r="V712" s="113">
        <v>0</v>
      </c>
      <c r="W712" s="113">
        <f t="shared" si="425"/>
        <v>177.90015962850094</v>
      </c>
      <c r="X712" s="113">
        <v>177.9</v>
      </c>
      <c r="Y712" s="120">
        <v>44196</v>
      </c>
    </row>
    <row r="713" spans="1:25" x14ac:dyDescent="0.25">
      <c r="A713" s="437"/>
      <c r="B713" s="34"/>
      <c r="C713" s="34"/>
      <c r="D713" s="132"/>
      <c r="E713" s="700" t="s">
        <v>696</v>
      </c>
      <c r="F713" s="428" t="s">
        <v>824</v>
      </c>
      <c r="G713" s="429" t="s">
        <v>38</v>
      </c>
      <c r="H713" s="429" t="s">
        <v>614</v>
      </c>
      <c r="I713" s="429"/>
      <c r="J713" s="443" t="s">
        <v>606</v>
      </c>
      <c r="K713" s="429">
        <v>2</v>
      </c>
      <c r="L713" s="430">
        <v>689.1</v>
      </c>
      <c r="M713" s="429">
        <v>617.29999999999995</v>
      </c>
      <c r="N713" s="429">
        <v>496</v>
      </c>
      <c r="O713" s="431">
        <v>24</v>
      </c>
      <c r="P713" s="353" t="s">
        <v>2277</v>
      </c>
      <c r="Q713" s="113">
        <v>200232</v>
      </c>
      <c r="R713" s="113">
        <v>0</v>
      </c>
      <c r="S713" s="113">
        <f t="shared" si="424"/>
        <v>62221.72</v>
      </c>
      <c r="T713" s="113">
        <v>0</v>
      </c>
      <c r="U713" s="308">
        <v>138010.28</v>
      </c>
      <c r="V713" s="113">
        <v>0</v>
      </c>
      <c r="W713" s="113">
        <f t="shared" si="425"/>
        <v>290.57030909882457</v>
      </c>
      <c r="X713" s="113">
        <v>290.57</v>
      </c>
      <c r="Y713" s="120">
        <v>44196</v>
      </c>
    </row>
    <row r="714" spans="1:25" x14ac:dyDescent="0.25">
      <c r="A714" s="437"/>
      <c r="B714" s="34"/>
      <c r="C714" s="34"/>
      <c r="D714" s="132"/>
      <c r="E714" s="700" t="s">
        <v>696</v>
      </c>
      <c r="F714" s="428" t="s">
        <v>824</v>
      </c>
      <c r="G714" s="429" t="s">
        <v>38</v>
      </c>
      <c r="H714" s="429" t="s">
        <v>614</v>
      </c>
      <c r="I714" s="429"/>
      <c r="J714" s="443" t="s">
        <v>606</v>
      </c>
      <c r="K714" s="429">
        <v>2</v>
      </c>
      <c r="L714" s="432">
        <v>689.1</v>
      </c>
      <c r="M714" s="429">
        <v>617.29999999999995</v>
      </c>
      <c r="N714" s="429">
        <v>496</v>
      </c>
      <c r="O714" s="431">
        <v>24</v>
      </c>
      <c r="P714" s="353" t="s">
        <v>436</v>
      </c>
      <c r="Q714" s="113">
        <v>3237392</v>
      </c>
      <c r="R714" s="113">
        <v>0</v>
      </c>
      <c r="S714" s="113">
        <f t="shared" si="424"/>
        <v>1006013.4399999999</v>
      </c>
      <c r="T714" s="113">
        <v>0</v>
      </c>
      <c r="U714" s="308">
        <v>2231378.56</v>
      </c>
      <c r="V714" s="113">
        <v>0</v>
      </c>
      <c r="W714" s="113">
        <f t="shared" si="425"/>
        <v>4698.0002902336382</v>
      </c>
      <c r="X714" s="113">
        <v>4698</v>
      </c>
      <c r="Y714" s="120">
        <v>44196</v>
      </c>
    </row>
    <row r="715" spans="1:25" x14ac:dyDescent="0.25">
      <c r="A715" s="437"/>
      <c r="B715" s="34"/>
      <c r="C715" s="34"/>
      <c r="D715" s="132"/>
      <c r="E715" s="700" t="s">
        <v>696</v>
      </c>
      <c r="F715" s="428" t="s">
        <v>824</v>
      </c>
      <c r="G715" s="429" t="s">
        <v>38</v>
      </c>
      <c r="H715" s="429" t="s">
        <v>614</v>
      </c>
      <c r="I715" s="429"/>
      <c r="J715" s="443" t="s">
        <v>606</v>
      </c>
      <c r="K715" s="429">
        <v>2</v>
      </c>
      <c r="L715" s="430">
        <v>689.1</v>
      </c>
      <c r="M715" s="429">
        <v>617.29999999999995</v>
      </c>
      <c r="N715" s="429">
        <v>496</v>
      </c>
      <c r="O715" s="431">
        <v>24</v>
      </c>
      <c r="P715" s="353" t="s">
        <v>2135</v>
      </c>
      <c r="Q715" s="113">
        <v>245182</v>
      </c>
      <c r="R715" s="113">
        <v>0</v>
      </c>
      <c r="S715" s="113">
        <f t="shared" si="424"/>
        <v>76189.84</v>
      </c>
      <c r="T715" s="113">
        <v>0</v>
      </c>
      <c r="U715" s="308">
        <v>168992.16</v>
      </c>
      <c r="V715" s="113">
        <v>0</v>
      </c>
      <c r="W715" s="113">
        <f t="shared" si="425"/>
        <v>355.80031925700189</v>
      </c>
      <c r="X715" s="113">
        <v>355.8</v>
      </c>
      <c r="Y715" s="120">
        <v>44196</v>
      </c>
    </row>
    <row r="716" spans="1:25" ht="45.75" customHeight="1" x14ac:dyDescent="0.25">
      <c r="A716" s="437"/>
      <c r="B716" s="34"/>
      <c r="C716" s="34"/>
      <c r="D716" s="132"/>
      <c r="E716" s="700" t="s">
        <v>696</v>
      </c>
      <c r="F716" s="428" t="s">
        <v>824</v>
      </c>
      <c r="G716" s="429" t="s">
        <v>38</v>
      </c>
      <c r="H716" s="429" t="s">
        <v>614</v>
      </c>
      <c r="I716" s="429"/>
      <c r="J716" s="443" t="s">
        <v>606</v>
      </c>
      <c r="K716" s="429">
        <v>2</v>
      </c>
      <c r="L716" s="432">
        <v>689.1</v>
      </c>
      <c r="M716" s="429">
        <v>617.29999999999995</v>
      </c>
      <c r="N716" s="429">
        <v>496</v>
      </c>
      <c r="O716" s="431">
        <v>24</v>
      </c>
      <c r="P716" s="353" t="s">
        <v>2288</v>
      </c>
      <c r="Q716" s="113">
        <v>4070</v>
      </c>
      <c r="R716" s="113">
        <v>0</v>
      </c>
      <c r="S716" s="113">
        <f t="shared" si="424"/>
        <v>1264.7399999999998</v>
      </c>
      <c r="T716" s="113">
        <v>0</v>
      </c>
      <c r="U716" s="308">
        <v>2805.26</v>
      </c>
      <c r="V716" s="113">
        <v>0</v>
      </c>
      <c r="W716" s="113">
        <v>0</v>
      </c>
      <c r="X716" s="113">
        <v>0</v>
      </c>
      <c r="Y716" s="120">
        <v>44196</v>
      </c>
    </row>
    <row r="717" spans="1:25" ht="42" customHeight="1" x14ac:dyDescent="0.25">
      <c r="A717" s="437"/>
      <c r="B717" s="34"/>
      <c r="C717" s="34"/>
      <c r="D717" s="132"/>
      <c r="E717" s="700" t="s">
        <v>696</v>
      </c>
      <c r="F717" s="428" t="s">
        <v>824</v>
      </c>
      <c r="G717" s="429" t="s">
        <v>38</v>
      </c>
      <c r="H717" s="429" t="s">
        <v>614</v>
      </c>
      <c r="I717" s="429"/>
      <c r="J717" s="443" t="s">
        <v>606</v>
      </c>
      <c r="K717" s="429">
        <v>2</v>
      </c>
      <c r="L717" s="432">
        <v>689.1</v>
      </c>
      <c r="M717" s="429">
        <v>617.29999999999995</v>
      </c>
      <c r="N717" s="429">
        <v>496</v>
      </c>
      <c r="O717" s="431">
        <v>24</v>
      </c>
      <c r="P717" s="353" t="s">
        <v>2289</v>
      </c>
      <c r="Q717" s="113">
        <v>4070</v>
      </c>
      <c r="R717" s="113">
        <v>0</v>
      </c>
      <c r="S717" s="113">
        <f t="shared" si="424"/>
        <v>1264.7399999999998</v>
      </c>
      <c r="T717" s="113">
        <v>0</v>
      </c>
      <c r="U717" s="308">
        <v>2805.26</v>
      </c>
      <c r="V717" s="113">
        <v>0</v>
      </c>
      <c r="W717" s="113">
        <v>0</v>
      </c>
      <c r="X717" s="113">
        <v>0</v>
      </c>
      <c r="Y717" s="120">
        <v>44196</v>
      </c>
    </row>
    <row r="718" spans="1:25" ht="30" customHeight="1" x14ac:dyDescent="0.25">
      <c r="A718" s="437"/>
      <c r="B718" s="34"/>
      <c r="C718" s="34"/>
      <c r="D718" s="132"/>
      <c r="E718" s="700" t="s">
        <v>696</v>
      </c>
      <c r="F718" s="428" t="s">
        <v>824</v>
      </c>
      <c r="G718" s="429" t="s">
        <v>38</v>
      </c>
      <c r="H718" s="429" t="s">
        <v>614</v>
      </c>
      <c r="I718" s="429"/>
      <c r="J718" s="443" t="s">
        <v>606</v>
      </c>
      <c r="K718" s="429">
        <v>2</v>
      </c>
      <c r="L718" s="432">
        <v>689.1</v>
      </c>
      <c r="M718" s="429">
        <v>617.29999999999995</v>
      </c>
      <c r="N718" s="429">
        <v>496</v>
      </c>
      <c r="O718" s="431">
        <v>24</v>
      </c>
      <c r="P718" s="353" t="s">
        <v>2290</v>
      </c>
      <c r="Q718" s="113">
        <v>5304</v>
      </c>
      <c r="R718" s="113">
        <v>0</v>
      </c>
      <c r="S718" s="113">
        <f t="shared" si="424"/>
        <v>1648.21</v>
      </c>
      <c r="T718" s="113">
        <v>0</v>
      </c>
      <c r="U718" s="308">
        <v>3655.79</v>
      </c>
      <c r="V718" s="113">
        <v>0</v>
      </c>
      <c r="W718" s="113">
        <v>0</v>
      </c>
      <c r="X718" s="113">
        <v>0</v>
      </c>
      <c r="Y718" s="120">
        <v>44196</v>
      </c>
    </row>
    <row r="719" spans="1:25" ht="31.5" customHeight="1" x14ac:dyDescent="0.25">
      <c r="A719" s="437"/>
      <c r="B719" s="34"/>
      <c r="C719" s="34"/>
      <c r="D719" s="132"/>
      <c r="E719" s="700" t="s">
        <v>696</v>
      </c>
      <c r="F719" s="428" t="s">
        <v>824</v>
      </c>
      <c r="G719" s="429" t="s">
        <v>38</v>
      </c>
      <c r="H719" s="429" t="s">
        <v>614</v>
      </c>
      <c r="I719" s="429"/>
      <c r="J719" s="443" t="s">
        <v>606</v>
      </c>
      <c r="K719" s="429">
        <v>2</v>
      </c>
      <c r="L719" s="432">
        <v>689.1</v>
      </c>
      <c r="M719" s="429">
        <v>617.29999999999995</v>
      </c>
      <c r="N719" s="429">
        <v>496</v>
      </c>
      <c r="O719" s="431">
        <v>24</v>
      </c>
      <c r="P719" s="353" t="s">
        <v>2291</v>
      </c>
      <c r="Q719" s="113">
        <v>5426</v>
      </c>
      <c r="R719" s="113">
        <v>0</v>
      </c>
      <c r="S719" s="113">
        <f t="shared" si="424"/>
        <v>1686.12</v>
      </c>
      <c r="T719" s="113">
        <v>0</v>
      </c>
      <c r="U719" s="308">
        <v>3739.88</v>
      </c>
      <c r="V719" s="113">
        <v>0</v>
      </c>
      <c r="W719" s="113">
        <v>0</v>
      </c>
      <c r="X719" s="113">
        <v>0</v>
      </c>
      <c r="Y719" s="120">
        <v>44196</v>
      </c>
    </row>
    <row r="720" spans="1:25" ht="30" customHeight="1" x14ac:dyDescent="0.25">
      <c r="A720" s="437"/>
      <c r="B720" s="34"/>
      <c r="C720" s="34"/>
      <c r="D720" s="132"/>
      <c r="E720" s="700" t="s">
        <v>696</v>
      </c>
      <c r="F720" s="428" t="s">
        <v>824</v>
      </c>
      <c r="G720" s="429" t="s">
        <v>38</v>
      </c>
      <c r="H720" s="429" t="s">
        <v>614</v>
      </c>
      <c r="I720" s="429"/>
      <c r="J720" s="443" t="s">
        <v>606</v>
      </c>
      <c r="K720" s="429">
        <v>2</v>
      </c>
      <c r="L720" s="432">
        <v>689.1</v>
      </c>
      <c r="M720" s="429">
        <v>617.29999999999995</v>
      </c>
      <c r="N720" s="429">
        <v>496</v>
      </c>
      <c r="O720" s="431">
        <v>24</v>
      </c>
      <c r="P720" s="353" t="s">
        <v>2292</v>
      </c>
      <c r="Q720" s="113">
        <v>4070</v>
      </c>
      <c r="R720" s="113">
        <v>0</v>
      </c>
      <c r="S720" s="113">
        <f t="shared" si="424"/>
        <v>1264.7399999999998</v>
      </c>
      <c r="T720" s="113">
        <v>0</v>
      </c>
      <c r="U720" s="308">
        <v>2805.26</v>
      </c>
      <c r="V720" s="113">
        <v>0</v>
      </c>
      <c r="W720" s="113">
        <v>0</v>
      </c>
      <c r="X720" s="113">
        <v>0</v>
      </c>
      <c r="Y720" s="120">
        <v>44196</v>
      </c>
    </row>
    <row r="721" spans="1:25" ht="14.25" x14ac:dyDescent="0.25">
      <c r="A721" s="437"/>
      <c r="B721" s="34"/>
      <c r="C721" s="34"/>
      <c r="D721" s="132"/>
      <c r="E721" s="949"/>
      <c r="F721" s="618" t="s">
        <v>31</v>
      </c>
      <c r="G721" s="352" t="s">
        <v>18</v>
      </c>
      <c r="H721" s="352" t="s">
        <v>18</v>
      </c>
      <c r="I721" s="352" t="s">
        <v>18</v>
      </c>
      <c r="J721" s="352" t="s">
        <v>18</v>
      </c>
      <c r="K721" s="352" t="s">
        <v>18</v>
      </c>
      <c r="L721" s="464">
        <f>L720</f>
        <v>689.1</v>
      </c>
      <c r="M721" s="464">
        <f>M720</f>
        <v>617.29999999999995</v>
      </c>
      <c r="N721" s="464">
        <f>N720</f>
        <v>496</v>
      </c>
      <c r="O721" s="465">
        <f>O720</f>
        <v>24</v>
      </c>
      <c r="P721" s="463" t="s">
        <v>18</v>
      </c>
      <c r="Q721" s="114">
        <f>SUM(Q706:Q720)</f>
        <v>8444599</v>
      </c>
      <c r="R721" s="114">
        <f t="shared" ref="R721:U721" si="426">SUM(R706:R720)</f>
        <v>0</v>
      </c>
      <c r="S721" s="114">
        <f t="shared" si="426"/>
        <v>2624143.1500000004</v>
      </c>
      <c r="T721" s="114">
        <f t="shared" si="426"/>
        <v>0</v>
      </c>
      <c r="U721" s="114">
        <f t="shared" si="426"/>
        <v>5820455.8499999996</v>
      </c>
      <c r="V721" s="114">
        <f>SUBTOTAL(9,V706:V720)</f>
        <v>0</v>
      </c>
      <c r="W721" s="466" t="s">
        <v>18</v>
      </c>
      <c r="X721" s="114" t="s">
        <v>18</v>
      </c>
      <c r="Y721" s="468" t="s">
        <v>18</v>
      </c>
    </row>
    <row r="722" spans="1:25" ht="25.5" x14ac:dyDescent="0.25">
      <c r="A722" s="437"/>
      <c r="B722" s="34"/>
      <c r="C722" s="34"/>
      <c r="D722" s="132"/>
      <c r="E722" s="700" t="s">
        <v>707</v>
      </c>
      <c r="F722" s="428" t="s">
        <v>1077</v>
      </c>
      <c r="G722" s="429" t="s">
        <v>38</v>
      </c>
      <c r="H722" s="429" t="s">
        <v>723</v>
      </c>
      <c r="I722" s="429"/>
      <c r="J722" s="429" t="s">
        <v>600</v>
      </c>
      <c r="K722" s="429">
        <v>5</v>
      </c>
      <c r="L722" s="430">
        <v>6207.6</v>
      </c>
      <c r="M722" s="429">
        <v>5201.5</v>
      </c>
      <c r="N722" s="429"/>
      <c r="O722" s="431">
        <v>495</v>
      </c>
      <c r="P722" s="353" t="s">
        <v>2136</v>
      </c>
      <c r="Q722" s="113">
        <v>258112</v>
      </c>
      <c r="R722" s="113">
        <v>0</v>
      </c>
      <c r="S722" s="113">
        <f t="shared" ref="S722:S724" si="427">Q722-U722</f>
        <v>80207.820000000007</v>
      </c>
      <c r="T722" s="113">
        <v>0</v>
      </c>
      <c r="U722" s="308">
        <v>177904.18</v>
      </c>
      <c r="V722" s="113">
        <v>0</v>
      </c>
      <c r="W722" s="113">
        <f t="shared" ref="W722:W724" si="428">Q722/L722</f>
        <v>41.579998711257169</v>
      </c>
      <c r="X722" s="113">
        <v>41.58</v>
      </c>
      <c r="Y722" s="120">
        <v>44196</v>
      </c>
    </row>
    <row r="723" spans="1:25" ht="25.5" x14ac:dyDescent="0.25">
      <c r="A723" s="437"/>
      <c r="B723" s="34"/>
      <c r="C723" s="34"/>
      <c r="D723" s="132"/>
      <c r="E723" s="700" t="s">
        <v>707</v>
      </c>
      <c r="F723" s="428" t="s">
        <v>1077</v>
      </c>
      <c r="G723" s="429" t="s">
        <v>38</v>
      </c>
      <c r="H723" s="429" t="s">
        <v>723</v>
      </c>
      <c r="I723" s="429"/>
      <c r="J723" s="429" t="s">
        <v>600</v>
      </c>
      <c r="K723" s="429">
        <v>5</v>
      </c>
      <c r="L723" s="430">
        <v>6207.6</v>
      </c>
      <c r="M723" s="429">
        <v>5201.5</v>
      </c>
      <c r="N723" s="429"/>
      <c r="O723" s="431">
        <v>495</v>
      </c>
      <c r="P723" s="353" t="s">
        <v>2140</v>
      </c>
      <c r="Q723" s="113">
        <v>258112</v>
      </c>
      <c r="R723" s="113">
        <v>0</v>
      </c>
      <c r="S723" s="113">
        <f t="shared" si="427"/>
        <v>80207.820000000007</v>
      </c>
      <c r="T723" s="113">
        <v>0</v>
      </c>
      <c r="U723" s="308">
        <v>177904.18</v>
      </c>
      <c r="V723" s="113">
        <v>0</v>
      </c>
      <c r="W723" s="113">
        <f t="shared" si="428"/>
        <v>41.579998711257169</v>
      </c>
      <c r="X723" s="113">
        <v>41.58</v>
      </c>
      <c r="Y723" s="120">
        <v>44196</v>
      </c>
    </row>
    <row r="724" spans="1:25" x14ac:dyDescent="0.25">
      <c r="A724" s="437"/>
      <c r="B724" s="34"/>
      <c r="C724" s="34"/>
      <c r="D724" s="132"/>
      <c r="E724" s="700" t="s">
        <v>707</v>
      </c>
      <c r="F724" s="428" t="s">
        <v>1077</v>
      </c>
      <c r="G724" s="429" t="s">
        <v>38</v>
      </c>
      <c r="H724" s="443" t="s">
        <v>723</v>
      </c>
      <c r="I724" s="429"/>
      <c r="J724" s="443" t="s">
        <v>600</v>
      </c>
      <c r="K724" s="429">
        <v>5</v>
      </c>
      <c r="L724" s="430">
        <v>6207.6</v>
      </c>
      <c r="M724" s="429">
        <v>5201.5</v>
      </c>
      <c r="N724" s="429"/>
      <c r="O724" s="431">
        <v>495</v>
      </c>
      <c r="P724" s="353" t="s">
        <v>78</v>
      </c>
      <c r="Q724" s="113">
        <v>339866</v>
      </c>
      <c r="R724" s="113">
        <v>0</v>
      </c>
      <c r="S724" s="113">
        <f t="shared" si="427"/>
        <v>105612.72</v>
      </c>
      <c r="T724" s="113">
        <v>0</v>
      </c>
      <c r="U724" s="308">
        <v>234253.28</v>
      </c>
      <c r="V724" s="113">
        <v>0</v>
      </c>
      <c r="W724" s="113">
        <f t="shared" si="428"/>
        <v>54.749983890714603</v>
      </c>
      <c r="X724" s="113">
        <v>54.75</v>
      </c>
      <c r="Y724" s="120">
        <v>44196</v>
      </c>
    </row>
    <row r="725" spans="1:25" ht="14.25" x14ac:dyDescent="0.25">
      <c r="A725" s="437"/>
      <c r="B725" s="34"/>
      <c r="C725" s="34"/>
      <c r="D725" s="132"/>
      <c r="E725" s="949"/>
      <c r="F725" s="618" t="s">
        <v>31</v>
      </c>
      <c r="G725" s="352" t="s">
        <v>18</v>
      </c>
      <c r="H725" s="352" t="s">
        <v>18</v>
      </c>
      <c r="I725" s="352" t="s">
        <v>18</v>
      </c>
      <c r="J725" s="352" t="s">
        <v>18</v>
      </c>
      <c r="K725" s="352" t="s">
        <v>18</v>
      </c>
      <c r="L725" s="464">
        <f>L724</f>
        <v>6207.6</v>
      </c>
      <c r="M725" s="464">
        <f>M724</f>
        <v>5201.5</v>
      </c>
      <c r="N725" s="464">
        <f>N724</f>
        <v>0</v>
      </c>
      <c r="O725" s="465">
        <f>O724</f>
        <v>495</v>
      </c>
      <c r="P725" s="463" t="s">
        <v>18</v>
      </c>
      <c r="Q725" s="114">
        <f>SUM(Q722:Q724)</f>
        <v>856090</v>
      </c>
      <c r="R725" s="114">
        <f t="shared" ref="R725:U725" si="429">SUM(R722:R724)</f>
        <v>0</v>
      </c>
      <c r="S725" s="114">
        <f t="shared" si="429"/>
        <v>266028.36</v>
      </c>
      <c r="T725" s="114">
        <f t="shared" si="429"/>
        <v>0</v>
      </c>
      <c r="U725" s="114">
        <f t="shared" si="429"/>
        <v>590061.64</v>
      </c>
      <c r="V725" s="114">
        <f>SUBTOTAL(9,V722:V724)</f>
        <v>0</v>
      </c>
      <c r="W725" s="466" t="s">
        <v>18</v>
      </c>
      <c r="X725" s="114" t="s">
        <v>18</v>
      </c>
      <c r="Y725" s="468" t="s">
        <v>18</v>
      </c>
    </row>
    <row r="726" spans="1:25" x14ac:dyDescent="0.25">
      <c r="A726" s="437"/>
      <c r="B726" s="34"/>
      <c r="C726" s="34"/>
      <c r="D726" s="132"/>
      <c r="E726" s="700" t="s">
        <v>706</v>
      </c>
      <c r="F726" s="428" t="s">
        <v>874</v>
      </c>
      <c r="G726" s="429" t="s">
        <v>38</v>
      </c>
      <c r="H726" s="429" t="s">
        <v>616</v>
      </c>
      <c r="I726" s="429"/>
      <c r="J726" s="443" t="s">
        <v>617</v>
      </c>
      <c r="K726" s="429">
        <v>5</v>
      </c>
      <c r="L726" s="432">
        <v>3015.4</v>
      </c>
      <c r="M726" s="429">
        <v>2708.7</v>
      </c>
      <c r="N726" s="429">
        <v>694.5</v>
      </c>
      <c r="O726" s="431">
        <v>180</v>
      </c>
      <c r="P726" s="353" t="s">
        <v>78</v>
      </c>
      <c r="Q726" s="113">
        <v>303892</v>
      </c>
      <c r="R726" s="113">
        <v>0</v>
      </c>
      <c r="S726" s="113">
        <f t="shared" ref="S726:S727" si="430">Q726-U726</f>
        <v>94433.859999999986</v>
      </c>
      <c r="T726" s="113">
        <v>0</v>
      </c>
      <c r="U726" s="308">
        <v>209458.14</v>
      </c>
      <c r="V726" s="113">
        <v>0</v>
      </c>
      <c r="W726" s="113">
        <f t="shared" ref="W726:W727" si="431">Q726/L726</f>
        <v>100.77999602042847</v>
      </c>
      <c r="X726" s="113">
        <v>100.78</v>
      </c>
      <c r="Y726" s="120">
        <v>44196</v>
      </c>
    </row>
    <row r="727" spans="1:25" ht="25.5" x14ac:dyDescent="0.25">
      <c r="A727" s="437"/>
      <c r="B727" s="34"/>
      <c r="C727" s="34"/>
      <c r="D727" s="132"/>
      <c r="E727" s="700" t="s">
        <v>706</v>
      </c>
      <c r="F727" s="428" t="s">
        <v>874</v>
      </c>
      <c r="G727" s="429" t="s">
        <v>38</v>
      </c>
      <c r="H727" s="429" t="s">
        <v>616</v>
      </c>
      <c r="I727" s="429"/>
      <c r="J727" s="443" t="s">
        <v>617</v>
      </c>
      <c r="K727" s="429">
        <v>5</v>
      </c>
      <c r="L727" s="430">
        <v>3015.4</v>
      </c>
      <c r="M727" s="429">
        <v>2708.7</v>
      </c>
      <c r="N727" s="429">
        <v>694.5</v>
      </c>
      <c r="O727" s="431">
        <v>180</v>
      </c>
      <c r="P727" s="353" t="s">
        <v>2136</v>
      </c>
      <c r="Q727" s="113">
        <v>230799</v>
      </c>
      <c r="R727" s="113">
        <v>0</v>
      </c>
      <c r="S727" s="113">
        <f t="shared" si="430"/>
        <v>71720.350000000006</v>
      </c>
      <c r="T727" s="113">
        <v>0</v>
      </c>
      <c r="U727" s="308">
        <v>159078.65</v>
      </c>
      <c r="V727" s="113">
        <v>0</v>
      </c>
      <c r="W727" s="113">
        <f t="shared" si="431"/>
        <v>76.540094183192934</v>
      </c>
      <c r="X727" s="113">
        <v>76.540000000000006</v>
      </c>
      <c r="Y727" s="120">
        <v>44196</v>
      </c>
    </row>
    <row r="728" spans="1:25" ht="14.25" x14ac:dyDescent="0.25">
      <c r="A728" s="437"/>
      <c r="B728" s="34"/>
      <c r="C728" s="34"/>
      <c r="D728" s="132"/>
      <c r="E728" s="949"/>
      <c r="F728" s="618" t="s">
        <v>31</v>
      </c>
      <c r="G728" s="352" t="s">
        <v>18</v>
      </c>
      <c r="H728" s="352" t="s">
        <v>18</v>
      </c>
      <c r="I728" s="352" t="s">
        <v>18</v>
      </c>
      <c r="J728" s="352" t="s">
        <v>18</v>
      </c>
      <c r="K728" s="352" t="s">
        <v>18</v>
      </c>
      <c r="L728" s="464">
        <f>L727</f>
        <v>3015.4</v>
      </c>
      <c r="M728" s="464">
        <f>M727</f>
        <v>2708.7</v>
      </c>
      <c r="N728" s="464">
        <f>N727</f>
        <v>694.5</v>
      </c>
      <c r="O728" s="465">
        <f>O727</f>
        <v>180</v>
      </c>
      <c r="P728" s="463" t="s">
        <v>18</v>
      </c>
      <c r="Q728" s="114">
        <f>SUM(Q726:Q727)</f>
        <v>534691</v>
      </c>
      <c r="R728" s="114">
        <f t="shared" ref="R728:U728" si="432">SUM(R726:R727)</f>
        <v>0</v>
      </c>
      <c r="S728" s="114">
        <f t="shared" si="432"/>
        <v>166154.21</v>
      </c>
      <c r="T728" s="114">
        <f t="shared" si="432"/>
        <v>0</v>
      </c>
      <c r="U728" s="114">
        <f t="shared" si="432"/>
        <v>368536.79000000004</v>
      </c>
      <c r="V728" s="114">
        <f>SUBTOTAL(9,V726:V727)</f>
        <v>0</v>
      </c>
      <c r="W728" s="466" t="s">
        <v>18</v>
      </c>
      <c r="X728" s="114" t="s">
        <v>18</v>
      </c>
      <c r="Y728" s="468" t="s">
        <v>18</v>
      </c>
    </row>
    <row r="729" spans="1:25" x14ac:dyDescent="0.25">
      <c r="A729" s="437"/>
      <c r="B729" s="34"/>
      <c r="C729" s="34"/>
      <c r="D729" s="132"/>
      <c r="E729" s="700" t="s">
        <v>708</v>
      </c>
      <c r="F729" s="428" t="s">
        <v>1078</v>
      </c>
      <c r="G729" s="429" t="s">
        <v>38</v>
      </c>
      <c r="H729" s="443" t="s">
        <v>615</v>
      </c>
      <c r="I729" s="429"/>
      <c r="J729" s="443" t="s">
        <v>613</v>
      </c>
      <c r="K729" s="429">
        <v>4</v>
      </c>
      <c r="L729" s="430">
        <v>3756.9</v>
      </c>
      <c r="M729" s="557">
        <v>3420</v>
      </c>
      <c r="N729" s="429"/>
      <c r="O729" s="431">
        <v>192</v>
      </c>
      <c r="P729" s="353" t="s">
        <v>78</v>
      </c>
      <c r="Q729" s="113">
        <v>161659</v>
      </c>
      <c r="R729" s="113">
        <v>0</v>
      </c>
      <c r="S729" s="113">
        <f t="shared" ref="S729:S732" si="433">Q729-U729</f>
        <v>50235.229999999996</v>
      </c>
      <c r="T729" s="113">
        <v>0</v>
      </c>
      <c r="U729" s="308">
        <v>111423.77</v>
      </c>
      <c r="V729" s="113">
        <v>0</v>
      </c>
      <c r="W729" s="113">
        <f t="shared" ref="W729:W732" si="434">Q729/L729</f>
        <v>43.029891666001227</v>
      </c>
      <c r="X729" s="113">
        <v>43.03</v>
      </c>
      <c r="Y729" s="120">
        <v>44196</v>
      </c>
    </row>
    <row r="730" spans="1:25" ht="25.5" x14ac:dyDescent="0.25">
      <c r="A730" s="437"/>
      <c r="B730" s="34"/>
      <c r="C730" s="34"/>
      <c r="D730" s="132"/>
      <c r="E730" s="700" t="s">
        <v>708</v>
      </c>
      <c r="F730" s="428" t="s">
        <v>1078</v>
      </c>
      <c r="G730" s="429" t="s">
        <v>38</v>
      </c>
      <c r="H730" s="429" t="s">
        <v>615</v>
      </c>
      <c r="I730" s="429"/>
      <c r="J730" s="443" t="s">
        <v>613</v>
      </c>
      <c r="K730" s="429">
        <v>4</v>
      </c>
      <c r="L730" s="430">
        <v>3756.9</v>
      </c>
      <c r="M730" s="557">
        <v>3420</v>
      </c>
      <c r="N730" s="429"/>
      <c r="O730" s="431">
        <v>192</v>
      </c>
      <c r="P730" s="353" t="s">
        <v>2136</v>
      </c>
      <c r="Q730" s="113">
        <v>122775</v>
      </c>
      <c r="R730" s="113">
        <v>0</v>
      </c>
      <c r="S730" s="113">
        <f t="shared" si="433"/>
        <v>38152.100000000006</v>
      </c>
      <c r="T730" s="113">
        <v>0</v>
      </c>
      <c r="U730" s="308">
        <v>84622.9</v>
      </c>
      <c r="V730" s="113">
        <v>0</v>
      </c>
      <c r="W730" s="113">
        <f t="shared" si="434"/>
        <v>32.679869040964626</v>
      </c>
      <c r="X730" s="113">
        <v>32.68</v>
      </c>
      <c r="Y730" s="120">
        <v>44196</v>
      </c>
    </row>
    <row r="731" spans="1:25" ht="25.5" x14ac:dyDescent="0.25">
      <c r="A731" s="437"/>
      <c r="B731" s="34"/>
      <c r="C731" s="34"/>
      <c r="D731" s="132"/>
      <c r="E731" s="700" t="s">
        <v>708</v>
      </c>
      <c r="F731" s="428" t="s">
        <v>1078</v>
      </c>
      <c r="G731" s="429" t="s">
        <v>38</v>
      </c>
      <c r="H731" s="429" t="s">
        <v>615</v>
      </c>
      <c r="I731" s="429"/>
      <c r="J731" s="443" t="s">
        <v>613</v>
      </c>
      <c r="K731" s="429">
        <v>4</v>
      </c>
      <c r="L731" s="430">
        <v>3756.9</v>
      </c>
      <c r="M731" s="557">
        <v>3420</v>
      </c>
      <c r="N731" s="429"/>
      <c r="O731" s="431">
        <v>192</v>
      </c>
      <c r="P731" s="353" t="s">
        <v>2140</v>
      </c>
      <c r="Q731" s="113">
        <v>122775</v>
      </c>
      <c r="R731" s="113">
        <v>0</v>
      </c>
      <c r="S731" s="113">
        <f t="shared" si="433"/>
        <v>38152.100000000006</v>
      </c>
      <c r="T731" s="113">
        <v>0</v>
      </c>
      <c r="U731" s="308">
        <v>84622.9</v>
      </c>
      <c r="V731" s="113">
        <v>0</v>
      </c>
      <c r="W731" s="113">
        <f t="shared" si="434"/>
        <v>32.679869040964626</v>
      </c>
      <c r="X731" s="113">
        <v>32.68</v>
      </c>
      <c r="Y731" s="120">
        <v>44196</v>
      </c>
    </row>
    <row r="732" spans="1:25" x14ac:dyDescent="0.25">
      <c r="A732" s="437"/>
      <c r="B732" s="34"/>
      <c r="C732" s="34"/>
      <c r="D732" s="132"/>
      <c r="E732" s="700" t="s">
        <v>708</v>
      </c>
      <c r="F732" s="428" t="s">
        <v>1078</v>
      </c>
      <c r="G732" s="429" t="s">
        <v>38</v>
      </c>
      <c r="H732" s="429" t="s">
        <v>615</v>
      </c>
      <c r="I732" s="429"/>
      <c r="J732" s="443" t="s">
        <v>613</v>
      </c>
      <c r="K732" s="429">
        <v>4</v>
      </c>
      <c r="L732" s="430">
        <v>3756.9</v>
      </c>
      <c r="M732" s="557">
        <v>3420</v>
      </c>
      <c r="N732" s="429"/>
      <c r="O732" s="431">
        <v>192</v>
      </c>
      <c r="P732" s="353" t="s">
        <v>35</v>
      </c>
      <c r="Q732" s="113">
        <v>122775</v>
      </c>
      <c r="R732" s="113">
        <v>0</v>
      </c>
      <c r="S732" s="113">
        <f t="shared" si="433"/>
        <v>38152.100000000006</v>
      </c>
      <c r="T732" s="113">
        <v>0</v>
      </c>
      <c r="U732" s="308">
        <v>84622.9</v>
      </c>
      <c r="V732" s="113">
        <v>0</v>
      </c>
      <c r="W732" s="113">
        <f t="shared" si="434"/>
        <v>32.679869040964626</v>
      </c>
      <c r="X732" s="113">
        <v>32.68</v>
      </c>
      <c r="Y732" s="120">
        <v>44196</v>
      </c>
    </row>
    <row r="733" spans="1:25" ht="14.25" x14ac:dyDescent="0.25">
      <c r="A733" s="437"/>
      <c r="B733" s="34"/>
      <c r="C733" s="34"/>
      <c r="D733" s="132"/>
      <c r="E733" s="949"/>
      <c r="F733" s="618" t="s">
        <v>31</v>
      </c>
      <c r="G733" s="352" t="s">
        <v>18</v>
      </c>
      <c r="H733" s="352" t="s">
        <v>18</v>
      </c>
      <c r="I733" s="352" t="s">
        <v>18</v>
      </c>
      <c r="J733" s="352" t="s">
        <v>18</v>
      </c>
      <c r="K733" s="352" t="s">
        <v>18</v>
      </c>
      <c r="L733" s="464">
        <f>L732</f>
        <v>3756.9</v>
      </c>
      <c r="M733" s="464">
        <f>M732</f>
        <v>3420</v>
      </c>
      <c r="N733" s="464">
        <f>N732</f>
        <v>0</v>
      </c>
      <c r="O733" s="465">
        <f>O732</f>
        <v>192</v>
      </c>
      <c r="P733" s="463" t="s">
        <v>18</v>
      </c>
      <c r="Q733" s="114">
        <f>SUM(Q729:Q732)</f>
        <v>529984</v>
      </c>
      <c r="R733" s="114">
        <f t="shared" ref="R733:U733" si="435">SUM(R729:R732)</f>
        <v>0</v>
      </c>
      <c r="S733" s="114">
        <f t="shared" si="435"/>
        <v>164691.53000000003</v>
      </c>
      <c r="T733" s="114">
        <f t="shared" si="435"/>
        <v>0</v>
      </c>
      <c r="U733" s="114">
        <f t="shared" si="435"/>
        <v>365292.47</v>
      </c>
      <c r="V733" s="114">
        <f>SUBTOTAL(9,V729:V732)</f>
        <v>0</v>
      </c>
      <c r="W733" s="466" t="s">
        <v>18</v>
      </c>
      <c r="X733" s="114" t="s">
        <v>18</v>
      </c>
      <c r="Y733" s="468" t="s">
        <v>18</v>
      </c>
    </row>
    <row r="734" spans="1:25" ht="25.5" x14ac:dyDescent="0.25">
      <c r="A734" s="437"/>
      <c r="B734" s="34"/>
      <c r="C734" s="34"/>
      <c r="D734" s="132"/>
      <c r="E734" s="700" t="s">
        <v>709</v>
      </c>
      <c r="F734" s="428" t="s">
        <v>825</v>
      </c>
      <c r="G734" s="429" t="s">
        <v>38</v>
      </c>
      <c r="H734" s="429" t="s">
        <v>615</v>
      </c>
      <c r="I734" s="429"/>
      <c r="J734" s="443" t="s">
        <v>613</v>
      </c>
      <c r="K734" s="429">
        <v>4</v>
      </c>
      <c r="L734" s="430">
        <v>3559.6</v>
      </c>
      <c r="M734" s="429">
        <v>3319.6</v>
      </c>
      <c r="N734" s="429">
        <v>1081.0999999999999</v>
      </c>
      <c r="O734" s="431">
        <v>192</v>
      </c>
      <c r="P734" s="353" t="s">
        <v>2136</v>
      </c>
      <c r="Q734" s="113">
        <v>116328</v>
      </c>
      <c r="R734" s="113">
        <v>0</v>
      </c>
      <c r="S734" s="113">
        <f t="shared" ref="S734:S739" si="436">Q734-U734</f>
        <v>36148.710000000006</v>
      </c>
      <c r="T734" s="113">
        <v>0</v>
      </c>
      <c r="U734" s="308">
        <v>80179.289999999994</v>
      </c>
      <c r="V734" s="113">
        <v>0</v>
      </c>
      <c r="W734" s="113">
        <f t="shared" ref="W734:W739" si="437">Q734/L734</f>
        <v>32.680076413080123</v>
      </c>
      <c r="X734" s="113">
        <v>32.68</v>
      </c>
      <c r="Y734" s="120">
        <v>44196</v>
      </c>
    </row>
    <row r="735" spans="1:25" x14ac:dyDescent="0.25">
      <c r="A735" s="437"/>
      <c r="B735" s="34"/>
      <c r="C735" s="34"/>
      <c r="D735" s="132"/>
      <c r="E735" s="700" t="s">
        <v>709</v>
      </c>
      <c r="F735" s="428" t="s">
        <v>825</v>
      </c>
      <c r="G735" s="429" t="s">
        <v>38</v>
      </c>
      <c r="H735" s="429" t="s">
        <v>615</v>
      </c>
      <c r="I735" s="429"/>
      <c r="J735" s="443" t="s">
        <v>613</v>
      </c>
      <c r="K735" s="429">
        <v>4</v>
      </c>
      <c r="L735" s="430">
        <v>3559.6</v>
      </c>
      <c r="M735" s="429">
        <v>3319.6</v>
      </c>
      <c r="N735" s="429">
        <v>1081.0999999999999</v>
      </c>
      <c r="O735" s="431">
        <v>192</v>
      </c>
      <c r="P735" s="353" t="s">
        <v>78</v>
      </c>
      <c r="Q735" s="113">
        <v>153170</v>
      </c>
      <c r="R735" s="113">
        <v>0</v>
      </c>
      <c r="S735" s="113">
        <f t="shared" si="436"/>
        <v>47597.289999999994</v>
      </c>
      <c r="T735" s="113">
        <v>0</v>
      </c>
      <c r="U735" s="308">
        <v>105572.71</v>
      </c>
      <c r="V735" s="113">
        <v>0</v>
      </c>
      <c r="W735" s="113">
        <f t="shared" si="437"/>
        <v>43.030115743341952</v>
      </c>
      <c r="X735" s="113">
        <v>43.03</v>
      </c>
      <c r="Y735" s="120">
        <v>44196</v>
      </c>
    </row>
    <row r="736" spans="1:25" x14ac:dyDescent="0.25">
      <c r="A736" s="437"/>
      <c r="B736" s="34"/>
      <c r="C736" s="34"/>
      <c r="D736" s="132"/>
      <c r="E736" s="700" t="s">
        <v>709</v>
      </c>
      <c r="F736" s="428" t="s">
        <v>825</v>
      </c>
      <c r="G736" s="429" t="s">
        <v>38</v>
      </c>
      <c r="H736" s="429" t="s">
        <v>615</v>
      </c>
      <c r="I736" s="429"/>
      <c r="J736" s="443" t="s">
        <v>613</v>
      </c>
      <c r="K736" s="429">
        <v>4</v>
      </c>
      <c r="L736" s="432">
        <v>3559.6</v>
      </c>
      <c r="M736" s="429">
        <v>3319.6</v>
      </c>
      <c r="N736" s="429">
        <v>1081.0999999999999</v>
      </c>
      <c r="O736" s="431">
        <v>192</v>
      </c>
      <c r="P736" s="353" t="s">
        <v>2137</v>
      </c>
      <c r="Q736" s="113">
        <v>1678138</v>
      </c>
      <c r="R736" s="113">
        <v>0</v>
      </c>
      <c r="S736" s="113">
        <f t="shared" si="436"/>
        <v>521478.20999999996</v>
      </c>
      <c r="T736" s="113">
        <v>0</v>
      </c>
      <c r="U736" s="308">
        <v>1156659.79</v>
      </c>
      <c r="V736" s="113">
        <v>0</v>
      </c>
      <c r="W736" s="113">
        <f t="shared" si="437"/>
        <v>471.44004944375774</v>
      </c>
      <c r="X736" s="113">
        <v>471.44</v>
      </c>
      <c r="Y736" s="120">
        <v>44196</v>
      </c>
    </row>
    <row r="737" spans="1:25" x14ac:dyDescent="0.25">
      <c r="A737" s="437"/>
      <c r="B737" s="34"/>
      <c r="C737" s="34"/>
      <c r="D737" s="132"/>
      <c r="E737" s="700" t="s">
        <v>709</v>
      </c>
      <c r="F737" s="428" t="s">
        <v>825</v>
      </c>
      <c r="G737" s="429" t="s">
        <v>38</v>
      </c>
      <c r="H737" s="429" t="s">
        <v>615</v>
      </c>
      <c r="I737" s="429"/>
      <c r="J737" s="443" t="s">
        <v>613</v>
      </c>
      <c r="K737" s="429">
        <v>4</v>
      </c>
      <c r="L737" s="432">
        <v>3559.6</v>
      </c>
      <c r="M737" s="429">
        <v>3319.6</v>
      </c>
      <c r="N737" s="429">
        <v>1081.0999999999999</v>
      </c>
      <c r="O737" s="431">
        <v>192</v>
      </c>
      <c r="P737" s="353" t="s">
        <v>2138</v>
      </c>
      <c r="Q737" s="113">
        <v>5943073</v>
      </c>
      <c r="R737" s="113">
        <v>0</v>
      </c>
      <c r="S737" s="113">
        <f t="shared" si="436"/>
        <v>1846798.69</v>
      </c>
      <c r="T737" s="113">
        <v>0</v>
      </c>
      <c r="U737" s="308">
        <v>4096274.31</v>
      </c>
      <c r="V737" s="113">
        <v>0</v>
      </c>
      <c r="W737" s="113">
        <f t="shared" si="437"/>
        <v>1669.5901224856725</v>
      </c>
      <c r="X737" s="113">
        <v>1669.59</v>
      </c>
      <c r="Y737" s="120">
        <v>44196</v>
      </c>
    </row>
    <row r="738" spans="1:25" ht="25.5" x14ac:dyDescent="0.25">
      <c r="A738" s="437"/>
      <c r="B738" s="34"/>
      <c r="C738" s="34"/>
      <c r="D738" s="132"/>
      <c r="E738" s="700" t="s">
        <v>709</v>
      </c>
      <c r="F738" s="428" t="s">
        <v>825</v>
      </c>
      <c r="G738" s="429" t="s">
        <v>38</v>
      </c>
      <c r="H738" s="429" t="s">
        <v>615</v>
      </c>
      <c r="I738" s="429"/>
      <c r="J738" s="443" t="s">
        <v>613</v>
      </c>
      <c r="K738" s="429">
        <v>4</v>
      </c>
      <c r="L738" s="430">
        <v>3559.6</v>
      </c>
      <c r="M738" s="429">
        <v>3319.6</v>
      </c>
      <c r="N738" s="429">
        <v>1081.0999999999999</v>
      </c>
      <c r="O738" s="431">
        <v>192</v>
      </c>
      <c r="P738" s="353" t="s">
        <v>2140</v>
      </c>
      <c r="Q738" s="113">
        <v>116328</v>
      </c>
      <c r="R738" s="113">
        <v>0</v>
      </c>
      <c r="S738" s="113">
        <f t="shared" si="436"/>
        <v>36148.710000000006</v>
      </c>
      <c r="T738" s="113">
        <v>0</v>
      </c>
      <c r="U738" s="308">
        <v>80179.289999999994</v>
      </c>
      <c r="V738" s="113">
        <v>0</v>
      </c>
      <c r="W738" s="113">
        <f t="shared" si="437"/>
        <v>32.680076413080123</v>
      </c>
      <c r="X738" s="113">
        <v>32.68</v>
      </c>
      <c r="Y738" s="120">
        <v>44196</v>
      </c>
    </row>
    <row r="739" spans="1:25" x14ac:dyDescent="0.25">
      <c r="A739" s="437"/>
      <c r="B739" s="34"/>
      <c r="C739" s="34"/>
      <c r="D739" s="132"/>
      <c r="E739" s="700" t="s">
        <v>709</v>
      </c>
      <c r="F739" s="428" t="s">
        <v>825</v>
      </c>
      <c r="G739" s="429" t="s">
        <v>38</v>
      </c>
      <c r="H739" s="443" t="s">
        <v>615</v>
      </c>
      <c r="I739" s="429"/>
      <c r="J739" s="443" t="s">
        <v>613</v>
      </c>
      <c r="K739" s="429">
        <v>4</v>
      </c>
      <c r="L739" s="430">
        <v>3559.6</v>
      </c>
      <c r="M739" s="429">
        <v>3319.6</v>
      </c>
      <c r="N739" s="429">
        <v>1081.0999999999999</v>
      </c>
      <c r="O739" s="431">
        <v>192</v>
      </c>
      <c r="P739" s="353" t="s">
        <v>35</v>
      </c>
      <c r="Q739" s="113">
        <v>116328</v>
      </c>
      <c r="R739" s="113">
        <v>0</v>
      </c>
      <c r="S739" s="113">
        <f t="shared" si="436"/>
        <v>36148.710000000006</v>
      </c>
      <c r="T739" s="113">
        <v>0</v>
      </c>
      <c r="U739" s="308">
        <v>80179.289999999994</v>
      </c>
      <c r="V739" s="113">
        <v>0</v>
      </c>
      <c r="W739" s="113">
        <f t="shared" si="437"/>
        <v>32.680076413080123</v>
      </c>
      <c r="X739" s="113">
        <v>32.68</v>
      </c>
      <c r="Y739" s="120">
        <v>44196</v>
      </c>
    </row>
    <row r="740" spans="1:25" ht="14.25" x14ac:dyDescent="0.25">
      <c r="A740" s="437"/>
      <c r="B740" s="34"/>
      <c r="C740" s="34"/>
      <c r="D740" s="132"/>
      <c r="E740" s="949"/>
      <c r="F740" s="618" t="s">
        <v>31</v>
      </c>
      <c r="G740" s="352" t="s">
        <v>18</v>
      </c>
      <c r="H740" s="352" t="s">
        <v>18</v>
      </c>
      <c r="I740" s="352" t="s">
        <v>18</v>
      </c>
      <c r="J740" s="352" t="s">
        <v>18</v>
      </c>
      <c r="K740" s="352" t="s">
        <v>18</v>
      </c>
      <c r="L740" s="464">
        <f>L739</f>
        <v>3559.6</v>
      </c>
      <c r="M740" s="464">
        <f>M739</f>
        <v>3319.6</v>
      </c>
      <c r="N740" s="464">
        <f>N739</f>
        <v>1081.0999999999999</v>
      </c>
      <c r="O740" s="465">
        <f>O739</f>
        <v>192</v>
      </c>
      <c r="P740" s="463" t="s">
        <v>18</v>
      </c>
      <c r="Q740" s="114">
        <f>SUM(Q734:Q739)</f>
        <v>8123365</v>
      </c>
      <c r="R740" s="114">
        <f t="shared" ref="R740:U740" si="438">SUM(R734:R739)</f>
        <v>0</v>
      </c>
      <c r="S740" s="114">
        <f t="shared" si="438"/>
        <v>2524320.3199999998</v>
      </c>
      <c r="T740" s="114">
        <f t="shared" si="438"/>
        <v>0</v>
      </c>
      <c r="U740" s="114">
        <f t="shared" si="438"/>
        <v>5599044.6799999997</v>
      </c>
      <c r="V740" s="114">
        <f>SUBTOTAL(9,V734:V739)</f>
        <v>0</v>
      </c>
      <c r="W740" s="466" t="s">
        <v>18</v>
      </c>
      <c r="X740" s="114" t="s">
        <v>18</v>
      </c>
      <c r="Y740" s="468" t="s">
        <v>18</v>
      </c>
    </row>
    <row r="741" spans="1:25" x14ac:dyDescent="0.25">
      <c r="A741" s="437"/>
      <c r="B741" s="34"/>
      <c r="C741" s="34"/>
      <c r="D741" s="132"/>
      <c r="E741" s="700" t="s">
        <v>710</v>
      </c>
      <c r="F741" s="428" t="s">
        <v>2143</v>
      </c>
      <c r="G741" s="429" t="s">
        <v>38</v>
      </c>
      <c r="H741" s="429">
        <v>1980</v>
      </c>
      <c r="I741" s="429"/>
      <c r="J741" s="443" t="s">
        <v>600</v>
      </c>
      <c r="K741" s="429">
        <v>5</v>
      </c>
      <c r="L741" s="430">
        <v>6207.6</v>
      </c>
      <c r="M741" s="430">
        <v>5139.1000000000004</v>
      </c>
      <c r="N741" s="430">
        <v>1188.0999999999999</v>
      </c>
      <c r="O741" s="431">
        <v>233</v>
      </c>
      <c r="P741" s="476" t="s">
        <v>2115</v>
      </c>
      <c r="Q741" s="113">
        <v>2062227</v>
      </c>
      <c r="R741" s="113">
        <v>0</v>
      </c>
      <c r="S741" s="113">
        <f t="shared" ref="S741:S742" si="439">Q741-U741</f>
        <v>640833.1399999999</v>
      </c>
      <c r="T741" s="113">
        <v>0</v>
      </c>
      <c r="U741" s="308">
        <v>1421393.86</v>
      </c>
      <c r="V741" s="113">
        <v>0</v>
      </c>
      <c r="W741" s="113">
        <f t="shared" ref="W741:W742" si="440">Q741/L741</f>
        <v>332.21003286294217</v>
      </c>
      <c r="X741" s="113">
        <v>332.21</v>
      </c>
      <c r="Y741" s="120">
        <v>44196</v>
      </c>
    </row>
    <row r="742" spans="1:25" x14ac:dyDescent="0.25">
      <c r="A742" s="437"/>
      <c r="B742" s="34"/>
      <c r="C742" s="34"/>
      <c r="D742" s="132"/>
      <c r="E742" s="700" t="s">
        <v>710</v>
      </c>
      <c r="F742" s="428" t="s">
        <v>2143</v>
      </c>
      <c r="G742" s="429" t="s">
        <v>38</v>
      </c>
      <c r="H742" s="429">
        <v>1980</v>
      </c>
      <c r="I742" s="429"/>
      <c r="J742" s="443" t="s">
        <v>600</v>
      </c>
      <c r="K742" s="429">
        <v>5</v>
      </c>
      <c r="L742" s="430">
        <v>6207.6</v>
      </c>
      <c r="M742" s="430">
        <v>5139.1000000000004</v>
      </c>
      <c r="N742" s="430">
        <v>1188.0999999999999</v>
      </c>
      <c r="O742" s="431">
        <v>233</v>
      </c>
      <c r="P742" s="476" t="s">
        <v>2137</v>
      </c>
      <c r="Q742" s="113">
        <v>3637840</v>
      </c>
      <c r="R742" s="113">
        <v>0</v>
      </c>
      <c r="S742" s="113">
        <f t="shared" si="439"/>
        <v>1130451.8999999999</v>
      </c>
      <c r="T742" s="113">
        <v>0</v>
      </c>
      <c r="U742" s="308">
        <v>2507388.1</v>
      </c>
      <c r="V742" s="113">
        <v>0</v>
      </c>
      <c r="W742" s="113">
        <f t="shared" si="440"/>
        <v>586.03002770797082</v>
      </c>
      <c r="X742" s="113">
        <v>586.03</v>
      </c>
      <c r="Y742" s="120">
        <v>44196</v>
      </c>
    </row>
    <row r="743" spans="1:25" ht="14.25" x14ac:dyDescent="0.25">
      <c r="A743" s="437"/>
      <c r="B743" s="34"/>
      <c r="C743" s="34"/>
      <c r="D743" s="132"/>
      <c r="E743" s="949"/>
      <c r="F743" s="618" t="s">
        <v>31</v>
      </c>
      <c r="G743" s="352" t="s">
        <v>18</v>
      </c>
      <c r="H743" s="352" t="s">
        <v>18</v>
      </c>
      <c r="I743" s="352" t="s">
        <v>18</v>
      </c>
      <c r="J743" s="352" t="s">
        <v>18</v>
      </c>
      <c r="K743" s="352" t="s">
        <v>18</v>
      </c>
      <c r="L743" s="464">
        <f>L742</f>
        <v>6207.6</v>
      </c>
      <c r="M743" s="464">
        <f>M742</f>
        <v>5139.1000000000004</v>
      </c>
      <c r="N743" s="464">
        <f>N742</f>
        <v>1188.0999999999999</v>
      </c>
      <c r="O743" s="465">
        <f>O742</f>
        <v>233</v>
      </c>
      <c r="P743" s="463" t="s">
        <v>18</v>
      </c>
      <c r="Q743" s="114">
        <f>SUM(Q741:Q742)</f>
        <v>5700067</v>
      </c>
      <c r="R743" s="114">
        <f t="shared" ref="R743:U743" si="441">SUM(R741:R742)</f>
        <v>0</v>
      </c>
      <c r="S743" s="114">
        <f t="shared" si="441"/>
        <v>1771285.0399999998</v>
      </c>
      <c r="T743" s="114">
        <f t="shared" si="441"/>
        <v>0</v>
      </c>
      <c r="U743" s="114">
        <f t="shared" si="441"/>
        <v>3928781.96</v>
      </c>
      <c r="V743" s="114">
        <f>SUBTOTAL(9,V741:V742)</f>
        <v>0</v>
      </c>
      <c r="W743" s="466" t="s">
        <v>18</v>
      </c>
      <c r="X743" s="114" t="s">
        <v>18</v>
      </c>
      <c r="Y743" s="468" t="s">
        <v>18</v>
      </c>
    </row>
    <row r="744" spans="1:25" x14ac:dyDescent="0.25">
      <c r="A744" s="437"/>
      <c r="B744" s="34"/>
      <c r="C744" s="34"/>
      <c r="D744" s="132"/>
      <c r="E744" s="700" t="s">
        <v>711</v>
      </c>
      <c r="F744" s="428" t="s">
        <v>909</v>
      </c>
      <c r="G744" s="429" t="s">
        <v>38</v>
      </c>
      <c r="H744" s="443" t="s">
        <v>616</v>
      </c>
      <c r="I744" s="429"/>
      <c r="J744" s="443" t="s">
        <v>600</v>
      </c>
      <c r="K744" s="429">
        <v>5</v>
      </c>
      <c r="L744" s="430">
        <v>4898.8</v>
      </c>
      <c r="M744" s="429">
        <v>4389.3999999999996</v>
      </c>
      <c r="N744" s="429"/>
      <c r="O744" s="431">
        <v>270</v>
      </c>
      <c r="P744" s="353" t="s">
        <v>78</v>
      </c>
      <c r="Q744" s="113">
        <v>268209</v>
      </c>
      <c r="R744" s="113">
        <v>0</v>
      </c>
      <c r="S744" s="113">
        <f t="shared" ref="S744:S745" si="442">Q744-U744</f>
        <v>83345.440000000002</v>
      </c>
      <c r="T744" s="113">
        <v>0</v>
      </c>
      <c r="U744" s="308">
        <v>184863.56</v>
      </c>
      <c r="V744" s="113">
        <v>0</v>
      </c>
      <c r="W744" s="113">
        <f t="shared" ref="W744:W745" si="443">Q744/L744</f>
        <v>54.749938760512777</v>
      </c>
      <c r="X744" s="113">
        <v>54.75</v>
      </c>
      <c r="Y744" s="120">
        <v>44196</v>
      </c>
    </row>
    <row r="745" spans="1:25" ht="25.5" x14ac:dyDescent="0.25">
      <c r="A745" s="437"/>
      <c r="B745" s="34"/>
      <c r="C745" s="34"/>
      <c r="D745" s="132"/>
      <c r="E745" s="700" t="s">
        <v>711</v>
      </c>
      <c r="F745" s="428" t="s">
        <v>909</v>
      </c>
      <c r="G745" s="429" t="s">
        <v>38</v>
      </c>
      <c r="H745" s="429" t="s">
        <v>616</v>
      </c>
      <c r="I745" s="429"/>
      <c r="J745" s="429" t="s">
        <v>600</v>
      </c>
      <c r="K745" s="429">
        <v>5</v>
      </c>
      <c r="L745" s="430">
        <v>4898.8</v>
      </c>
      <c r="M745" s="429">
        <v>4389.3999999999996</v>
      </c>
      <c r="N745" s="429"/>
      <c r="O745" s="431">
        <v>270</v>
      </c>
      <c r="P745" s="353" t="s">
        <v>2140</v>
      </c>
      <c r="Q745" s="113">
        <v>203692</v>
      </c>
      <c r="R745" s="113">
        <v>0</v>
      </c>
      <c r="S745" s="113">
        <f t="shared" si="442"/>
        <v>63296.899999999994</v>
      </c>
      <c r="T745" s="113">
        <v>0</v>
      </c>
      <c r="U745" s="308">
        <v>140395.1</v>
      </c>
      <c r="V745" s="113">
        <v>0</v>
      </c>
      <c r="W745" s="113">
        <f t="shared" si="443"/>
        <v>41.579978770311094</v>
      </c>
      <c r="X745" s="113">
        <v>41.58</v>
      </c>
      <c r="Y745" s="120">
        <v>44196</v>
      </c>
    </row>
    <row r="746" spans="1:25" ht="14.25" x14ac:dyDescent="0.25">
      <c r="A746" s="437"/>
      <c r="B746" s="34"/>
      <c r="C746" s="34"/>
      <c r="D746" s="132"/>
      <c r="E746" s="949"/>
      <c r="F746" s="618" t="s">
        <v>31</v>
      </c>
      <c r="G746" s="352" t="s">
        <v>18</v>
      </c>
      <c r="H746" s="352" t="s">
        <v>18</v>
      </c>
      <c r="I746" s="352" t="s">
        <v>18</v>
      </c>
      <c r="J746" s="352" t="s">
        <v>18</v>
      </c>
      <c r="K746" s="352" t="s">
        <v>18</v>
      </c>
      <c r="L746" s="464">
        <f>L745</f>
        <v>4898.8</v>
      </c>
      <c r="M746" s="464">
        <f>M745</f>
        <v>4389.3999999999996</v>
      </c>
      <c r="N746" s="464">
        <f>N745</f>
        <v>0</v>
      </c>
      <c r="O746" s="465">
        <f>O745</f>
        <v>270</v>
      </c>
      <c r="P746" s="463" t="s">
        <v>18</v>
      </c>
      <c r="Q746" s="114">
        <f>SUM(Q744:Q745)</f>
        <v>471901</v>
      </c>
      <c r="R746" s="114">
        <f t="shared" ref="R746:U746" si="444">SUM(R744:R745)</f>
        <v>0</v>
      </c>
      <c r="S746" s="114">
        <f t="shared" si="444"/>
        <v>146642.34</v>
      </c>
      <c r="T746" s="114">
        <f t="shared" si="444"/>
        <v>0</v>
      </c>
      <c r="U746" s="114">
        <f t="shared" si="444"/>
        <v>325258.66000000003</v>
      </c>
      <c r="V746" s="114">
        <f>SUBTOTAL(9,V744:V745)</f>
        <v>0</v>
      </c>
      <c r="W746" s="466" t="s">
        <v>18</v>
      </c>
      <c r="X746" s="114" t="s">
        <v>18</v>
      </c>
      <c r="Y746" s="468" t="s">
        <v>18</v>
      </c>
    </row>
    <row r="747" spans="1:25" ht="25.5" x14ac:dyDescent="0.25">
      <c r="A747" s="437"/>
      <c r="B747" s="34"/>
      <c r="C747" s="34"/>
      <c r="D747" s="132"/>
      <c r="E747" s="700" t="s">
        <v>712</v>
      </c>
      <c r="F747" s="428" t="s">
        <v>1079</v>
      </c>
      <c r="G747" s="429" t="s">
        <v>38</v>
      </c>
      <c r="H747" s="429" t="s">
        <v>616</v>
      </c>
      <c r="I747" s="429"/>
      <c r="J747" s="429" t="s">
        <v>600</v>
      </c>
      <c r="K747" s="429">
        <v>5</v>
      </c>
      <c r="L747" s="430">
        <v>3010.9</v>
      </c>
      <c r="M747" s="429">
        <v>2695.7</v>
      </c>
      <c r="N747" s="429">
        <v>801.46</v>
      </c>
      <c r="O747" s="431">
        <v>180</v>
      </c>
      <c r="P747" s="353" t="s">
        <v>2136</v>
      </c>
      <c r="Q747" s="113">
        <v>125193</v>
      </c>
      <c r="R747" s="113">
        <v>0</v>
      </c>
      <c r="S747" s="113">
        <f t="shared" ref="S747:S750" si="445">Q747-U747</f>
        <v>38903.490000000005</v>
      </c>
      <c r="T747" s="113">
        <v>0</v>
      </c>
      <c r="U747" s="308">
        <v>86289.51</v>
      </c>
      <c r="V747" s="113">
        <v>0</v>
      </c>
      <c r="W747" s="113">
        <f t="shared" ref="W747:W750" si="446">Q747/L747</f>
        <v>41.57992626789332</v>
      </c>
      <c r="X747" s="113">
        <v>41.58</v>
      </c>
      <c r="Y747" s="120">
        <v>44196</v>
      </c>
    </row>
    <row r="748" spans="1:25" x14ac:dyDescent="0.25">
      <c r="A748" s="437"/>
      <c r="B748" s="34"/>
      <c r="C748" s="34"/>
      <c r="D748" s="132"/>
      <c r="E748" s="700" t="s">
        <v>712</v>
      </c>
      <c r="F748" s="428" t="s">
        <v>1079</v>
      </c>
      <c r="G748" s="429" t="s">
        <v>38</v>
      </c>
      <c r="H748" s="443" t="s">
        <v>616</v>
      </c>
      <c r="I748" s="429"/>
      <c r="J748" s="443" t="s">
        <v>600</v>
      </c>
      <c r="K748" s="429">
        <v>5</v>
      </c>
      <c r="L748" s="432">
        <v>3010.9</v>
      </c>
      <c r="M748" s="429">
        <v>2695.7</v>
      </c>
      <c r="N748" s="429">
        <v>801.46</v>
      </c>
      <c r="O748" s="431">
        <v>180</v>
      </c>
      <c r="P748" s="353" t="s">
        <v>78</v>
      </c>
      <c r="Q748" s="113">
        <v>164847</v>
      </c>
      <c r="R748" s="113">
        <v>0</v>
      </c>
      <c r="S748" s="113">
        <f t="shared" si="445"/>
        <v>51225.89</v>
      </c>
      <c r="T748" s="113">
        <v>0</v>
      </c>
      <c r="U748" s="308">
        <v>113621.11</v>
      </c>
      <c r="V748" s="113">
        <v>0</v>
      </c>
      <c r="W748" s="113">
        <f t="shared" si="446"/>
        <v>54.750074728486496</v>
      </c>
      <c r="X748" s="113">
        <v>54.75</v>
      </c>
      <c r="Y748" s="120">
        <v>44196</v>
      </c>
    </row>
    <row r="749" spans="1:25" x14ac:dyDescent="0.25">
      <c r="A749" s="437"/>
      <c r="B749" s="34"/>
      <c r="C749" s="34"/>
      <c r="D749" s="132"/>
      <c r="E749" s="700" t="s">
        <v>712</v>
      </c>
      <c r="F749" s="428" t="s">
        <v>1079</v>
      </c>
      <c r="G749" s="429" t="s">
        <v>38</v>
      </c>
      <c r="H749" s="429" t="s">
        <v>616</v>
      </c>
      <c r="I749" s="429"/>
      <c r="J749" s="429" t="s">
        <v>600</v>
      </c>
      <c r="K749" s="429">
        <v>5</v>
      </c>
      <c r="L749" s="432">
        <v>3010.9</v>
      </c>
      <c r="M749" s="429">
        <v>2695.7</v>
      </c>
      <c r="N749" s="429">
        <v>801.46</v>
      </c>
      <c r="O749" s="431">
        <v>180</v>
      </c>
      <c r="P749" s="353" t="s">
        <v>35</v>
      </c>
      <c r="Q749" s="113">
        <v>125193</v>
      </c>
      <c r="R749" s="113">
        <v>0</v>
      </c>
      <c r="S749" s="113">
        <f t="shared" si="445"/>
        <v>38903.490000000005</v>
      </c>
      <c r="T749" s="113">
        <v>0</v>
      </c>
      <c r="U749" s="308">
        <v>86289.51</v>
      </c>
      <c r="V749" s="113">
        <v>0</v>
      </c>
      <c r="W749" s="113">
        <f t="shared" si="446"/>
        <v>41.57992626789332</v>
      </c>
      <c r="X749" s="113">
        <v>41.58</v>
      </c>
      <c r="Y749" s="120">
        <v>44196</v>
      </c>
    </row>
    <row r="750" spans="1:25" ht="25.5" x14ac:dyDescent="0.25">
      <c r="A750" s="437"/>
      <c r="B750" s="34"/>
      <c r="C750" s="34"/>
      <c r="D750" s="132"/>
      <c r="E750" s="700" t="s">
        <v>712</v>
      </c>
      <c r="F750" s="428" t="s">
        <v>1079</v>
      </c>
      <c r="G750" s="429" t="s">
        <v>38</v>
      </c>
      <c r="H750" s="429" t="s">
        <v>616</v>
      </c>
      <c r="I750" s="429"/>
      <c r="J750" s="429" t="s">
        <v>600</v>
      </c>
      <c r="K750" s="429">
        <v>5</v>
      </c>
      <c r="L750" s="430">
        <v>3010.9</v>
      </c>
      <c r="M750" s="429">
        <v>2695.7</v>
      </c>
      <c r="N750" s="429">
        <v>801.46</v>
      </c>
      <c r="O750" s="431">
        <v>180</v>
      </c>
      <c r="P750" s="353" t="s">
        <v>2140</v>
      </c>
      <c r="Q750" s="113">
        <v>125193</v>
      </c>
      <c r="R750" s="113">
        <v>0</v>
      </c>
      <c r="S750" s="113">
        <f t="shared" si="445"/>
        <v>38903.490000000005</v>
      </c>
      <c r="T750" s="113">
        <v>0</v>
      </c>
      <c r="U750" s="308">
        <v>86289.51</v>
      </c>
      <c r="V750" s="113">
        <v>0</v>
      </c>
      <c r="W750" s="113">
        <f t="shared" si="446"/>
        <v>41.57992626789332</v>
      </c>
      <c r="X750" s="113">
        <v>41.58</v>
      </c>
      <c r="Y750" s="120">
        <v>44196</v>
      </c>
    </row>
    <row r="751" spans="1:25" ht="14.25" x14ac:dyDescent="0.25">
      <c r="A751" s="437"/>
      <c r="B751" s="34"/>
      <c r="C751" s="34"/>
      <c r="D751" s="132"/>
      <c r="E751" s="949"/>
      <c r="F751" s="618" t="s">
        <v>31</v>
      </c>
      <c r="G751" s="352" t="s">
        <v>18</v>
      </c>
      <c r="H751" s="352" t="s">
        <v>18</v>
      </c>
      <c r="I751" s="352" t="s">
        <v>18</v>
      </c>
      <c r="J751" s="352" t="s">
        <v>18</v>
      </c>
      <c r="K751" s="352" t="s">
        <v>18</v>
      </c>
      <c r="L751" s="464">
        <f>L750</f>
        <v>3010.9</v>
      </c>
      <c r="M751" s="464">
        <f>M750</f>
        <v>2695.7</v>
      </c>
      <c r="N751" s="464">
        <f>N750</f>
        <v>801.46</v>
      </c>
      <c r="O751" s="465">
        <f>O750</f>
        <v>180</v>
      </c>
      <c r="P751" s="463" t="s">
        <v>18</v>
      </c>
      <c r="Q751" s="114">
        <f>SUM(Q747:Q750)</f>
        <v>540426</v>
      </c>
      <c r="R751" s="114">
        <f t="shared" ref="R751:U751" si="447">SUM(R747:R750)</f>
        <v>0</v>
      </c>
      <c r="S751" s="114">
        <f t="shared" si="447"/>
        <v>167936.36000000002</v>
      </c>
      <c r="T751" s="114">
        <f t="shared" si="447"/>
        <v>0</v>
      </c>
      <c r="U751" s="114">
        <f t="shared" si="447"/>
        <v>372489.64</v>
      </c>
      <c r="V751" s="114">
        <f>SUBTOTAL(9,V747:V750)</f>
        <v>0</v>
      </c>
      <c r="W751" s="466" t="s">
        <v>18</v>
      </c>
      <c r="X751" s="114" t="s">
        <v>18</v>
      </c>
      <c r="Y751" s="468" t="s">
        <v>18</v>
      </c>
    </row>
    <row r="752" spans="1:25" x14ac:dyDescent="0.25">
      <c r="A752" s="437"/>
      <c r="B752" s="34"/>
      <c r="C752" s="34"/>
      <c r="D752" s="132"/>
      <c r="E752" s="700" t="s">
        <v>2150</v>
      </c>
      <c r="F752" s="428" t="s">
        <v>826</v>
      </c>
      <c r="G752" s="429" t="s">
        <v>38</v>
      </c>
      <c r="H752" s="429" t="s">
        <v>616</v>
      </c>
      <c r="I752" s="429"/>
      <c r="J752" s="429" t="s">
        <v>600</v>
      </c>
      <c r="K752" s="429">
        <v>5</v>
      </c>
      <c r="L752" s="432">
        <v>3011.7</v>
      </c>
      <c r="M752" s="429">
        <v>2686.9</v>
      </c>
      <c r="N752" s="429">
        <v>692.3</v>
      </c>
      <c r="O752" s="431">
        <v>174</v>
      </c>
      <c r="P752" s="353" t="s">
        <v>35</v>
      </c>
      <c r="Q752" s="113">
        <v>125226</v>
      </c>
      <c r="R752" s="113">
        <v>0</v>
      </c>
      <c r="S752" s="113">
        <f t="shared" ref="S752:S756" si="448">Q752-U752</f>
        <v>38913.740000000005</v>
      </c>
      <c r="T752" s="113">
        <v>0</v>
      </c>
      <c r="U752" s="308">
        <v>86312.26</v>
      </c>
      <c r="V752" s="113">
        <v>0</v>
      </c>
      <c r="W752" s="113">
        <f t="shared" ref="W752:W756" si="449">Q752/L752</f>
        <v>41.579838629345552</v>
      </c>
      <c r="X752" s="113">
        <v>41.58</v>
      </c>
      <c r="Y752" s="120">
        <v>44196</v>
      </c>
    </row>
    <row r="753" spans="1:25" x14ac:dyDescent="0.25">
      <c r="A753" s="437"/>
      <c r="B753" s="34"/>
      <c r="C753" s="34"/>
      <c r="D753" s="132"/>
      <c r="E753" s="700" t="s">
        <v>2150</v>
      </c>
      <c r="F753" s="428" t="s">
        <v>826</v>
      </c>
      <c r="G753" s="429" t="s">
        <v>38</v>
      </c>
      <c r="H753" s="429" t="s">
        <v>616</v>
      </c>
      <c r="I753" s="429"/>
      <c r="J753" s="429" t="s">
        <v>600</v>
      </c>
      <c r="K753" s="429">
        <v>5</v>
      </c>
      <c r="L753" s="432">
        <v>3011.7</v>
      </c>
      <c r="M753" s="429">
        <v>2686.9</v>
      </c>
      <c r="N753" s="429">
        <v>692.3</v>
      </c>
      <c r="O753" s="431">
        <v>174</v>
      </c>
      <c r="P753" s="353" t="s">
        <v>2120</v>
      </c>
      <c r="Q753" s="113">
        <v>1063612</v>
      </c>
      <c r="R753" s="113">
        <v>0</v>
      </c>
      <c r="S753" s="113">
        <f t="shared" si="448"/>
        <v>330515.42000000004</v>
      </c>
      <c r="T753" s="113">
        <v>0</v>
      </c>
      <c r="U753" s="308">
        <v>733096.58</v>
      </c>
      <c r="V753" s="113">
        <v>0</v>
      </c>
      <c r="W753" s="113">
        <f t="shared" si="449"/>
        <v>353.16000929707474</v>
      </c>
      <c r="X753" s="113">
        <v>353.16</v>
      </c>
      <c r="Y753" s="120">
        <v>44196</v>
      </c>
    </row>
    <row r="754" spans="1:25" ht="25.5" x14ac:dyDescent="0.25">
      <c r="A754" s="437"/>
      <c r="B754" s="34"/>
      <c r="C754" s="34"/>
      <c r="D754" s="132"/>
      <c r="E754" s="700" t="s">
        <v>2150</v>
      </c>
      <c r="F754" s="428" t="s">
        <v>826</v>
      </c>
      <c r="G754" s="429" t="s">
        <v>38</v>
      </c>
      <c r="H754" s="429" t="s">
        <v>616</v>
      </c>
      <c r="I754" s="429"/>
      <c r="J754" s="429" t="s">
        <v>600</v>
      </c>
      <c r="K754" s="429">
        <v>5</v>
      </c>
      <c r="L754" s="432">
        <v>3011.7</v>
      </c>
      <c r="M754" s="429">
        <v>2686.9</v>
      </c>
      <c r="N754" s="429">
        <v>692.3</v>
      </c>
      <c r="O754" s="431">
        <v>174</v>
      </c>
      <c r="P754" s="353" t="s">
        <v>2136</v>
      </c>
      <c r="Q754" s="113">
        <v>125226</v>
      </c>
      <c r="R754" s="113">
        <v>0</v>
      </c>
      <c r="S754" s="113">
        <f t="shared" si="448"/>
        <v>38913.740000000005</v>
      </c>
      <c r="T754" s="113">
        <v>0</v>
      </c>
      <c r="U754" s="308">
        <v>86312.26</v>
      </c>
      <c r="V754" s="113">
        <v>0</v>
      </c>
      <c r="W754" s="113">
        <f t="shared" si="449"/>
        <v>41.579838629345552</v>
      </c>
      <c r="X754" s="113">
        <v>41.58</v>
      </c>
      <c r="Y754" s="120">
        <v>44196</v>
      </c>
    </row>
    <row r="755" spans="1:25" ht="25.5" x14ac:dyDescent="0.25">
      <c r="A755" s="437"/>
      <c r="B755" s="34"/>
      <c r="C755" s="34"/>
      <c r="D755" s="132"/>
      <c r="E755" s="700" t="s">
        <v>2150</v>
      </c>
      <c r="F755" s="428" t="s">
        <v>826</v>
      </c>
      <c r="G755" s="429" t="s">
        <v>38</v>
      </c>
      <c r="H755" s="429" t="s">
        <v>616</v>
      </c>
      <c r="I755" s="429"/>
      <c r="J755" s="429" t="s">
        <v>600</v>
      </c>
      <c r="K755" s="429">
        <v>5</v>
      </c>
      <c r="L755" s="432">
        <v>3011.7</v>
      </c>
      <c r="M755" s="429">
        <v>2686.9</v>
      </c>
      <c r="N755" s="429">
        <v>692.3</v>
      </c>
      <c r="O755" s="431">
        <v>174</v>
      </c>
      <c r="P755" s="353" t="s">
        <v>2140</v>
      </c>
      <c r="Q755" s="113">
        <v>125226</v>
      </c>
      <c r="R755" s="113">
        <v>0</v>
      </c>
      <c r="S755" s="113">
        <f t="shared" si="448"/>
        <v>38913.740000000005</v>
      </c>
      <c r="T755" s="113">
        <v>0</v>
      </c>
      <c r="U755" s="308">
        <v>86312.26</v>
      </c>
      <c r="V755" s="113">
        <v>0</v>
      </c>
      <c r="W755" s="113">
        <f t="shared" si="449"/>
        <v>41.579838629345552</v>
      </c>
      <c r="X755" s="113">
        <v>41.58</v>
      </c>
      <c r="Y755" s="120">
        <v>44196</v>
      </c>
    </row>
    <row r="756" spans="1:25" x14ac:dyDescent="0.25">
      <c r="A756" s="437"/>
      <c r="B756" s="34"/>
      <c r="C756" s="34"/>
      <c r="D756" s="132"/>
      <c r="E756" s="700" t="s">
        <v>2150</v>
      </c>
      <c r="F756" s="428" t="s">
        <v>826</v>
      </c>
      <c r="G756" s="429" t="s">
        <v>38</v>
      </c>
      <c r="H756" s="429" t="s">
        <v>616</v>
      </c>
      <c r="I756" s="429"/>
      <c r="J756" s="429" t="s">
        <v>600</v>
      </c>
      <c r="K756" s="429">
        <v>5</v>
      </c>
      <c r="L756" s="432">
        <v>3011.7</v>
      </c>
      <c r="M756" s="429">
        <v>2686.9</v>
      </c>
      <c r="N756" s="429">
        <v>692.3</v>
      </c>
      <c r="O756" s="431">
        <v>174</v>
      </c>
      <c r="P756" s="353" t="s">
        <v>78</v>
      </c>
      <c r="Q756" s="113">
        <v>164891</v>
      </c>
      <c r="R756" s="113">
        <v>0</v>
      </c>
      <c r="S756" s="113">
        <f t="shared" si="448"/>
        <v>51239.570000000007</v>
      </c>
      <c r="T756" s="113">
        <v>0</v>
      </c>
      <c r="U756" s="308">
        <v>113651.43</v>
      </c>
      <c r="V756" s="113">
        <v>0</v>
      </c>
      <c r="W756" s="113">
        <f t="shared" si="449"/>
        <v>54.750141116313046</v>
      </c>
      <c r="X756" s="113">
        <v>54.75</v>
      </c>
      <c r="Y756" s="120">
        <v>44196</v>
      </c>
    </row>
    <row r="757" spans="1:25" ht="14.25" x14ac:dyDescent="0.25">
      <c r="A757" s="437"/>
      <c r="B757" s="34"/>
      <c r="C757" s="34"/>
      <c r="D757" s="132"/>
      <c r="E757" s="949"/>
      <c r="F757" s="618" t="s">
        <v>31</v>
      </c>
      <c r="G757" s="352" t="s">
        <v>18</v>
      </c>
      <c r="H757" s="352" t="s">
        <v>18</v>
      </c>
      <c r="I757" s="352" t="s">
        <v>18</v>
      </c>
      <c r="J757" s="352" t="s">
        <v>18</v>
      </c>
      <c r="K757" s="352" t="s">
        <v>18</v>
      </c>
      <c r="L757" s="464">
        <f>L756</f>
        <v>3011.7</v>
      </c>
      <c r="M757" s="464">
        <f>M756</f>
        <v>2686.9</v>
      </c>
      <c r="N757" s="464">
        <f>N756</f>
        <v>692.3</v>
      </c>
      <c r="O757" s="465">
        <f>O756</f>
        <v>174</v>
      </c>
      <c r="P757" s="463" t="s">
        <v>18</v>
      </c>
      <c r="Q757" s="114">
        <f>SUM(Q752:Q756)</f>
        <v>1604181</v>
      </c>
      <c r="R757" s="114">
        <f t="shared" ref="R757:U757" si="450">SUM(R752:R756)</f>
        <v>0</v>
      </c>
      <c r="S757" s="114">
        <f t="shared" si="450"/>
        <v>498496.21</v>
      </c>
      <c r="T757" s="114">
        <f t="shared" si="450"/>
        <v>0</v>
      </c>
      <c r="U757" s="114">
        <f t="shared" si="450"/>
        <v>1105684.79</v>
      </c>
      <c r="V757" s="114">
        <f>SUBTOTAL(9,V752:V756)</f>
        <v>0</v>
      </c>
      <c r="W757" s="466" t="s">
        <v>18</v>
      </c>
      <c r="X757" s="114" t="s">
        <v>18</v>
      </c>
      <c r="Y757" s="468" t="s">
        <v>18</v>
      </c>
    </row>
    <row r="758" spans="1:25" x14ac:dyDescent="0.25">
      <c r="A758" s="437"/>
      <c r="B758" s="34"/>
      <c r="C758" s="34"/>
      <c r="D758" s="132"/>
      <c r="E758" s="700" t="s">
        <v>2151</v>
      </c>
      <c r="F758" s="428" t="s">
        <v>1080</v>
      </c>
      <c r="G758" s="429" t="s">
        <v>38</v>
      </c>
      <c r="H758" s="429" t="s">
        <v>616</v>
      </c>
      <c r="I758" s="429"/>
      <c r="J758" s="429" t="s">
        <v>600</v>
      </c>
      <c r="K758" s="429">
        <v>5</v>
      </c>
      <c r="L758" s="430">
        <v>3058.8</v>
      </c>
      <c r="M758" s="429">
        <v>2729.9</v>
      </c>
      <c r="N758" s="429">
        <v>689.3</v>
      </c>
      <c r="O758" s="431">
        <v>180</v>
      </c>
      <c r="P758" s="353" t="s">
        <v>35</v>
      </c>
      <c r="Q758" s="113">
        <v>127185</v>
      </c>
      <c r="R758" s="113">
        <v>0</v>
      </c>
      <c r="S758" s="113">
        <f t="shared" ref="S758:S760" si="451">Q758-U758</f>
        <v>39522.5</v>
      </c>
      <c r="T758" s="113">
        <v>0</v>
      </c>
      <c r="U758" s="308">
        <v>87662.5</v>
      </c>
      <c r="V758" s="113">
        <v>0</v>
      </c>
      <c r="W758" s="113">
        <f t="shared" ref="W758:W760" si="452">Q758/L758</f>
        <v>41.580031384856802</v>
      </c>
      <c r="X758" s="113">
        <v>41.58</v>
      </c>
      <c r="Y758" s="120">
        <v>44196</v>
      </c>
    </row>
    <row r="759" spans="1:25" x14ac:dyDescent="0.25">
      <c r="A759" s="437"/>
      <c r="B759" s="34"/>
      <c r="C759" s="34"/>
      <c r="D759" s="132"/>
      <c r="E759" s="700" t="s">
        <v>2151</v>
      </c>
      <c r="F759" s="428" t="s">
        <v>1080</v>
      </c>
      <c r="G759" s="429" t="s">
        <v>38</v>
      </c>
      <c r="H759" s="443" t="s">
        <v>616</v>
      </c>
      <c r="I759" s="429"/>
      <c r="J759" s="443" t="s">
        <v>600</v>
      </c>
      <c r="K759" s="429">
        <v>5</v>
      </c>
      <c r="L759" s="430">
        <v>3058.8</v>
      </c>
      <c r="M759" s="429">
        <v>2729.9</v>
      </c>
      <c r="N759" s="429">
        <v>689.3</v>
      </c>
      <c r="O759" s="431">
        <v>180</v>
      </c>
      <c r="P759" s="353" t="s">
        <v>78</v>
      </c>
      <c r="Q759" s="113">
        <v>167469</v>
      </c>
      <c r="R759" s="113">
        <v>0</v>
      </c>
      <c r="S759" s="113">
        <f t="shared" si="451"/>
        <v>52040.67</v>
      </c>
      <c r="T759" s="113">
        <v>0</v>
      </c>
      <c r="U759" s="308">
        <v>115428.33</v>
      </c>
      <c r="V759" s="113">
        <v>0</v>
      </c>
      <c r="W759" s="113">
        <f t="shared" si="452"/>
        <v>54.749901922322479</v>
      </c>
      <c r="X759" s="113">
        <v>54.75</v>
      </c>
      <c r="Y759" s="120">
        <v>44196</v>
      </c>
    </row>
    <row r="760" spans="1:25" ht="25.5" x14ac:dyDescent="0.25">
      <c r="A760" s="437"/>
      <c r="B760" s="34"/>
      <c r="C760" s="34"/>
      <c r="D760" s="132"/>
      <c r="E760" s="700" t="s">
        <v>2151</v>
      </c>
      <c r="F760" s="428" t="s">
        <v>1080</v>
      </c>
      <c r="G760" s="429" t="s">
        <v>38</v>
      </c>
      <c r="H760" s="429" t="s">
        <v>616</v>
      </c>
      <c r="I760" s="429"/>
      <c r="J760" s="429" t="s">
        <v>600</v>
      </c>
      <c r="K760" s="429">
        <v>5</v>
      </c>
      <c r="L760" s="430">
        <v>3058.8</v>
      </c>
      <c r="M760" s="429">
        <v>2729.9</v>
      </c>
      <c r="N760" s="429">
        <v>689.3</v>
      </c>
      <c r="O760" s="431">
        <v>180</v>
      </c>
      <c r="P760" s="353" t="s">
        <v>2136</v>
      </c>
      <c r="Q760" s="113">
        <v>127185</v>
      </c>
      <c r="R760" s="113">
        <v>0</v>
      </c>
      <c r="S760" s="113">
        <f t="shared" si="451"/>
        <v>39522.5</v>
      </c>
      <c r="T760" s="113">
        <v>0</v>
      </c>
      <c r="U760" s="308">
        <v>87662.5</v>
      </c>
      <c r="V760" s="113">
        <v>0</v>
      </c>
      <c r="W760" s="113">
        <f t="shared" si="452"/>
        <v>41.580031384856802</v>
      </c>
      <c r="X760" s="113">
        <v>41.58</v>
      </c>
      <c r="Y760" s="120">
        <v>44196</v>
      </c>
    </row>
    <row r="761" spans="1:25" ht="14.25" x14ac:dyDescent="0.25">
      <c r="A761" s="437"/>
      <c r="B761" s="34"/>
      <c r="C761" s="34"/>
      <c r="D761" s="132"/>
      <c r="E761" s="949"/>
      <c r="F761" s="618" t="s">
        <v>31</v>
      </c>
      <c r="G761" s="352" t="s">
        <v>18</v>
      </c>
      <c r="H761" s="352" t="s">
        <v>18</v>
      </c>
      <c r="I761" s="352" t="s">
        <v>18</v>
      </c>
      <c r="J761" s="352" t="s">
        <v>18</v>
      </c>
      <c r="K761" s="352" t="s">
        <v>18</v>
      </c>
      <c r="L761" s="464">
        <f>L760</f>
        <v>3058.8</v>
      </c>
      <c r="M761" s="464">
        <f>M760</f>
        <v>2729.9</v>
      </c>
      <c r="N761" s="464">
        <f>N760</f>
        <v>689.3</v>
      </c>
      <c r="O761" s="465">
        <f>O760</f>
        <v>180</v>
      </c>
      <c r="P761" s="463" t="s">
        <v>18</v>
      </c>
      <c r="Q761" s="114">
        <f>SUM(Q758:Q760)</f>
        <v>421839</v>
      </c>
      <c r="R761" s="114">
        <f t="shared" ref="R761:U761" si="453">SUM(R758:R760)</f>
        <v>0</v>
      </c>
      <c r="S761" s="114">
        <f t="shared" si="453"/>
        <v>131085.66999999998</v>
      </c>
      <c r="T761" s="114">
        <f t="shared" si="453"/>
        <v>0</v>
      </c>
      <c r="U761" s="114">
        <f t="shared" si="453"/>
        <v>290753.33</v>
      </c>
      <c r="V761" s="114">
        <f>SUBTOTAL(9,V758:V760)</f>
        <v>0</v>
      </c>
      <c r="W761" s="466" t="s">
        <v>18</v>
      </c>
      <c r="X761" s="114" t="s">
        <v>18</v>
      </c>
      <c r="Y761" s="468" t="s">
        <v>18</v>
      </c>
    </row>
    <row r="762" spans="1:25" ht="25.5" x14ac:dyDescent="0.25">
      <c r="A762" s="437"/>
      <c r="B762" s="34"/>
      <c r="C762" s="34"/>
      <c r="D762" s="132"/>
      <c r="E762" s="700" t="s">
        <v>2152</v>
      </c>
      <c r="F762" s="428" t="s">
        <v>910</v>
      </c>
      <c r="G762" s="429" t="s">
        <v>38</v>
      </c>
      <c r="H762" s="443" t="s">
        <v>616</v>
      </c>
      <c r="I762" s="429"/>
      <c r="J762" s="443" t="s">
        <v>600</v>
      </c>
      <c r="K762" s="429">
        <v>5</v>
      </c>
      <c r="L762" s="432">
        <v>5718.9</v>
      </c>
      <c r="M762" s="429">
        <v>5415.6</v>
      </c>
      <c r="N762" s="429">
        <v>1386.3</v>
      </c>
      <c r="O762" s="431">
        <v>360</v>
      </c>
      <c r="P762" s="353" t="s">
        <v>2136</v>
      </c>
      <c r="Q762" s="113">
        <v>237792</v>
      </c>
      <c r="R762" s="113">
        <v>0</v>
      </c>
      <c r="S762" s="113">
        <f t="shared" ref="S762:S765" si="454">Q762-U762</f>
        <v>73893.41</v>
      </c>
      <c r="T762" s="113">
        <v>0</v>
      </c>
      <c r="U762" s="308">
        <v>163898.59</v>
      </c>
      <c r="V762" s="113">
        <v>0</v>
      </c>
      <c r="W762" s="113">
        <f t="shared" ref="W762:W765" si="455">Q762/L762</f>
        <v>41.580024130514609</v>
      </c>
      <c r="X762" s="113">
        <v>41.58</v>
      </c>
      <c r="Y762" s="120">
        <v>44196</v>
      </c>
    </row>
    <row r="763" spans="1:25" x14ac:dyDescent="0.25">
      <c r="A763" s="437"/>
      <c r="B763" s="34"/>
      <c r="C763" s="34"/>
      <c r="D763" s="132"/>
      <c r="E763" s="700" t="s">
        <v>2152</v>
      </c>
      <c r="F763" s="428" t="s">
        <v>910</v>
      </c>
      <c r="G763" s="429" t="s">
        <v>38</v>
      </c>
      <c r="H763" s="443" t="s">
        <v>616</v>
      </c>
      <c r="I763" s="429"/>
      <c r="J763" s="443" t="s">
        <v>600</v>
      </c>
      <c r="K763" s="429">
        <v>5</v>
      </c>
      <c r="L763" s="432">
        <v>5718.9</v>
      </c>
      <c r="M763" s="429">
        <v>5415.6</v>
      </c>
      <c r="N763" s="429">
        <v>1386.3</v>
      </c>
      <c r="O763" s="431">
        <v>360</v>
      </c>
      <c r="P763" s="353" t="s">
        <v>78</v>
      </c>
      <c r="Q763" s="113">
        <v>313110</v>
      </c>
      <c r="R763" s="113">
        <v>0</v>
      </c>
      <c r="S763" s="113">
        <f t="shared" si="454"/>
        <v>97298.34</v>
      </c>
      <c r="T763" s="113">
        <v>0</v>
      </c>
      <c r="U763" s="308">
        <v>215811.66</v>
      </c>
      <c r="V763" s="113">
        <v>0</v>
      </c>
      <c r="W763" s="113">
        <f t="shared" si="455"/>
        <v>54.750039343230348</v>
      </c>
      <c r="X763" s="113">
        <v>54.75</v>
      </c>
      <c r="Y763" s="120">
        <v>44196</v>
      </c>
    </row>
    <row r="764" spans="1:25" ht="25.5" x14ac:dyDescent="0.25">
      <c r="A764" s="437"/>
      <c r="B764" s="34"/>
      <c r="C764" s="34"/>
      <c r="D764" s="132"/>
      <c r="E764" s="700" t="s">
        <v>2152</v>
      </c>
      <c r="F764" s="428" t="s">
        <v>910</v>
      </c>
      <c r="G764" s="429" t="s">
        <v>38</v>
      </c>
      <c r="H764" s="443" t="s">
        <v>616</v>
      </c>
      <c r="I764" s="429"/>
      <c r="J764" s="443" t="s">
        <v>600</v>
      </c>
      <c r="K764" s="429">
        <v>5</v>
      </c>
      <c r="L764" s="432">
        <v>5718.9</v>
      </c>
      <c r="M764" s="429">
        <v>5415.6</v>
      </c>
      <c r="N764" s="429">
        <v>1386.3</v>
      </c>
      <c r="O764" s="431">
        <v>360</v>
      </c>
      <c r="P764" s="353" t="s">
        <v>2140</v>
      </c>
      <c r="Q764" s="113">
        <v>237792</v>
      </c>
      <c r="R764" s="113">
        <v>0</v>
      </c>
      <c r="S764" s="113">
        <f t="shared" si="454"/>
        <v>73893.41</v>
      </c>
      <c r="T764" s="113">
        <v>0</v>
      </c>
      <c r="U764" s="308">
        <v>163898.59</v>
      </c>
      <c r="V764" s="113">
        <v>0</v>
      </c>
      <c r="W764" s="113">
        <f t="shared" si="455"/>
        <v>41.580024130514609</v>
      </c>
      <c r="X764" s="113">
        <v>41.58</v>
      </c>
      <c r="Y764" s="120">
        <v>44196</v>
      </c>
    </row>
    <row r="765" spans="1:25" x14ac:dyDescent="0.25">
      <c r="A765" s="437"/>
      <c r="B765" s="34"/>
      <c r="C765" s="34"/>
      <c r="D765" s="132"/>
      <c r="E765" s="700" t="s">
        <v>2152</v>
      </c>
      <c r="F765" s="428" t="s">
        <v>910</v>
      </c>
      <c r="G765" s="429" t="s">
        <v>38</v>
      </c>
      <c r="H765" s="443" t="s">
        <v>616</v>
      </c>
      <c r="I765" s="429"/>
      <c r="J765" s="443" t="s">
        <v>600</v>
      </c>
      <c r="K765" s="429">
        <v>5</v>
      </c>
      <c r="L765" s="432">
        <v>5718.9</v>
      </c>
      <c r="M765" s="429">
        <v>5415.6</v>
      </c>
      <c r="N765" s="429">
        <v>1386.3</v>
      </c>
      <c r="O765" s="431">
        <v>360</v>
      </c>
      <c r="P765" s="353" t="s">
        <v>35</v>
      </c>
      <c r="Q765" s="113">
        <v>237792</v>
      </c>
      <c r="R765" s="113">
        <v>0</v>
      </c>
      <c r="S765" s="113">
        <f t="shared" si="454"/>
        <v>73893.41</v>
      </c>
      <c r="T765" s="113">
        <v>0</v>
      </c>
      <c r="U765" s="308">
        <v>163898.59</v>
      </c>
      <c r="V765" s="113">
        <v>0</v>
      </c>
      <c r="W765" s="113">
        <f t="shared" si="455"/>
        <v>41.580024130514609</v>
      </c>
      <c r="X765" s="113">
        <v>41.58</v>
      </c>
      <c r="Y765" s="120">
        <v>44196</v>
      </c>
    </row>
    <row r="766" spans="1:25" ht="14.25" x14ac:dyDescent="0.25">
      <c r="A766" s="437"/>
      <c r="B766" s="34"/>
      <c r="C766" s="34"/>
      <c r="D766" s="132"/>
      <c r="E766" s="949"/>
      <c r="F766" s="618" t="s">
        <v>31</v>
      </c>
      <c r="G766" s="352" t="s">
        <v>18</v>
      </c>
      <c r="H766" s="352" t="s">
        <v>18</v>
      </c>
      <c r="I766" s="352" t="s">
        <v>18</v>
      </c>
      <c r="J766" s="352" t="s">
        <v>18</v>
      </c>
      <c r="K766" s="352" t="s">
        <v>18</v>
      </c>
      <c r="L766" s="464">
        <f>L765</f>
        <v>5718.9</v>
      </c>
      <c r="M766" s="464">
        <f>M765</f>
        <v>5415.6</v>
      </c>
      <c r="N766" s="464">
        <f>N765</f>
        <v>1386.3</v>
      </c>
      <c r="O766" s="465">
        <f>O765</f>
        <v>360</v>
      </c>
      <c r="P766" s="463" t="s">
        <v>18</v>
      </c>
      <c r="Q766" s="114">
        <f>SUM(Q762:Q765)</f>
        <v>1026486</v>
      </c>
      <c r="R766" s="114">
        <f t="shared" ref="R766:U766" si="456">SUM(R762:R765)</f>
        <v>0</v>
      </c>
      <c r="S766" s="114">
        <f t="shared" si="456"/>
        <v>318978.57</v>
      </c>
      <c r="T766" s="114">
        <f t="shared" si="456"/>
        <v>0</v>
      </c>
      <c r="U766" s="114">
        <f t="shared" si="456"/>
        <v>707507.42999999993</v>
      </c>
      <c r="V766" s="114">
        <f>SUBTOTAL(9,V762:V765)</f>
        <v>0</v>
      </c>
      <c r="W766" s="466" t="s">
        <v>18</v>
      </c>
      <c r="X766" s="114" t="s">
        <v>18</v>
      </c>
      <c r="Y766" s="468" t="s">
        <v>18</v>
      </c>
    </row>
    <row r="767" spans="1:25" x14ac:dyDescent="0.25">
      <c r="A767" s="437"/>
      <c r="B767" s="34"/>
      <c r="C767" s="34"/>
      <c r="D767" s="132"/>
      <c r="E767" s="700" t="s">
        <v>2153</v>
      </c>
      <c r="F767" s="428" t="s">
        <v>827</v>
      </c>
      <c r="G767" s="429" t="s">
        <v>38</v>
      </c>
      <c r="H767" s="443" t="s">
        <v>382</v>
      </c>
      <c r="I767" s="429"/>
      <c r="J767" s="443" t="s">
        <v>617</v>
      </c>
      <c r="K767" s="429">
        <v>5</v>
      </c>
      <c r="L767" s="430">
        <v>4661.8999999999996</v>
      </c>
      <c r="M767" s="429">
        <v>3849.6</v>
      </c>
      <c r="N767" s="429">
        <v>800</v>
      </c>
      <c r="O767" s="431">
        <v>159</v>
      </c>
      <c r="P767" s="353" t="s">
        <v>78</v>
      </c>
      <c r="Q767" s="113">
        <v>469826</v>
      </c>
      <c r="R767" s="113">
        <v>0</v>
      </c>
      <c r="S767" s="113">
        <f t="shared" ref="S767:S770" si="457">Q767-U767</f>
        <v>145997.53999999998</v>
      </c>
      <c r="T767" s="113">
        <v>0</v>
      </c>
      <c r="U767" s="308">
        <v>323828.46000000002</v>
      </c>
      <c r="V767" s="113">
        <v>0</v>
      </c>
      <c r="W767" s="113">
        <f t="shared" ref="W767:W770" si="458">Q767/L767</f>
        <v>100.77993950964201</v>
      </c>
      <c r="X767" s="113">
        <v>100.78</v>
      </c>
      <c r="Y767" s="120">
        <v>44196</v>
      </c>
    </row>
    <row r="768" spans="1:25" x14ac:dyDescent="0.25">
      <c r="A768" s="437"/>
      <c r="B768" s="34"/>
      <c r="C768" s="34"/>
      <c r="D768" s="132"/>
      <c r="E768" s="700" t="s">
        <v>2153</v>
      </c>
      <c r="F768" s="428" t="s">
        <v>827</v>
      </c>
      <c r="G768" s="429" t="s">
        <v>38</v>
      </c>
      <c r="H768" s="443" t="s">
        <v>382</v>
      </c>
      <c r="I768" s="429"/>
      <c r="J768" s="443" t="s">
        <v>617</v>
      </c>
      <c r="K768" s="429">
        <v>5</v>
      </c>
      <c r="L768" s="432">
        <v>4661.8999999999996</v>
      </c>
      <c r="M768" s="429">
        <v>3849.6</v>
      </c>
      <c r="N768" s="429">
        <v>800</v>
      </c>
      <c r="O768" s="431">
        <v>159</v>
      </c>
      <c r="P768" s="353" t="s">
        <v>2138</v>
      </c>
      <c r="Q768" s="113">
        <v>17980855</v>
      </c>
      <c r="R768" s="113">
        <v>0</v>
      </c>
      <c r="S768" s="113">
        <f t="shared" si="457"/>
        <v>5587516.6799999997</v>
      </c>
      <c r="T768" s="113">
        <v>0</v>
      </c>
      <c r="U768" s="308">
        <v>12393338.32</v>
      </c>
      <c r="V768" s="113">
        <v>0</v>
      </c>
      <c r="W768" s="113">
        <f t="shared" si="458"/>
        <v>3856.9799867007018</v>
      </c>
      <c r="X768" s="113">
        <v>3856.98</v>
      </c>
      <c r="Y768" s="120">
        <v>44196</v>
      </c>
    </row>
    <row r="769" spans="1:25" x14ac:dyDescent="0.25">
      <c r="A769" s="437"/>
      <c r="B769" s="34"/>
      <c r="C769" s="34"/>
      <c r="D769" s="132"/>
      <c r="E769" s="700" t="s">
        <v>2153</v>
      </c>
      <c r="F769" s="428" t="s">
        <v>827</v>
      </c>
      <c r="G769" s="429" t="s">
        <v>38</v>
      </c>
      <c r="H769" s="443" t="s">
        <v>382</v>
      </c>
      <c r="I769" s="429"/>
      <c r="J769" s="443" t="s">
        <v>617</v>
      </c>
      <c r="K769" s="429">
        <v>5</v>
      </c>
      <c r="L769" s="430">
        <v>4661.8999999999996</v>
      </c>
      <c r="M769" s="429">
        <v>3849.6</v>
      </c>
      <c r="N769" s="429">
        <v>800</v>
      </c>
      <c r="O769" s="431">
        <v>159</v>
      </c>
      <c r="P769" s="353" t="s">
        <v>35</v>
      </c>
      <c r="Q769" s="113">
        <v>356822</v>
      </c>
      <c r="R769" s="113">
        <v>0</v>
      </c>
      <c r="S769" s="113">
        <f t="shared" si="457"/>
        <v>110881.76000000001</v>
      </c>
      <c r="T769" s="113">
        <v>0</v>
      </c>
      <c r="U769" s="308">
        <v>245940.24</v>
      </c>
      <c r="V769" s="113">
        <v>0</v>
      </c>
      <c r="W769" s="113">
        <f t="shared" si="458"/>
        <v>76.540037323837922</v>
      </c>
      <c r="X769" s="113">
        <v>76.540000000000006</v>
      </c>
      <c r="Y769" s="120">
        <v>44196</v>
      </c>
    </row>
    <row r="770" spans="1:25" ht="25.5" x14ac:dyDescent="0.25">
      <c r="A770" s="437"/>
      <c r="B770" s="34"/>
      <c r="C770" s="34"/>
      <c r="D770" s="132"/>
      <c r="E770" s="700" t="s">
        <v>2153</v>
      </c>
      <c r="F770" s="428" t="s">
        <v>827</v>
      </c>
      <c r="G770" s="429" t="s">
        <v>38</v>
      </c>
      <c r="H770" s="443" t="s">
        <v>382</v>
      </c>
      <c r="I770" s="429"/>
      <c r="J770" s="443" t="s">
        <v>617</v>
      </c>
      <c r="K770" s="429">
        <v>5</v>
      </c>
      <c r="L770" s="430">
        <v>4661.8999999999996</v>
      </c>
      <c r="M770" s="429">
        <v>3849.6</v>
      </c>
      <c r="N770" s="429">
        <v>800</v>
      </c>
      <c r="O770" s="431">
        <v>159</v>
      </c>
      <c r="P770" s="353" t="s">
        <v>2140</v>
      </c>
      <c r="Q770" s="113">
        <v>356822</v>
      </c>
      <c r="R770" s="113">
        <v>0</v>
      </c>
      <c r="S770" s="113">
        <f t="shared" si="457"/>
        <v>110881.76000000001</v>
      </c>
      <c r="T770" s="113">
        <v>0</v>
      </c>
      <c r="U770" s="308">
        <v>245940.24</v>
      </c>
      <c r="V770" s="113">
        <v>0</v>
      </c>
      <c r="W770" s="113">
        <f t="shared" si="458"/>
        <v>76.540037323837922</v>
      </c>
      <c r="X770" s="113">
        <v>76.540000000000006</v>
      </c>
      <c r="Y770" s="120">
        <v>44196</v>
      </c>
    </row>
    <row r="771" spans="1:25" ht="14.25" x14ac:dyDescent="0.25">
      <c r="A771" s="437"/>
      <c r="B771" s="34"/>
      <c r="C771" s="34"/>
      <c r="D771" s="132"/>
      <c r="E771" s="949"/>
      <c r="F771" s="618" t="s">
        <v>31</v>
      </c>
      <c r="G771" s="352" t="s">
        <v>18</v>
      </c>
      <c r="H771" s="352" t="s">
        <v>18</v>
      </c>
      <c r="I771" s="352" t="s">
        <v>18</v>
      </c>
      <c r="J771" s="352" t="s">
        <v>18</v>
      </c>
      <c r="K771" s="352" t="s">
        <v>18</v>
      </c>
      <c r="L771" s="464">
        <f>L770</f>
        <v>4661.8999999999996</v>
      </c>
      <c r="M771" s="464">
        <f>M770</f>
        <v>3849.6</v>
      </c>
      <c r="N771" s="464">
        <f>N770</f>
        <v>800</v>
      </c>
      <c r="O771" s="465">
        <f>O770</f>
        <v>159</v>
      </c>
      <c r="P771" s="463" t="s">
        <v>18</v>
      </c>
      <c r="Q771" s="114">
        <f>SUM(Q767:Q770)</f>
        <v>19164325</v>
      </c>
      <c r="R771" s="114">
        <f t="shared" ref="R771:U771" si="459">SUM(R767:R770)</f>
        <v>0</v>
      </c>
      <c r="S771" s="114">
        <f t="shared" si="459"/>
        <v>5955277.7399999993</v>
      </c>
      <c r="T771" s="114">
        <f t="shared" si="459"/>
        <v>0</v>
      </c>
      <c r="U771" s="114">
        <f t="shared" si="459"/>
        <v>13209047.260000002</v>
      </c>
      <c r="V771" s="114">
        <f>SUBTOTAL(9,V767:V770)</f>
        <v>0</v>
      </c>
      <c r="W771" s="466" t="s">
        <v>18</v>
      </c>
      <c r="X771" s="114" t="s">
        <v>18</v>
      </c>
      <c r="Y771" s="468" t="s">
        <v>18</v>
      </c>
    </row>
    <row r="772" spans="1:25" ht="25.5" x14ac:dyDescent="0.25">
      <c r="A772" s="437"/>
      <c r="B772" s="34"/>
      <c r="C772" s="34"/>
      <c r="D772" s="132"/>
      <c r="E772" s="700" t="s">
        <v>2154</v>
      </c>
      <c r="F772" s="428" t="s">
        <v>1081</v>
      </c>
      <c r="G772" s="429" t="s">
        <v>38</v>
      </c>
      <c r="H772" s="443" t="s">
        <v>616</v>
      </c>
      <c r="I772" s="429"/>
      <c r="J772" s="443" t="s">
        <v>600</v>
      </c>
      <c r="K772" s="429">
        <v>5</v>
      </c>
      <c r="L772" s="430">
        <v>6023.9</v>
      </c>
      <c r="M772" s="429">
        <v>5411.4</v>
      </c>
      <c r="N772" s="429"/>
      <c r="O772" s="431">
        <v>354</v>
      </c>
      <c r="P772" s="353" t="s">
        <v>2140</v>
      </c>
      <c r="Q772" s="113">
        <v>250474</v>
      </c>
      <c r="R772" s="113">
        <v>0</v>
      </c>
      <c r="S772" s="113">
        <f t="shared" ref="S772" si="460">Q772-U772</f>
        <v>77834.320000000007</v>
      </c>
      <c r="T772" s="113">
        <v>0</v>
      </c>
      <c r="U772" s="308">
        <v>172639.68</v>
      </c>
      <c r="V772" s="113">
        <v>0</v>
      </c>
      <c r="W772" s="113">
        <f>Q772/L772</f>
        <v>41.580039509288007</v>
      </c>
      <c r="X772" s="113">
        <v>41.58</v>
      </c>
      <c r="Y772" s="120">
        <v>44196</v>
      </c>
    </row>
    <row r="773" spans="1:25" ht="14.25" x14ac:dyDescent="0.25">
      <c r="A773" s="437"/>
      <c r="B773" s="34"/>
      <c r="C773" s="34"/>
      <c r="D773" s="132"/>
      <c r="E773" s="949"/>
      <c r="F773" s="618" t="s">
        <v>31</v>
      </c>
      <c r="G773" s="352" t="s">
        <v>18</v>
      </c>
      <c r="H773" s="352" t="s">
        <v>18</v>
      </c>
      <c r="I773" s="352" t="s">
        <v>18</v>
      </c>
      <c r="J773" s="352" t="s">
        <v>18</v>
      </c>
      <c r="K773" s="352" t="s">
        <v>18</v>
      </c>
      <c r="L773" s="464">
        <f>L772</f>
        <v>6023.9</v>
      </c>
      <c r="M773" s="464">
        <f>M772</f>
        <v>5411.4</v>
      </c>
      <c r="N773" s="464">
        <f>N772</f>
        <v>0</v>
      </c>
      <c r="O773" s="465">
        <f>O772</f>
        <v>354</v>
      </c>
      <c r="P773" s="463" t="s">
        <v>18</v>
      </c>
      <c r="Q773" s="114">
        <f>SUM(Q772:Q772)</f>
        <v>250474</v>
      </c>
      <c r="R773" s="114">
        <f t="shared" ref="R773:U773" si="461">SUM(R772:R772)</f>
        <v>0</v>
      </c>
      <c r="S773" s="114">
        <f t="shared" si="461"/>
        <v>77834.320000000007</v>
      </c>
      <c r="T773" s="114">
        <f t="shared" si="461"/>
        <v>0</v>
      </c>
      <c r="U773" s="114">
        <f t="shared" si="461"/>
        <v>172639.68</v>
      </c>
      <c r="V773" s="114">
        <f>SUBTOTAL(9,V772:V772)</f>
        <v>0</v>
      </c>
      <c r="W773" s="466" t="s">
        <v>18</v>
      </c>
      <c r="X773" s="114" t="s">
        <v>18</v>
      </c>
      <c r="Y773" s="468" t="s">
        <v>18</v>
      </c>
    </row>
    <row r="774" spans="1:25" x14ac:dyDescent="0.25">
      <c r="A774" s="437"/>
      <c r="B774" s="34"/>
      <c r="C774" s="34"/>
      <c r="D774" s="132"/>
      <c r="E774" s="700" t="s">
        <v>2155</v>
      </c>
      <c r="F774" s="428" t="s">
        <v>828</v>
      </c>
      <c r="G774" s="429" t="s">
        <v>38</v>
      </c>
      <c r="H774" s="443" t="s">
        <v>618</v>
      </c>
      <c r="I774" s="429"/>
      <c r="J774" s="443" t="s">
        <v>613</v>
      </c>
      <c r="K774" s="429">
        <v>4</v>
      </c>
      <c r="L774" s="432">
        <v>2221.6999999999998</v>
      </c>
      <c r="M774" s="429">
        <v>2004.4</v>
      </c>
      <c r="N774" s="429">
        <v>676</v>
      </c>
      <c r="O774" s="431">
        <v>144</v>
      </c>
      <c r="P774" s="353" t="s">
        <v>83</v>
      </c>
      <c r="Q774" s="113">
        <v>50832</v>
      </c>
      <c r="R774" s="113">
        <v>0</v>
      </c>
      <c r="S774" s="113">
        <f t="shared" ref="S774:S783" si="462">Q774-U774</f>
        <v>15795.949999999997</v>
      </c>
      <c r="T774" s="113">
        <v>0</v>
      </c>
      <c r="U774" s="308">
        <v>35036.050000000003</v>
      </c>
      <c r="V774" s="113">
        <v>0</v>
      </c>
      <c r="W774" s="113">
        <f t="shared" ref="W774:W783" si="463">Q774/L774</f>
        <v>22.879776747535672</v>
      </c>
      <c r="X774" s="113">
        <v>22.88</v>
      </c>
      <c r="Y774" s="120">
        <v>44196</v>
      </c>
    </row>
    <row r="775" spans="1:25" x14ac:dyDescent="0.25">
      <c r="A775" s="437"/>
      <c r="B775" s="34"/>
      <c r="C775" s="34"/>
      <c r="D775" s="132"/>
      <c r="E775" s="700" t="s">
        <v>2155</v>
      </c>
      <c r="F775" s="428" t="s">
        <v>828</v>
      </c>
      <c r="G775" s="429" t="s">
        <v>38</v>
      </c>
      <c r="H775" s="443" t="s">
        <v>618</v>
      </c>
      <c r="I775" s="429"/>
      <c r="J775" s="443" t="s">
        <v>613</v>
      </c>
      <c r="K775" s="429">
        <v>4</v>
      </c>
      <c r="L775" s="432">
        <v>2221.6999999999998</v>
      </c>
      <c r="M775" s="429">
        <v>2004.4</v>
      </c>
      <c r="N775" s="429">
        <v>676</v>
      </c>
      <c r="O775" s="431">
        <v>144</v>
      </c>
      <c r="P775" s="353" t="s">
        <v>45</v>
      </c>
      <c r="Q775" s="113">
        <v>4356779</v>
      </c>
      <c r="R775" s="113">
        <v>0</v>
      </c>
      <c r="S775" s="113">
        <f t="shared" si="462"/>
        <v>1353860.83</v>
      </c>
      <c r="T775" s="113">
        <v>0</v>
      </c>
      <c r="U775" s="308">
        <v>3002918.17</v>
      </c>
      <c r="V775" s="113">
        <v>0</v>
      </c>
      <c r="W775" s="113">
        <f>Q775/N775</f>
        <v>6444.9393491124256</v>
      </c>
      <c r="X775" s="113">
        <v>6444.94</v>
      </c>
      <c r="Y775" s="120">
        <v>44196</v>
      </c>
    </row>
    <row r="776" spans="1:25" ht="25.5" x14ac:dyDescent="0.25">
      <c r="A776" s="437"/>
      <c r="B776" s="34"/>
      <c r="C776" s="34"/>
      <c r="D776" s="132"/>
      <c r="E776" s="700" t="s">
        <v>2155</v>
      </c>
      <c r="F776" s="428" t="s">
        <v>828</v>
      </c>
      <c r="G776" s="429" t="s">
        <v>38</v>
      </c>
      <c r="H776" s="443" t="s">
        <v>618</v>
      </c>
      <c r="I776" s="429"/>
      <c r="J776" s="443" t="s">
        <v>613</v>
      </c>
      <c r="K776" s="429">
        <v>4</v>
      </c>
      <c r="L776" s="432">
        <v>2221.6999999999998</v>
      </c>
      <c r="M776" s="429">
        <v>2004.4</v>
      </c>
      <c r="N776" s="429">
        <v>676</v>
      </c>
      <c r="O776" s="431">
        <v>144</v>
      </c>
      <c r="P776" s="353" t="s">
        <v>2140</v>
      </c>
      <c r="Q776" s="113">
        <v>72605</v>
      </c>
      <c r="R776" s="113">
        <v>0</v>
      </c>
      <c r="S776" s="113">
        <f t="shared" si="462"/>
        <v>22561.870000000003</v>
      </c>
      <c r="T776" s="113">
        <v>0</v>
      </c>
      <c r="U776" s="308">
        <v>50043.13</v>
      </c>
      <c r="V776" s="113">
        <v>0</v>
      </c>
      <c r="W776" s="113">
        <f t="shared" si="463"/>
        <v>32.679929783499126</v>
      </c>
      <c r="X776" s="113">
        <v>32.68</v>
      </c>
      <c r="Y776" s="120">
        <v>44196</v>
      </c>
    </row>
    <row r="777" spans="1:25" ht="25.5" x14ac:dyDescent="0.25">
      <c r="A777" s="437"/>
      <c r="B777" s="34"/>
      <c r="C777" s="34"/>
      <c r="D777" s="132"/>
      <c r="E777" s="700" t="s">
        <v>2155</v>
      </c>
      <c r="F777" s="428" t="s">
        <v>828</v>
      </c>
      <c r="G777" s="429" t="s">
        <v>38</v>
      </c>
      <c r="H777" s="443" t="s">
        <v>618</v>
      </c>
      <c r="I777" s="429"/>
      <c r="J777" s="443" t="s">
        <v>613</v>
      </c>
      <c r="K777" s="429">
        <v>4</v>
      </c>
      <c r="L777" s="432">
        <v>2221.6999999999998</v>
      </c>
      <c r="M777" s="429">
        <v>2004.4</v>
      </c>
      <c r="N777" s="429">
        <v>676</v>
      </c>
      <c r="O777" s="431">
        <v>144</v>
      </c>
      <c r="P777" s="353" t="s">
        <v>2136</v>
      </c>
      <c r="Q777" s="113">
        <v>72605</v>
      </c>
      <c r="R777" s="113">
        <v>0</v>
      </c>
      <c r="S777" s="113">
        <f t="shared" si="462"/>
        <v>22561.870000000003</v>
      </c>
      <c r="T777" s="113">
        <v>0</v>
      </c>
      <c r="U777" s="308">
        <v>50043.13</v>
      </c>
      <c r="V777" s="113">
        <v>0</v>
      </c>
      <c r="W777" s="113">
        <f t="shared" si="463"/>
        <v>32.679929783499126</v>
      </c>
      <c r="X777" s="113">
        <v>32.68</v>
      </c>
      <c r="Y777" s="120">
        <v>44196</v>
      </c>
    </row>
    <row r="778" spans="1:25" x14ac:dyDescent="0.25">
      <c r="A778" s="437"/>
      <c r="B778" s="34"/>
      <c r="C778" s="34"/>
      <c r="D778" s="132"/>
      <c r="E778" s="700" t="s">
        <v>2155</v>
      </c>
      <c r="F778" s="428" t="s">
        <v>828</v>
      </c>
      <c r="G778" s="429" t="s">
        <v>38</v>
      </c>
      <c r="H778" s="443" t="s">
        <v>618</v>
      </c>
      <c r="I778" s="429"/>
      <c r="J778" s="443" t="s">
        <v>613</v>
      </c>
      <c r="K778" s="429">
        <v>4</v>
      </c>
      <c r="L778" s="432">
        <v>2221.6999999999998</v>
      </c>
      <c r="M778" s="429">
        <v>2004.4</v>
      </c>
      <c r="N778" s="429">
        <v>676</v>
      </c>
      <c r="O778" s="431">
        <v>144</v>
      </c>
      <c r="P778" s="353" t="s">
        <v>78</v>
      </c>
      <c r="Q778" s="113">
        <v>95600</v>
      </c>
      <c r="R778" s="113">
        <v>0</v>
      </c>
      <c r="S778" s="113">
        <f t="shared" si="462"/>
        <v>29707.520000000004</v>
      </c>
      <c r="T778" s="113">
        <v>0</v>
      </c>
      <c r="U778" s="308">
        <v>65892.479999999996</v>
      </c>
      <c r="V778" s="113">
        <v>0</v>
      </c>
      <c r="W778" s="113">
        <f t="shared" si="463"/>
        <v>43.030112076337943</v>
      </c>
      <c r="X778" s="113">
        <v>43.03</v>
      </c>
      <c r="Y778" s="120">
        <v>44196</v>
      </c>
    </row>
    <row r="779" spans="1:25" x14ac:dyDescent="0.25">
      <c r="A779" s="437"/>
      <c r="B779" s="34"/>
      <c r="C779" s="34"/>
      <c r="D779" s="132"/>
      <c r="E779" s="700" t="s">
        <v>2155</v>
      </c>
      <c r="F779" s="428" t="s">
        <v>828</v>
      </c>
      <c r="G779" s="429" t="s">
        <v>38</v>
      </c>
      <c r="H779" s="443" t="s">
        <v>618</v>
      </c>
      <c r="I779" s="429"/>
      <c r="J779" s="443" t="s">
        <v>613</v>
      </c>
      <c r="K779" s="429">
        <v>4</v>
      </c>
      <c r="L779" s="432">
        <v>2221.6999999999998</v>
      </c>
      <c r="M779" s="429">
        <v>2004.4</v>
      </c>
      <c r="N779" s="429">
        <v>676</v>
      </c>
      <c r="O779" s="431">
        <v>144</v>
      </c>
      <c r="P779" s="353" t="s">
        <v>2277</v>
      </c>
      <c r="Q779" s="113">
        <v>118594</v>
      </c>
      <c r="R779" s="113">
        <v>0</v>
      </c>
      <c r="S779" s="113">
        <f t="shared" si="462"/>
        <v>36852.86</v>
      </c>
      <c r="T779" s="113">
        <v>0</v>
      </c>
      <c r="U779" s="308">
        <v>81741.14</v>
      </c>
      <c r="V779" s="113">
        <v>0</v>
      </c>
      <c r="W779" s="113">
        <f t="shared" si="463"/>
        <v>53.379844263401907</v>
      </c>
      <c r="X779" s="113">
        <v>53.38</v>
      </c>
      <c r="Y779" s="120">
        <v>44196</v>
      </c>
    </row>
    <row r="780" spans="1:25" x14ac:dyDescent="0.25">
      <c r="A780" s="437"/>
      <c r="B780" s="34"/>
      <c r="C780" s="34"/>
      <c r="D780" s="132"/>
      <c r="E780" s="700" t="s">
        <v>2155</v>
      </c>
      <c r="F780" s="428" t="s">
        <v>828</v>
      </c>
      <c r="G780" s="429" t="s">
        <v>38</v>
      </c>
      <c r="H780" s="429" t="s">
        <v>618</v>
      </c>
      <c r="I780" s="429"/>
      <c r="J780" s="443" t="s">
        <v>613</v>
      </c>
      <c r="K780" s="429">
        <v>4</v>
      </c>
      <c r="L780" s="432">
        <v>2221.6999999999998</v>
      </c>
      <c r="M780" s="429">
        <v>2004.4</v>
      </c>
      <c r="N780" s="429">
        <v>676</v>
      </c>
      <c r="O780" s="431">
        <v>144</v>
      </c>
      <c r="P780" s="353" t="s">
        <v>436</v>
      </c>
      <c r="Q780" s="113">
        <v>4606362</v>
      </c>
      <c r="R780" s="113">
        <v>0</v>
      </c>
      <c r="S780" s="113">
        <f t="shared" si="462"/>
        <v>1431418.2799999998</v>
      </c>
      <c r="T780" s="113">
        <v>0</v>
      </c>
      <c r="U780" s="308">
        <v>3174943.72</v>
      </c>
      <c r="V780" s="113">
        <v>0</v>
      </c>
      <c r="W780" s="113">
        <f t="shared" si="463"/>
        <v>2073.3501372822616</v>
      </c>
      <c r="X780" s="113">
        <v>2073.35</v>
      </c>
      <c r="Y780" s="120">
        <v>44196</v>
      </c>
    </row>
    <row r="781" spans="1:25" x14ac:dyDescent="0.25">
      <c r="A781" s="437"/>
      <c r="B781" s="34"/>
      <c r="C781" s="34"/>
      <c r="D781" s="132"/>
      <c r="E781" s="700" t="s">
        <v>2155</v>
      </c>
      <c r="F781" s="428" t="s">
        <v>828</v>
      </c>
      <c r="G781" s="429" t="s">
        <v>38</v>
      </c>
      <c r="H781" s="443" t="s">
        <v>618</v>
      </c>
      <c r="I781" s="429"/>
      <c r="J781" s="443" t="s">
        <v>613</v>
      </c>
      <c r="K781" s="429">
        <v>4</v>
      </c>
      <c r="L781" s="432">
        <v>2221.6999999999998</v>
      </c>
      <c r="M781" s="429">
        <v>5411.4</v>
      </c>
      <c r="N781" s="429">
        <v>676</v>
      </c>
      <c r="O781" s="431">
        <v>144</v>
      </c>
      <c r="P781" s="353" t="s">
        <v>2119</v>
      </c>
      <c r="Q781" s="113">
        <v>96822</v>
      </c>
      <c r="R781" s="113">
        <v>0</v>
      </c>
      <c r="S781" s="113">
        <f t="shared" si="462"/>
        <v>30087.25</v>
      </c>
      <c r="T781" s="113">
        <v>0</v>
      </c>
      <c r="U781" s="308">
        <v>66734.75</v>
      </c>
      <c r="V781" s="113">
        <v>0</v>
      </c>
      <c r="W781" s="113">
        <f t="shared" si="463"/>
        <v>43.580141333213305</v>
      </c>
      <c r="X781" s="113">
        <v>43.58</v>
      </c>
      <c r="Y781" s="120">
        <v>44196</v>
      </c>
    </row>
    <row r="782" spans="1:25" x14ac:dyDescent="0.25">
      <c r="A782" s="437"/>
      <c r="B782" s="34"/>
      <c r="C782" s="34"/>
      <c r="D782" s="132"/>
      <c r="E782" s="700" t="s">
        <v>2155</v>
      </c>
      <c r="F782" s="428" t="s">
        <v>828</v>
      </c>
      <c r="G782" s="429" t="s">
        <v>38</v>
      </c>
      <c r="H782" s="443" t="s">
        <v>618</v>
      </c>
      <c r="I782" s="429"/>
      <c r="J782" s="443" t="s">
        <v>613</v>
      </c>
      <c r="K782" s="429">
        <v>4</v>
      </c>
      <c r="L782" s="432">
        <v>2221.6999999999998</v>
      </c>
      <c r="M782" s="429">
        <v>2004.4</v>
      </c>
      <c r="N782" s="429">
        <v>676</v>
      </c>
      <c r="O782" s="431">
        <v>144</v>
      </c>
      <c r="P782" s="353" t="s">
        <v>35</v>
      </c>
      <c r="Q782" s="113">
        <v>72605</v>
      </c>
      <c r="R782" s="113">
        <v>0</v>
      </c>
      <c r="S782" s="113">
        <f t="shared" si="462"/>
        <v>22561.870000000003</v>
      </c>
      <c r="T782" s="113">
        <v>0</v>
      </c>
      <c r="U782" s="308">
        <v>50043.13</v>
      </c>
      <c r="V782" s="113">
        <v>0</v>
      </c>
      <c r="W782" s="113">
        <f t="shared" si="463"/>
        <v>32.679929783499126</v>
      </c>
      <c r="X782" s="113">
        <v>32.68</v>
      </c>
      <c r="Y782" s="120">
        <v>44196</v>
      </c>
    </row>
    <row r="783" spans="1:25" x14ac:dyDescent="0.25">
      <c r="A783" s="437"/>
      <c r="B783" s="34"/>
      <c r="C783" s="34"/>
      <c r="D783" s="132"/>
      <c r="E783" s="700" t="s">
        <v>2155</v>
      </c>
      <c r="F783" s="428" t="s">
        <v>828</v>
      </c>
      <c r="G783" s="429" t="s">
        <v>38</v>
      </c>
      <c r="H783" s="429" t="s">
        <v>618</v>
      </c>
      <c r="I783" s="429"/>
      <c r="J783" s="443" t="s">
        <v>613</v>
      </c>
      <c r="K783" s="429">
        <v>4</v>
      </c>
      <c r="L783" s="430">
        <v>2221.6999999999998</v>
      </c>
      <c r="M783" s="429">
        <v>5411.4</v>
      </c>
      <c r="N783" s="429">
        <v>676</v>
      </c>
      <c r="O783" s="431">
        <v>144</v>
      </c>
      <c r="P783" s="353" t="s">
        <v>2135</v>
      </c>
      <c r="Q783" s="113">
        <v>145233</v>
      </c>
      <c r="R783" s="113">
        <v>0</v>
      </c>
      <c r="S783" s="113">
        <f t="shared" si="462"/>
        <v>45130.880000000005</v>
      </c>
      <c r="T783" s="113">
        <v>0</v>
      </c>
      <c r="U783" s="308">
        <v>100102.12</v>
      </c>
      <c r="V783" s="113">
        <v>0</v>
      </c>
      <c r="W783" s="113">
        <f t="shared" si="463"/>
        <v>65.370211999819958</v>
      </c>
      <c r="X783" s="113">
        <v>65.37</v>
      </c>
      <c r="Y783" s="120">
        <v>44196</v>
      </c>
    </row>
    <row r="784" spans="1:25" ht="14.25" x14ac:dyDescent="0.25">
      <c r="A784" s="437"/>
      <c r="B784" s="34"/>
      <c r="C784" s="34"/>
      <c r="D784" s="132"/>
      <c r="E784" s="949"/>
      <c r="F784" s="618" t="s">
        <v>31</v>
      </c>
      <c r="G784" s="352" t="s">
        <v>18</v>
      </c>
      <c r="H784" s="352" t="s">
        <v>18</v>
      </c>
      <c r="I784" s="352" t="s">
        <v>18</v>
      </c>
      <c r="J784" s="352" t="s">
        <v>18</v>
      </c>
      <c r="K784" s="352" t="s">
        <v>18</v>
      </c>
      <c r="L784" s="464">
        <f>L783</f>
        <v>2221.6999999999998</v>
      </c>
      <c r="M784" s="464">
        <f>M783</f>
        <v>5411.4</v>
      </c>
      <c r="N784" s="464">
        <f>N783</f>
        <v>676</v>
      </c>
      <c r="O784" s="465">
        <f>O783</f>
        <v>144</v>
      </c>
      <c r="P784" s="463" t="s">
        <v>18</v>
      </c>
      <c r="Q784" s="114">
        <f>SUM(Q774:Q783)</f>
        <v>9688037</v>
      </c>
      <c r="R784" s="114">
        <f t="shared" ref="R784:U784" si="464">SUM(R774:R783)</f>
        <v>0</v>
      </c>
      <c r="S784" s="114">
        <f t="shared" si="464"/>
        <v>3010539.18</v>
      </c>
      <c r="T784" s="114">
        <f t="shared" si="464"/>
        <v>0</v>
      </c>
      <c r="U784" s="114">
        <f t="shared" si="464"/>
        <v>6677497.8200000003</v>
      </c>
      <c r="V784" s="114">
        <f>SUBTOTAL(9,V774:V783)</f>
        <v>0</v>
      </c>
      <c r="W784" s="466" t="s">
        <v>18</v>
      </c>
      <c r="X784" s="114" t="s">
        <v>18</v>
      </c>
      <c r="Y784" s="468" t="s">
        <v>18</v>
      </c>
    </row>
    <row r="785" spans="1:25" ht="25.5" x14ac:dyDescent="0.25">
      <c r="A785" s="437"/>
      <c r="B785" s="34"/>
      <c r="C785" s="34"/>
      <c r="D785" s="132"/>
      <c r="E785" s="700" t="s">
        <v>2156</v>
      </c>
      <c r="F785" s="428" t="s">
        <v>1082</v>
      </c>
      <c r="G785" s="429" t="s">
        <v>38</v>
      </c>
      <c r="H785" s="443" t="s">
        <v>616</v>
      </c>
      <c r="I785" s="429"/>
      <c r="J785" s="443" t="s">
        <v>600</v>
      </c>
      <c r="K785" s="429">
        <v>5</v>
      </c>
      <c r="L785" s="432">
        <v>3035.9</v>
      </c>
      <c r="M785" s="429">
        <v>2718.3</v>
      </c>
      <c r="N785" s="429">
        <v>685.8</v>
      </c>
      <c r="O785" s="431">
        <v>180</v>
      </c>
      <c r="P785" s="353" t="s">
        <v>2136</v>
      </c>
      <c r="Q785" s="113">
        <v>126233</v>
      </c>
      <c r="R785" s="113">
        <v>0</v>
      </c>
      <c r="S785" s="113">
        <f t="shared" ref="S785:S788" si="465">Q785-U785</f>
        <v>39226.67</v>
      </c>
      <c r="T785" s="113">
        <v>0</v>
      </c>
      <c r="U785" s="308">
        <v>87006.33</v>
      </c>
      <c r="V785" s="113">
        <v>0</v>
      </c>
      <c r="W785" s="113">
        <f t="shared" ref="W785:W788" si="466">Q785/L785</f>
        <v>41.580091570868603</v>
      </c>
      <c r="X785" s="113">
        <v>41.58</v>
      </c>
      <c r="Y785" s="120">
        <v>44196</v>
      </c>
    </row>
    <row r="786" spans="1:25" ht="25.5" x14ac:dyDescent="0.25">
      <c r="A786" s="437"/>
      <c r="B786" s="34"/>
      <c r="C786" s="34"/>
      <c r="D786" s="132"/>
      <c r="E786" s="700" t="s">
        <v>2156</v>
      </c>
      <c r="F786" s="428" t="s">
        <v>1082</v>
      </c>
      <c r="G786" s="429" t="s">
        <v>38</v>
      </c>
      <c r="H786" s="443" t="s">
        <v>616</v>
      </c>
      <c r="I786" s="429"/>
      <c r="J786" s="443" t="s">
        <v>600</v>
      </c>
      <c r="K786" s="429">
        <v>5</v>
      </c>
      <c r="L786" s="432">
        <v>3035.9</v>
      </c>
      <c r="M786" s="429">
        <v>2718.3</v>
      </c>
      <c r="N786" s="429">
        <v>685.8</v>
      </c>
      <c r="O786" s="431">
        <v>180</v>
      </c>
      <c r="P786" s="353" t="s">
        <v>2140</v>
      </c>
      <c r="Q786" s="113">
        <v>126233</v>
      </c>
      <c r="R786" s="113">
        <v>0</v>
      </c>
      <c r="S786" s="113">
        <f t="shared" si="465"/>
        <v>39226.67</v>
      </c>
      <c r="T786" s="113">
        <v>0</v>
      </c>
      <c r="U786" s="308">
        <v>87006.33</v>
      </c>
      <c r="V786" s="113">
        <v>0</v>
      </c>
      <c r="W786" s="113">
        <f t="shared" si="466"/>
        <v>41.580091570868603</v>
      </c>
      <c r="X786" s="113">
        <v>41.58</v>
      </c>
      <c r="Y786" s="120">
        <v>44196</v>
      </c>
    </row>
    <row r="787" spans="1:25" x14ac:dyDescent="0.25">
      <c r="A787" s="437"/>
      <c r="B787" s="34"/>
      <c r="C787" s="34"/>
      <c r="D787" s="132"/>
      <c r="E787" s="700" t="s">
        <v>2156</v>
      </c>
      <c r="F787" s="428" t="s">
        <v>1082</v>
      </c>
      <c r="G787" s="429" t="s">
        <v>38</v>
      </c>
      <c r="H787" s="443" t="s">
        <v>616</v>
      </c>
      <c r="I787" s="429"/>
      <c r="J787" s="443" t="s">
        <v>600</v>
      </c>
      <c r="K787" s="429">
        <v>5</v>
      </c>
      <c r="L787" s="432">
        <v>3035.9</v>
      </c>
      <c r="M787" s="429">
        <v>2718.3</v>
      </c>
      <c r="N787" s="429">
        <v>685.8</v>
      </c>
      <c r="O787" s="431">
        <v>180</v>
      </c>
      <c r="P787" s="353" t="s">
        <v>35</v>
      </c>
      <c r="Q787" s="113">
        <v>126233</v>
      </c>
      <c r="R787" s="113">
        <v>0</v>
      </c>
      <c r="S787" s="113">
        <f t="shared" si="465"/>
        <v>39226.67</v>
      </c>
      <c r="T787" s="113">
        <v>0</v>
      </c>
      <c r="U787" s="308">
        <v>87006.33</v>
      </c>
      <c r="V787" s="113">
        <v>0</v>
      </c>
      <c r="W787" s="113">
        <f t="shared" si="466"/>
        <v>41.580091570868603</v>
      </c>
      <c r="X787" s="113">
        <v>41.58</v>
      </c>
      <c r="Y787" s="120">
        <v>44196</v>
      </c>
    </row>
    <row r="788" spans="1:25" x14ac:dyDescent="0.25">
      <c r="A788" s="437"/>
      <c r="B788" s="34"/>
      <c r="C788" s="34"/>
      <c r="D788" s="132"/>
      <c r="E788" s="700" t="s">
        <v>2156</v>
      </c>
      <c r="F788" s="428" t="s">
        <v>1082</v>
      </c>
      <c r="G788" s="429" t="s">
        <v>38</v>
      </c>
      <c r="H788" s="443" t="s">
        <v>616</v>
      </c>
      <c r="I788" s="429"/>
      <c r="J788" s="443" t="s">
        <v>600</v>
      </c>
      <c r="K788" s="429">
        <v>5</v>
      </c>
      <c r="L788" s="432">
        <v>3035.9</v>
      </c>
      <c r="M788" s="429">
        <v>2718.3</v>
      </c>
      <c r="N788" s="429">
        <v>685.8</v>
      </c>
      <c r="O788" s="431">
        <v>180</v>
      </c>
      <c r="P788" s="353" t="s">
        <v>78</v>
      </c>
      <c r="Q788" s="113">
        <v>166216</v>
      </c>
      <c r="R788" s="113">
        <v>0</v>
      </c>
      <c r="S788" s="113">
        <f t="shared" si="465"/>
        <v>51651.31</v>
      </c>
      <c r="T788" s="113">
        <v>0</v>
      </c>
      <c r="U788" s="308">
        <v>114564.69</v>
      </c>
      <c r="V788" s="113">
        <v>0</v>
      </c>
      <c r="W788" s="113">
        <f t="shared" si="466"/>
        <v>54.750156461016502</v>
      </c>
      <c r="X788" s="113">
        <v>54.75</v>
      </c>
      <c r="Y788" s="120">
        <v>44196</v>
      </c>
    </row>
    <row r="789" spans="1:25" ht="14.25" x14ac:dyDescent="0.25">
      <c r="A789" s="437"/>
      <c r="B789" s="34"/>
      <c r="C789" s="34"/>
      <c r="D789" s="132"/>
      <c r="E789" s="949"/>
      <c r="F789" s="618" t="s">
        <v>31</v>
      </c>
      <c r="G789" s="352" t="s">
        <v>18</v>
      </c>
      <c r="H789" s="352" t="s">
        <v>18</v>
      </c>
      <c r="I789" s="352" t="s">
        <v>18</v>
      </c>
      <c r="J789" s="352" t="s">
        <v>18</v>
      </c>
      <c r="K789" s="352" t="s">
        <v>18</v>
      </c>
      <c r="L789" s="464">
        <f>L788</f>
        <v>3035.9</v>
      </c>
      <c r="M789" s="464">
        <f>M788</f>
        <v>2718.3</v>
      </c>
      <c r="N789" s="464">
        <f>N788</f>
        <v>685.8</v>
      </c>
      <c r="O789" s="465">
        <f>O788</f>
        <v>180</v>
      </c>
      <c r="P789" s="463" t="s">
        <v>18</v>
      </c>
      <c r="Q789" s="114">
        <f>SUM(Q785:Q788)</f>
        <v>544915</v>
      </c>
      <c r="R789" s="114">
        <f t="shared" ref="R789:T789" si="467">SUM(R785:R788)</f>
        <v>0</v>
      </c>
      <c r="S789" s="114">
        <f t="shared" si="467"/>
        <v>169331.32</v>
      </c>
      <c r="T789" s="114">
        <f t="shared" si="467"/>
        <v>0</v>
      </c>
      <c r="U789" s="114">
        <f>SUM(U785:U788)</f>
        <v>375583.68</v>
      </c>
      <c r="V789" s="114">
        <f>SUBTOTAL(9,V785:V788)</f>
        <v>0</v>
      </c>
      <c r="W789" s="466" t="s">
        <v>18</v>
      </c>
      <c r="X789" s="114" t="s">
        <v>18</v>
      </c>
      <c r="Y789" s="468" t="s">
        <v>18</v>
      </c>
    </row>
    <row r="790" spans="1:25" ht="25.5" x14ac:dyDescent="0.25">
      <c r="A790" s="437"/>
      <c r="B790" s="34"/>
      <c r="C790" s="34"/>
      <c r="D790" s="132"/>
      <c r="E790" s="700" t="s">
        <v>2157</v>
      </c>
      <c r="F790" s="428" t="s">
        <v>1083</v>
      </c>
      <c r="G790" s="429" t="s">
        <v>38</v>
      </c>
      <c r="H790" s="443" t="s">
        <v>382</v>
      </c>
      <c r="I790" s="429"/>
      <c r="J790" s="443" t="s">
        <v>613</v>
      </c>
      <c r="K790" s="429">
        <v>4</v>
      </c>
      <c r="L790" s="430">
        <v>2325.3000000000002</v>
      </c>
      <c r="M790" s="429">
        <v>2153.4</v>
      </c>
      <c r="N790" s="429"/>
      <c r="O790" s="431">
        <v>138</v>
      </c>
      <c r="P790" s="353" t="s">
        <v>2136</v>
      </c>
      <c r="Q790" s="113">
        <v>75991</v>
      </c>
      <c r="R790" s="113">
        <v>0</v>
      </c>
      <c r="S790" s="113">
        <f t="shared" ref="S790:S793" si="468">Q790-U790</f>
        <v>23614.059999999998</v>
      </c>
      <c r="T790" s="113">
        <v>0</v>
      </c>
      <c r="U790" s="308">
        <v>52376.94</v>
      </c>
      <c r="V790" s="113">
        <v>0</v>
      </c>
      <c r="W790" s="113">
        <f t="shared" ref="W790:W793" si="469">Q790/L790</f>
        <v>32.680084290199112</v>
      </c>
      <c r="X790" s="113">
        <v>32.68</v>
      </c>
      <c r="Y790" s="120">
        <v>44196</v>
      </c>
    </row>
    <row r="791" spans="1:25" x14ac:dyDescent="0.25">
      <c r="A791" s="437"/>
      <c r="B791" s="34"/>
      <c r="C791" s="34"/>
      <c r="D791" s="132"/>
      <c r="E791" s="700" t="s">
        <v>2157</v>
      </c>
      <c r="F791" s="428" t="s">
        <v>1083</v>
      </c>
      <c r="G791" s="429" t="s">
        <v>38</v>
      </c>
      <c r="H791" s="443" t="s">
        <v>382</v>
      </c>
      <c r="I791" s="429"/>
      <c r="J791" s="443" t="s">
        <v>613</v>
      </c>
      <c r="K791" s="429">
        <v>4</v>
      </c>
      <c r="L791" s="430">
        <v>2325.3000000000002</v>
      </c>
      <c r="M791" s="429">
        <v>2153.4</v>
      </c>
      <c r="N791" s="429"/>
      <c r="O791" s="431">
        <v>138</v>
      </c>
      <c r="P791" s="353" t="s">
        <v>78</v>
      </c>
      <c r="Q791" s="113">
        <v>100058</v>
      </c>
      <c r="R791" s="113">
        <v>0</v>
      </c>
      <c r="S791" s="113">
        <f t="shared" si="468"/>
        <v>31092.83</v>
      </c>
      <c r="T791" s="113">
        <v>0</v>
      </c>
      <c r="U791" s="308">
        <v>68965.17</v>
      </c>
      <c r="V791" s="113">
        <v>0</v>
      </c>
      <c r="W791" s="113">
        <f t="shared" si="469"/>
        <v>43.030146647744374</v>
      </c>
      <c r="X791" s="113">
        <v>43.03</v>
      </c>
      <c r="Y791" s="120">
        <v>44196</v>
      </c>
    </row>
    <row r="792" spans="1:25" ht="25.5" x14ac:dyDescent="0.25">
      <c r="A792" s="437"/>
      <c r="B792" s="34"/>
      <c r="C792" s="34"/>
      <c r="D792" s="132"/>
      <c r="E792" s="700" t="s">
        <v>2157</v>
      </c>
      <c r="F792" s="428" t="s">
        <v>1083</v>
      </c>
      <c r="G792" s="429" t="s">
        <v>38</v>
      </c>
      <c r="H792" s="443" t="s">
        <v>382</v>
      </c>
      <c r="I792" s="429"/>
      <c r="J792" s="443" t="s">
        <v>613</v>
      </c>
      <c r="K792" s="429">
        <v>4</v>
      </c>
      <c r="L792" s="430">
        <v>2325.3000000000002</v>
      </c>
      <c r="M792" s="429">
        <v>2153.4</v>
      </c>
      <c r="N792" s="429"/>
      <c r="O792" s="431">
        <v>138</v>
      </c>
      <c r="P792" s="353" t="s">
        <v>2140</v>
      </c>
      <c r="Q792" s="113">
        <v>75991</v>
      </c>
      <c r="R792" s="113">
        <v>0</v>
      </c>
      <c r="S792" s="113">
        <f t="shared" si="468"/>
        <v>23614.059999999998</v>
      </c>
      <c r="T792" s="113">
        <v>0</v>
      </c>
      <c r="U792" s="308">
        <v>52376.94</v>
      </c>
      <c r="V792" s="113">
        <v>0</v>
      </c>
      <c r="W792" s="113">
        <f t="shared" si="469"/>
        <v>32.680084290199112</v>
      </c>
      <c r="X792" s="113">
        <v>32.68</v>
      </c>
      <c r="Y792" s="120">
        <v>44196</v>
      </c>
    </row>
    <row r="793" spans="1:25" x14ac:dyDescent="0.25">
      <c r="A793" s="437"/>
      <c r="B793" s="34"/>
      <c r="C793" s="34"/>
      <c r="D793" s="132"/>
      <c r="E793" s="700" t="s">
        <v>2157</v>
      </c>
      <c r="F793" s="428" t="s">
        <v>1083</v>
      </c>
      <c r="G793" s="429" t="s">
        <v>38</v>
      </c>
      <c r="H793" s="443" t="s">
        <v>382</v>
      </c>
      <c r="I793" s="429"/>
      <c r="J793" s="443" t="s">
        <v>613</v>
      </c>
      <c r="K793" s="429">
        <v>4</v>
      </c>
      <c r="L793" s="430">
        <v>2325.3000000000002</v>
      </c>
      <c r="M793" s="429">
        <v>2153.4</v>
      </c>
      <c r="N793" s="429"/>
      <c r="O793" s="431">
        <v>138</v>
      </c>
      <c r="P793" s="353" t="s">
        <v>35</v>
      </c>
      <c r="Q793" s="113">
        <v>75991</v>
      </c>
      <c r="R793" s="113">
        <v>0</v>
      </c>
      <c r="S793" s="113">
        <f t="shared" si="468"/>
        <v>23614.059999999998</v>
      </c>
      <c r="T793" s="113">
        <v>0</v>
      </c>
      <c r="U793" s="308">
        <v>52376.94</v>
      </c>
      <c r="V793" s="113">
        <v>0</v>
      </c>
      <c r="W793" s="113">
        <f t="shared" si="469"/>
        <v>32.680084290199112</v>
      </c>
      <c r="X793" s="113">
        <v>32.68</v>
      </c>
      <c r="Y793" s="120">
        <v>44196</v>
      </c>
    </row>
    <row r="794" spans="1:25" ht="14.25" x14ac:dyDescent="0.25">
      <c r="A794" s="437"/>
      <c r="B794" s="34"/>
      <c r="C794" s="34"/>
      <c r="D794" s="132"/>
      <c r="E794" s="949"/>
      <c r="F794" s="618" t="s">
        <v>31</v>
      </c>
      <c r="G794" s="352" t="s">
        <v>18</v>
      </c>
      <c r="H794" s="352" t="s">
        <v>18</v>
      </c>
      <c r="I794" s="352" t="s">
        <v>18</v>
      </c>
      <c r="J794" s="352" t="s">
        <v>18</v>
      </c>
      <c r="K794" s="352" t="s">
        <v>18</v>
      </c>
      <c r="L794" s="464">
        <f>L793</f>
        <v>2325.3000000000002</v>
      </c>
      <c r="M794" s="464">
        <f>M793</f>
        <v>2153.4</v>
      </c>
      <c r="N794" s="464">
        <f>N793</f>
        <v>0</v>
      </c>
      <c r="O794" s="465">
        <f>O793</f>
        <v>138</v>
      </c>
      <c r="P794" s="463" t="s">
        <v>18</v>
      </c>
      <c r="Q794" s="114">
        <f>SUM(Q790:Q793)</f>
        <v>328031</v>
      </c>
      <c r="R794" s="114">
        <f t="shared" ref="R794:U794" si="470">SUM(R790:R793)</f>
        <v>0</v>
      </c>
      <c r="S794" s="114">
        <f t="shared" si="470"/>
        <v>101935.01</v>
      </c>
      <c r="T794" s="114">
        <f t="shared" si="470"/>
        <v>0</v>
      </c>
      <c r="U794" s="114">
        <f t="shared" si="470"/>
        <v>226095.99</v>
      </c>
      <c r="V794" s="114">
        <f>SUBTOTAL(9,V790:V793)</f>
        <v>0</v>
      </c>
      <c r="W794" s="466" t="s">
        <v>18</v>
      </c>
      <c r="X794" s="114" t="s">
        <v>18</v>
      </c>
      <c r="Y794" s="468" t="s">
        <v>18</v>
      </c>
    </row>
    <row r="795" spans="1:25" ht="25.5" x14ac:dyDescent="0.25">
      <c r="A795" s="437"/>
      <c r="B795" s="34"/>
      <c r="C795" s="34"/>
      <c r="D795" s="132"/>
      <c r="E795" s="700" t="s">
        <v>2158</v>
      </c>
      <c r="F795" s="428" t="s">
        <v>829</v>
      </c>
      <c r="G795" s="429" t="s">
        <v>38</v>
      </c>
      <c r="H795" s="443" t="s">
        <v>114</v>
      </c>
      <c r="I795" s="429"/>
      <c r="J795" s="443" t="s">
        <v>613</v>
      </c>
      <c r="K795" s="429">
        <v>4</v>
      </c>
      <c r="L795" s="430">
        <v>5251.5</v>
      </c>
      <c r="M795" s="429">
        <v>4919.1000000000004</v>
      </c>
      <c r="N795" s="429"/>
      <c r="O795" s="431">
        <v>252</v>
      </c>
      <c r="P795" s="353" t="s">
        <v>2136</v>
      </c>
      <c r="Q795" s="113">
        <v>171619</v>
      </c>
      <c r="R795" s="113">
        <v>0</v>
      </c>
      <c r="S795" s="113">
        <f t="shared" ref="S795:S800" si="471">Q795-U795</f>
        <v>53330.28</v>
      </c>
      <c r="T795" s="113">
        <v>0</v>
      </c>
      <c r="U795" s="308">
        <v>118288.72</v>
      </c>
      <c r="V795" s="113">
        <v>0</v>
      </c>
      <c r="W795" s="113">
        <f t="shared" ref="W795:W800" si="472">Q795/L795</f>
        <v>32.679996191564314</v>
      </c>
      <c r="X795" s="113">
        <v>32.68</v>
      </c>
      <c r="Y795" s="120">
        <v>44196</v>
      </c>
    </row>
    <row r="796" spans="1:25" x14ac:dyDescent="0.25">
      <c r="A796" s="437"/>
      <c r="B796" s="34"/>
      <c r="C796" s="34"/>
      <c r="D796" s="132"/>
      <c r="E796" s="700" t="s">
        <v>2158</v>
      </c>
      <c r="F796" s="428" t="s">
        <v>829</v>
      </c>
      <c r="G796" s="429" t="s">
        <v>38</v>
      </c>
      <c r="H796" s="443" t="s">
        <v>114</v>
      </c>
      <c r="I796" s="429"/>
      <c r="J796" s="443" t="s">
        <v>613</v>
      </c>
      <c r="K796" s="429">
        <v>4</v>
      </c>
      <c r="L796" s="430">
        <v>5251.5</v>
      </c>
      <c r="M796" s="429">
        <v>4919.1000000000004</v>
      </c>
      <c r="N796" s="429"/>
      <c r="O796" s="431">
        <v>252</v>
      </c>
      <c r="P796" s="353" t="s">
        <v>78</v>
      </c>
      <c r="Q796" s="113">
        <v>225972</v>
      </c>
      <c r="R796" s="113">
        <v>0</v>
      </c>
      <c r="S796" s="113">
        <f t="shared" si="471"/>
        <v>70220.37</v>
      </c>
      <c r="T796" s="113">
        <v>0</v>
      </c>
      <c r="U796" s="308">
        <v>155751.63</v>
      </c>
      <c r="V796" s="113">
        <v>0</v>
      </c>
      <c r="W796" s="113">
        <f t="shared" si="472"/>
        <v>43.02999143101971</v>
      </c>
      <c r="X796" s="113">
        <v>43.03</v>
      </c>
      <c r="Y796" s="120">
        <v>44196</v>
      </c>
    </row>
    <row r="797" spans="1:25" x14ac:dyDescent="0.25">
      <c r="A797" s="437"/>
      <c r="B797" s="34"/>
      <c r="C797" s="34"/>
      <c r="D797" s="132"/>
      <c r="E797" s="700" t="s">
        <v>2158</v>
      </c>
      <c r="F797" s="428" t="s">
        <v>829</v>
      </c>
      <c r="G797" s="429" t="s">
        <v>38</v>
      </c>
      <c r="H797" s="429" t="s">
        <v>114</v>
      </c>
      <c r="I797" s="429"/>
      <c r="J797" s="443" t="s">
        <v>613</v>
      </c>
      <c r="K797" s="429">
        <v>4</v>
      </c>
      <c r="L797" s="432">
        <v>5251.5</v>
      </c>
      <c r="M797" s="429">
        <v>4919.1000000000004</v>
      </c>
      <c r="N797" s="429"/>
      <c r="O797" s="431">
        <v>252</v>
      </c>
      <c r="P797" s="353" t="s">
        <v>2137</v>
      </c>
      <c r="Q797" s="113">
        <v>2475767</v>
      </c>
      <c r="R797" s="113">
        <v>0</v>
      </c>
      <c r="S797" s="113">
        <f t="shared" si="471"/>
        <v>769339.90999999992</v>
      </c>
      <c r="T797" s="113">
        <v>0</v>
      </c>
      <c r="U797" s="308">
        <v>1706427.09</v>
      </c>
      <c r="V797" s="113">
        <v>0</v>
      </c>
      <c r="W797" s="113">
        <f t="shared" si="472"/>
        <v>471.43996953251451</v>
      </c>
      <c r="X797" s="113">
        <v>471.44</v>
      </c>
      <c r="Y797" s="120">
        <v>44196</v>
      </c>
    </row>
    <row r="798" spans="1:25" x14ac:dyDescent="0.25">
      <c r="A798" s="437"/>
      <c r="B798" s="34"/>
      <c r="C798" s="34"/>
      <c r="D798" s="132"/>
      <c r="E798" s="700" t="s">
        <v>2158</v>
      </c>
      <c r="F798" s="428" t="s">
        <v>829</v>
      </c>
      <c r="G798" s="429" t="s">
        <v>38</v>
      </c>
      <c r="H798" s="429" t="s">
        <v>114</v>
      </c>
      <c r="I798" s="429"/>
      <c r="J798" s="443" t="s">
        <v>613</v>
      </c>
      <c r="K798" s="429">
        <v>4</v>
      </c>
      <c r="L798" s="432">
        <v>5251.5</v>
      </c>
      <c r="M798" s="429">
        <v>4919.1000000000004</v>
      </c>
      <c r="N798" s="429"/>
      <c r="O798" s="431">
        <v>252</v>
      </c>
      <c r="P798" s="353" t="s">
        <v>2138</v>
      </c>
      <c r="Q798" s="113">
        <v>8767852</v>
      </c>
      <c r="R798" s="113">
        <v>0</v>
      </c>
      <c r="S798" s="113">
        <f t="shared" si="471"/>
        <v>2724593.42</v>
      </c>
      <c r="T798" s="113">
        <v>0</v>
      </c>
      <c r="U798" s="308">
        <v>6043258.5800000001</v>
      </c>
      <c r="V798" s="113">
        <v>0</v>
      </c>
      <c r="W798" s="113">
        <f t="shared" si="472"/>
        <v>1669.5900218985053</v>
      </c>
      <c r="X798" s="113">
        <v>1669.59</v>
      </c>
      <c r="Y798" s="120">
        <v>44196</v>
      </c>
    </row>
    <row r="799" spans="1:25" ht="25.5" x14ac:dyDescent="0.25">
      <c r="A799" s="437"/>
      <c r="B799" s="34"/>
      <c r="C799" s="34"/>
      <c r="D799" s="132"/>
      <c r="E799" s="700" t="s">
        <v>2158</v>
      </c>
      <c r="F799" s="428" t="s">
        <v>829</v>
      </c>
      <c r="G799" s="429" t="s">
        <v>38</v>
      </c>
      <c r="H799" s="443" t="s">
        <v>114</v>
      </c>
      <c r="I799" s="429"/>
      <c r="J799" s="443" t="s">
        <v>613</v>
      </c>
      <c r="K799" s="429">
        <v>4</v>
      </c>
      <c r="L799" s="430">
        <v>5251.5</v>
      </c>
      <c r="M799" s="429">
        <v>4919.1000000000004</v>
      </c>
      <c r="N799" s="429"/>
      <c r="O799" s="431">
        <v>252</v>
      </c>
      <c r="P799" s="353" t="s">
        <v>2140</v>
      </c>
      <c r="Q799" s="113">
        <v>171619</v>
      </c>
      <c r="R799" s="113">
        <v>0</v>
      </c>
      <c r="S799" s="113">
        <f t="shared" si="471"/>
        <v>53330.28</v>
      </c>
      <c r="T799" s="113">
        <v>0</v>
      </c>
      <c r="U799" s="308">
        <v>118288.72</v>
      </c>
      <c r="V799" s="113">
        <v>0</v>
      </c>
      <c r="W799" s="113">
        <f t="shared" si="472"/>
        <v>32.679996191564314</v>
      </c>
      <c r="X799" s="113">
        <v>32.68</v>
      </c>
      <c r="Y799" s="120">
        <v>44196</v>
      </c>
    </row>
    <row r="800" spans="1:25" x14ac:dyDescent="0.25">
      <c r="A800" s="437"/>
      <c r="B800" s="34"/>
      <c r="C800" s="34"/>
      <c r="D800" s="132"/>
      <c r="E800" s="700" t="s">
        <v>2158</v>
      </c>
      <c r="F800" s="428" t="s">
        <v>829</v>
      </c>
      <c r="G800" s="429" t="s">
        <v>38</v>
      </c>
      <c r="H800" s="443" t="s">
        <v>114</v>
      </c>
      <c r="I800" s="429"/>
      <c r="J800" s="443" t="s">
        <v>613</v>
      </c>
      <c r="K800" s="429">
        <v>4</v>
      </c>
      <c r="L800" s="430">
        <v>5251.5</v>
      </c>
      <c r="M800" s="429">
        <v>4919.1000000000004</v>
      </c>
      <c r="N800" s="429"/>
      <c r="O800" s="431">
        <v>252</v>
      </c>
      <c r="P800" s="353" t="s">
        <v>35</v>
      </c>
      <c r="Q800" s="113">
        <v>171619</v>
      </c>
      <c r="R800" s="113">
        <v>0</v>
      </c>
      <c r="S800" s="113">
        <f t="shared" si="471"/>
        <v>53330.28</v>
      </c>
      <c r="T800" s="113">
        <v>0</v>
      </c>
      <c r="U800" s="308">
        <v>118288.72</v>
      </c>
      <c r="V800" s="113">
        <v>0</v>
      </c>
      <c r="W800" s="113">
        <f t="shared" si="472"/>
        <v>32.679996191564314</v>
      </c>
      <c r="X800" s="113">
        <v>32.68</v>
      </c>
      <c r="Y800" s="120">
        <v>44196</v>
      </c>
    </row>
    <row r="801" spans="1:25" ht="14.25" x14ac:dyDescent="0.25">
      <c r="A801" s="437"/>
      <c r="B801" s="34"/>
      <c r="C801" s="34"/>
      <c r="D801" s="132"/>
      <c r="E801" s="949"/>
      <c r="F801" s="618" t="s">
        <v>31</v>
      </c>
      <c r="G801" s="352" t="s">
        <v>18</v>
      </c>
      <c r="H801" s="352" t="s">
        <v>18</v>
      </c>
      <c r="I801" s="352" t="s">
        <v>18</v>
      </c>
      <c r="J801" s="352" t="s">
        <v>18</v>
      </c>
      <c r="K801" s="352" t="s">
        <v>18</v>
      </c>
      <c r="L801" s="464">
        <f>L800</f>
        <v>5251.5</v>
      </c>
      <c r="M801" s="464">
        <f>M800</f>
        <v>4919.1000000000004</v>
      </c>
      <c r="N801" s="464">
        <f>N800</f>
        <v>0</v>
      </c>
      <c r="O801" s="465">
        <f>O800</f>
        <v>252</v>
      </c>
      <c r="P801" s="463" t="s">
        <v>18</v>
      </c>
      <c r="Q801" s="114">
        <f>SUM(Q795:Q800)</f>
        <v>11984448</v>
      </c>
      <c r="R801" s="114">
        <f t="shared" ref="R801:U801" si="473">SUM(R795:R800)</f>
        <v>0</v>
      </c>
      <c r="S801" s="114">
        <f t="shared" si="473"/>
        <v>3724144.5399999996</v>
      </c>
      <c r="T801" s="114">
        <f t="shared" si="473"/>
        <v>0</v>
      </c>
      <c r="U801" s="114">
        <f t="shared" si="473"/>
        <v>8260303.459999999</v>
      </c>
      <c r="V801" s="114">
        <f>SUBTOTAL(9,V795:V800)</f>
        <v>0</v>
      </c>
      <c r="W801" s="466" t="s">
        <v>18</v>
      </c>
      <c r="X801" s="114" t="s">
        <v>18</v>
      </c>
      <c r="Y801" s="468" t="s">
        <v>18</v>
      </c>
    </row>
    <row r="802" spans="1:25" x14ac:dyDescent="0.25">
      <c r="A802" s="437"/>
      <c r="B802" s="34"/>
      <c r="C802" s="34"/>
      <c r="D802" s="132"/>
      <c r="E802" s="700" t="s">
        <v>2159</v>
      </c>
      <c r="F802" s="428" t="s">
        <v>830</v>
      </c>
      <c r="G802" s="429" t="s">
        <v>38</v>
      </c>
      <c r="H802" s="443" t="s">
        <v>616</v>
      </c>
      <c r="I802" s="429"/>
      <c r="J802" s="443" t="s">
        <v>608</v>
      </c>
      <c r="K802" s="429">
        <v>3</v>
      </c>
      <c r="L802" s="432">
        <v>4118.3</v>
      </c>
      <c r="M802" s="429">
        <v>3786.8</v>
      </c>
      <c r="N802" s="429">
        <v>1443.9</v>
      </c>
      <c r="O802" s="431">
        <v>390</v>
      </c>
      <c r="P802" s="353" t="s">
        <v>78</v>
      </c>
      <c r="Q802" s="113">
        <v>295941</v>
      </c>
      <c r="R802" s="113">
        <v>0</v>
      </c>
      <c r="S802" s="113">
        <f t="shared" ref="S802:S807" si="474">Q802-U802</f>
        <v>91963.109999999986</v>
      </c>
      <c r="T802" s="113">
        <v>0</v>
      </c>
      <c r="U802" s="308">
        <v>203977.89</v>
      </c>
      <c r="V802" s="113">
        <v>0</v>
      </c>
      <c r="W802" s="113">
        <f t="shared" ref="W802:W807" si="475">Q802/L802</f>
        <v>71.85999077289172</v>
      </c>
      <c r="X802" s="113">
        <v>71.86</v>
      </c>
      <c r="Y802" s="120">
        <v>44196</v>
      </c>
    </row>
    <row r="803" spans="1:25" ht="25.5" x14ac:dyDescent="0.25">
      <c r="A803" s="437"/>
      <c r="B803" s="34"/>
      <c r="C803" s="34"/>
      <c r="D803" s="132"/>
      <c r="E803" s="700" t="s">
        <v>2159</v>
      </c>
      <c r="F803" s="428" t="s">
        <v>830</v>
      </c>
      <c r="G803" s="429" t="s">
        <v>38</v>
      </c>
      <c r="H803" s="443" t="s">
        <v>616</v>
      </c>
      <c r="I803" s="429"/>
      <c r="J803" s="443" t="s">
        <v>608</v>
      </c>
      <c r="K803" s="429">
        <v>3</v>
      </c>
      <c r="L803" s="432">
        <v>4118.3</v>
      </c>
      <c r="M803" s="429">
        <v>3786.8</v>
      </c>
      <c r="N803" s="429">
        <v>1443.9</v>
      </c>
      <c r="O803" s="431">
        <v>390</v>
      </c>
      <c r="P803" s="353" t="s">
        <v>2136</v>
      </c>
      <c r="Q803" s="113">
        <v>224777</v>
      </c>
      <c r="R803" s="113">
        <v>0</v>
      </c>
      <c r="S803" s="113">
        <f t="shared" si="474"/>
        <v>69849.03</v>
      </c>
      <c r="T803" s="113">
        <v>0</v>
      </c>
      <c r="U803" s="308">
        <v>154927.97</v>
      </c>
      <c r="V803" s="113">
        <v>0</v>
      </c>
      <c r="W803" s="113">
        <f t="shared" si="475"/>
        <v>54.580045164266807</v>
      </c>
      <c r="X803" s="113">
        <v>54.58</v>
      </c>
      <c r="Y803" s="120">
        <v>44196</v>
      </c>
    </row>
    <row r="804" spans="1:25" x14ac:dyDescent="0.25">
      <c r="A804" s="437"/>
      <c r="B804" s="34"/>
      <c r="C804" s="34"/>
      <c r="D804" s="132"/>
      <c r="E804" s="700" t="s">
        <v>2159</v>
      </c>
      <c r="F804" s="428" t="s">
        <v>830</v>
      </c>
      <c r="G804" s="429" t="s">
        <v>38</v>
      </c>
      <c r="H804" s="429" t="s">
        <v>616</v>
      </c>
      <c r="I804" s="429"/>
      <c r="J804" s="443" t="s">
        <v>608</v>
      </c>
      <c r="K804" s="429">
        <v>3</v>
      </c>
      <c r="L804" s="432">
        <v>4118.3</v>
      </c>
      <c r="M804" s="429">
        <v>3786.8</v>
      </c>
      <c r="N804" s="429">
        <v>1443.9</v>
      </c>
      <c r="O804" s="431">
        <v>390</v>
      </c>
      <c r="P804" s="353" t="s">
        <v>2138</v>
      </c>
      <c r="Q804" s="113">
        <v>10721294</v>
      </c>
      <c r="R804" s="113">
        <v>0</v>
      </c>
      <c r="S804" s="113">
        <f t="shared" si="474"/>
        <v>3331621.83</v>
      </c>
      <c r="T804" s="113">
        <v>0</v>
      </c>
      <c r="U804" s="308">
        <v>7389672.1699999999</v>
      </c>
      <c r="V804" s="113">
        <v>0</v>
      </c>
      <c r="W804" s="113">
        <f t="shared" si="475"/>
        <v>2603.330014811937</v>
      </c>
      <c r="X804" s="113">
        <v>2603.33</v>
      </c>
      <c r="Y804" s="120">
        <v>44196</v>
      </c>
    </row>
    <row r="805" spans="1:25" x14ac:dyDescent="0.25">
      <c r="A805" s="437"/>
      <c r="B805" s="34"/>
      <c r="C805" s="34"/>
      <c r="D805" s="132"/>
      <c r="E805" s="700" t="s">
        <v>2159</v>
      </c>
      <c r="F805" s="428" t="s">
        <v>830</v>
      </c>
      <c r="G805" s="429" t="s">
        <v>38</v>
      </c>
      <c r="H805" s="429" t="s">
        <v>616</v>
      </c>
      <c r="I805" s="429"/>
      <c r="J805" s="443" t="s">
        <v>608</v>
      </c>
      <c r="K805" s="429">
        <v>3</v>
      </c>
      <c r="L805" s="432">
        <v>4118.3</v>
      </c>
      <c r="M805" s="429">
        <v>3786.8</v>
      </c>
      <c r="N805" s="429">
        <v>1443.9</v>
      </c>
      <c r="O805" s="431">
        <v>390</v>
      </c>
      <c r="P805" s="353" t="s">
        <v>2137</v>
      </c>
      <c r="Q805" s="113">
        <v>4294934</v>
      </c>
      <c r="R805" s="113">
        <v>0</v>
      </c>
      <c r="S805" s="113">
        <f t="shared" si="474"/>
        <v>1334642.6200000001</v>
      </c>
      <c r="T805" s="113">
        <v>0</v>
      </c>
      <c r="U805" s="308">
        <v>2960291.38</v>
      </c>
      <c r="V805" s="113">
        <v>0</v>
      </c>
      <c r="W805" s="113">
        <f t="shared" si="475"/>
        <v>1042.8900274385062</v>
      </c>
      <c r="X805" s="113">
        <v>1042.8900000000001</v>
      </c>
      <c r="Y805" s="120">
        <v>44196</v>
      </c>
    </row>
    <row r="806" spans="1:25" ht="25.5" x14ac:dyDescent="0.25">
      <c r="A806" s="437"/>
      <c r="B806" s="34"/>
      <c r="C806" s="34"/>
      <c r="D806" s="132"/>
      <c r="E806" s="700" t="s">
        <v>2159</v>
      </c>
      <c r="F806" s="428" t="s">
        <v>830</v>
      </c>
      <c r="G806" s="429" t="s">
        <v>38</v>
      </c>
      <c r="H806" s="443" t="s">
        <v>616</v>
      </c>
      <c r="I806" s="429"/>
      <c r="J806" s="443" t="s">
        <v>608</v>
      </c>
      <c r="K806" s="429">
        <v>3</v>
      </c>
      <c r="L806" s="432">
        <v>4118.3</v>
      </c>
      <c r="M806" s="429">
        <v>3786.8</v>
      </c>
      <c r="N806" s="429">
        <v>1443.9</v>
      </c>
      <c r="O806" s="431">
        <v>390</v>
      </c>
      <c r="P806" s="353" t="s">
        <v>2140</v>
      </c>
      <c r="Q806" s="113">
        <v>224777</v>
      </c>
      <c r="R806" s="113">
        <v>0</v>
      </c>
      <c r="S806" s="113">
        <f t="shared" si="474"/>
        <v>69849.03</v>
      </c>
      <c r="T806" s="113">
        <v>0</v>
      </c>
      <c r="U806" s="308">
        <v>154927.97</v>
      </c>
      <c r="V806" s="113">
        <v>0</v>
      </c>
      <c r="W806" s="113">
        <f t="shared" si="475"/>
        <v>54.580045164266807</v>
      </c>
      <c r="X806" s="113">
        <v>54.58</v>
      </c>
      <c r="Y806" s="120">
        <v>44196</v>
      </c>
    </row>
    <row r="807" spans="1:25" x14ac:dyDescent="0.25">
      <c r="A807" s="437"/>
      <c r="B807" s="34"/>
      <c r="C807" s="34"/>
      <c r="D807" s="132"/>
      <c r="E807" s="700" t="s">
        <v>2159</v>
      </c>
      <c r="F807" s="428" t="s">
        <v>830</v>
      </c>
      <c r="G807" s="429" t="s">
        <v>38</v>
      </c>
      <c r="H807" s="443" t="s">
        <v>616</v>
      </c>
      <c r="I807" s="429"/>
      <c r="J807" s="443" t="s">
        <v>608</v>
      </c>
      <c r="K807" s="429">
        <v>3</v>
      </c>
      <c r="L807" s="432">
        <v>4118.3</v>
      </c>
      <c r="M807" s="429">
        <v>3786.8</v>
      </c>
      <c r="N807" s="429">
        <v>1443.9</v>
      </c>
      <c r="O807" s="431">
        <v>390</v>
      </c>
      <c r="P807" s="353" t="s">
        <v>35</v>
      </c>
      <c r="Q807" s="113">
        <v>224777</v>
      </c>
      <c r="R807" s="113">
        <v>0</v>
      </c>
      <c r="S807" s="113">
        <f t="shared" si="474"/>
        <v>69849.03</v>
      </c>
      <c r="T807" s="113">
        <v>0</v>
      </c>
      <c r="U807" s="308">
        <v>154927.97</v>
      </c>
      <c r="V807" s="113">
        <v>0</v>
      </c>
      <c r="W807" s="113">
        <f t="shared" si="475"/>
        <v>54.580045164266807</v>
      </c>
      <c r="X807" s="113">
        <v>54.58</v>
      </c>
      <c r="Y807" s="120">
        <v>44196</v>
      </c>
    </row>
    <row r="808" spans="1:25" ht="14.25" x14ac:dyDescent="0.25">
      <c r="A808" s="437"/>
      <c r="B808" s="34"/>
      <c r="C808" s="34"/>
      <c r="D808" s="132"/>
      <c r="E808" s="949"/>
      <c r="F808" s="618" t="s">
        <v>31</v>
      </c>
      <c r="G808" s="352" t="s">
        <v>18</v>
      </c>
      <c r="H808" s="352" t="s">
        <v>18</v>
      </c>
      <c r="I808" s="352" t="s">
        <v>18</v>
      </c>
      <c r="J808" s="352" t="s">
        <v>18</v>
      </c>
      <c r="K808" s="352" t="s">
        <v>18</v>
      </c>
      <c r="L808" s="464">
        <f>L807</f>
        <v>4118.3</v>
      </c>
      <c r="M808" s="464">
        <f>M807</f>
        <v>3786.8</v>
      </c>
      <c r="N808" s="464">
        <f>N807</f>
        <v>1443.9</v>
      </c>
      <c r="O808" s="465">
        <f>O807</f>
        <v>390</v>
      </c>
      <c r="P808" s="463" t="s">
        <v>18</v>
      </c>
      <c r="Q808" s="114">
        <f>SUM(Q802:Q807)</f>
        <v>15986500</v>
      </c>
      <c r="R808" s="114">
        <f t="shared" ref="R808:U808" si="476">SUM(R802:R807)</f>
        <v>0</v>
      </c>
      <c r="S808" s="114">
        <f t="shared" si="476"/>
        <v>4967774.6500000004</v>
      </c>
      <c r="T808" s="114">
        <f t="shared" si="476"/>
        <v>0</v>
      </c>
      <c r="U808" s="114">
        <f t="shared" si="476"/>
        <v>11018725.350000001</v>
      </c>
      <c r="V808" s="114">
        <f>SUBTOTAL(9,V802:V807)</f>
        <v>0</v>
      </c>
      <c r="W808" s="466" t="s">
        <v>18</v>
      </c>
      <c r="X808" s="114" t="s">
        <v>18</v>
      </c>
      <c r="Y808" s="468" t="s">
        <v>18</v>
      </c>
    </row>
    <row r="809" spans="1:25" ht="25.5" x14ac:dyDescent="0.25">
      <c r="A809" s="437"/>
      <c r="B809" s="34"/>
      <c r="C809" s="34"/>
      <c r="D809" s="132"/>
      <c r="E809" s="700" t="s">
        <v>2160</v>
      </c>
      <c r="F809" s="428" t="s">
        <v>875</v>
      </c>
      <c r="G809" s="429" t="s">
        <v>38</v>
      </c>
      <c r="H809" s="443" t="s">
        <v>702</v>
      </c>
      <c r="I809" s="429"/>
      <c r="J809" s="443" t="s">
        <v>617</v>
      </c>
      <c r="K809" s="429">
        <v>5</v>
      </c>
      <c r="L809" s="432">
        <v>3031</v>
      </c>
      <c r="M809" s="429">
        <v>2725.4</v>
      </c>
      <c r="N809" s="429">
        <v>692</v>
      </c>
      <c r="O809" s="431">
        <v>180</v>
      </c>
      <c r="P809" s="353" t="s">
        <v>2136</v>
      </c>
      <c r="Q809" s="113">
        <v>231993</v>
      </c>
      <c r="R809" s="113">
        <v>0</v>
      </c>
      <c r="S809" s="113">
        <f t="shared" ref="S809:S812" si="477">Q809-U809</f>
        <v>72091.390000000014</v>
      </c>
      <c r="T809" s="113">
        <v>0</v>
      </c>
      <c r="U809" s="308">
        <v>159901.60999999999</v>
      </c>
      <c r="V809" s="113">
        <v>0</v>
      </c>
      <c r="W809" s="113">
        <f t="shared" ref="W809:W812" si="478">Q809/L809</f>
        <v>76.540085780270545</v>
      </c>
      <c r="X809" s="113">
        <v>76.540000000000006</v>
      </c>
      <c r="Y809" s="120">
        <v>44196</v>
      </c>
    </row>
    <row r="810" spans="1:25" x14ac:dyDescent="0.25">
      <c r="A810" s="437"/>
      <c r="B810" s="34"/>
      <c r="C810" s="34"/>
      <c r="D810" s="132"/>
      <c r="E810" s="700" t="s">
        <v>2160</v>
      </c>
      <c r="F810" s="428" t="s">
        <v>875</v>
      </c>
      <c r="G810" s="429" t="s">
        <v>38</v>
      </c>
      <c r="H810" s="443" t="s">
        <v>702</v>
      </c>
      <c r="I810" s="429"/>
      <c r="J810" s="443" t="s">
        <v>617</v>
      </c>
      <c r="K810" s="429">
        <v>5</v>
      </c>
      <c r="L810" s="430">
        <v>3031</v>
      </c>
      <c r="M810" s="429">
        <v>2725.4</v>
      </c>
      <c r="N810" s="429">
        <v>692</v>
      </c>
      <c r="O810" s="431">
        <v>180</v>
      </c>
      <c r="P810" s="353" t="s">
        <v>78</v>
      </c>
      <c r="Q810" s="113">
        <v>305464</v>
      </c>
      <c r="R810" s="113">
        <v>0</v>
      </c>
      <c r="S810" s="113">
        <f t="shared" si="477"/>
        <v>94922.359999999986</v>
      </c>
      <c r="T810" s="113">
        <v>0</v>
      </c>
      <c r="U810" s="308">
        <v>210541.64</v>
      </c>
      <c r="V810" s="113">
        <v>0</v>
      </c>
      <c r="W810" s="113">
        <f t="shared" si="478"/>
        <v>100.77994061365885</v>
      </c>
      <c r="X810" s="113">
        <v>100.78</v>
      </c>
      <c r="Y810" s="120">
        <v>44196</v>
      </c>
    </row>
    <row r="811" spans="1:25" ht="25.5" x14ac:dyDescent="0.25">
      <c r="A811" s="437"/>
      <c r="B811" s="34"/>
      <c r="C811" s="34"/>
      <c r="D811" s="132"/>
      <c r="E811" s="700" t="s">
        <v>2160</v>
      </c>
      <c r="F811" s="428" t="s">
        <v>875</v>
      </c>
      <c r="G811" s="429" t="s">
        <v>38</v>
      </c>
      <c r="H811" s="443" t="s">
        <v>702</v>
      </c>
      <c r="I811" s="429"/>
      <c r="J811" s="443" t="s">
        <v>617</v>
      </c>
      <c r="K811" s="429">
        <v>5</v>
      </c>
      <c r="L811" s="432">
        <v>3031</v>
      </c>
      <c r="M811" s="429">
        <v>2725.4</v>
      </c>
      <c r="N811" s="429">
        <v>692</v>
      </c>
      <c r="O811" s="431">
        <v>180</v>
      </c>
      <c r="P811" s="353" t="s">
        <v>2140</v>
      </c>
      <c r="Q811" s="113">
        <v>231993</v>
      </c>
      <c r="R811" s="113">
        <v>0</v>
      </c>
      <c r="S811" s="113">
        <f t="shared" si="477"/>
        <v>72091.390000000014</v>
      </c>
      <c r="T811" s="113">
        <v>0</v>
      </c>
      <c r="U811" s="308">
        <v>159901.60999999999</v>
      </c>
      <c r="V811" s="113">
        <v>0</v>
      </c>
      <c r="W811" s="113">
        <f t="shared" si="478"/>
        <v>76.540085780270545</v>
      </c>
      <c r="X811" s="113">
        <v>76.540000000000006</v>
      </c>
      <c r="Y811" s="120">
        <v>44196</v>
      </c>
    </row>
    <row r="812" spans="1:25" x14ac:dyDescent="0.25">
      <c r="A812" s="437"/>
      <c r="B812" s="34"/>
      <c r="C812" s="34"/>
      <c r="D812" s="132"/>
      <c r="E812" s="700" t="s">
        <v>2160</v>
      </c>
      <c r="F812" s="428" t="s">
        <v>875</v>
      </c>
      <c r="G812" s="429" t="s">
        <v>38</v>
      </c>
      <c r="H812" s="443" t="s">
        <v>702</v>
      </c>
      <c r="I812" s="429"/>
      <c r="J812" s="443" t="s">
        <v>617</v>
      </c>
      <c r="K812" s="429">
        <v>5</v>
      </c>
      <c r="L812" s="430">
        <v>3031</v>
      </c>
      <c r="M812" s="429">
        <v>2725.4</v>
      </c>
      <c r="N812" s="429">
        <v>692</v>
      </c>
      <c r="O812" s="431">
        <v>180</v>
      </c>
      <c r="P812" s="353" t="s">
        <v>35</v>
      </c>
      <c r="Q812" s="113">
        <v>231993</v>
      </c>
      <c r="R812" s="113">
        <v>0</v>
      </c>
      <c r="S812" s="113">
        <f t="shared" si="477"/>
        <v>72091.390000000014</v>
      </c>
      <c r="T812" s="113">
        <v>0</v>
      </c>
      <c r="U812" s="308">
        <v>159901.60999999999</v>
      </c>
      <c r="V812" s="113">
        <v>0</v>
      </c>
      <c r="W812" s="113">
        <f t="shared" si="478"/>
        <v>76.540085780270545</v>
      </c>
      <c r="X812" s="113">
        <v>76.540000000000006</v>
      </c>
      <c r="Y812" s="120">
        <v>44196</v>
      </c>
    </row>
    <row r="813" spans="1:25" ht="14.25" x14ac:dyDescent="0.25">
      <c r="A813" s="437"/>
      <c r="B813" s="34"/>
      <c r="C813" s="34"/>
      <c r="D813" s="132"/>
      <c r="E813" s="949"/>
      <c r="F813" s="618" t="s">
        <v>31</v>
      </c>
      <c r="G813" s="352" t="s">
        <v>18</v>
      </c>
      <c r="H813" s="352" t="s">
        <v>18</v>
      </c>
      <c r="I813" s="352" t="s">
        <v>18</v>
      </c>
      <c r="J813" s="352" t="s">
        <v>18</v>
      </c>
      <c r="K813" s="352" t="s">
        <v>18</v>
      </c>
      <c r="L813" s="464">
        <f>L812</f>
        <v>3031</v>
      </c>
      <c r="M813" s="464">
        <f>M812</f>
        <v>2725.4</v>
      </c>
      <c r="N813" s="464">
        <f>N812</f>
        <v>692</v>
      </c>
      <c r="O813" s="465">
        <f>O812</f>
        <v>180</v>
      </c>
      <c r="P813" s="463" t="s">
        <v>18</v>
      </c>
      <c r="Q813" s="114">
        <f>SUM(Q809:Q812)</f>
        <v>1001443</v>
      </c>
      <c r="R813" s="114">
        <f t="shared" ref="R813:U813" si="479">SUM(R809:R812)</f>
        <v>0</v>
      </c>
      <c r="S813" s="114">
        <f t="shared" si="479"/>
        <v>311196.53000000003</v>
      </c>
      <c r="T813" s="114">
        <f t="shared" si="479"/>
        <v>0</v>
      </c>
      <c r="U813" s="114">
        <f t="shared" si="479"/>
        <v>690246.47</v>
      </c>
      <c r="V813" s="114">
        <f>SUBTOTAL(9,V809:V812)</f>
        <v>0</v>
      </c>
      <c r="W813" s="466" t="s">
        <v>18</v>
      </c>
      <c r="X813" s="114" t="s">
        <v>18</v>
      </c>
      <c r="Y813" s="468" t="s">
        <v>18</v>
      </c>
    </row>
    <row r="814" spans="1:25" x14ac:dyDescent="0.25">
      <c r="A814" s="437"/>
      <c r="B814" s="34"/>
      <c r="C814" s="34"/>
      <c r="D814" s="132"/>
      <c r="E814" s="700" t="s">
        <v>2161</v>
      </c>
      <c r="F814" s="428" t="s">
        <v>1084</v>
      </c>
      <c r="G814" s="429" t="s">
        <v>38</v>
      </c>
      <c r="H814" s="443" t="s">
        <v>611</v>
      </c>
      <c r="I814" s="429"/>
      <c r="J814" s="443" t="s">
        <v>613</v>
      </c>
      <c r="K814" s="429">
        <v>4</v>
      </c>
      <c r="L814" s="430">
        <v>2890.7</v>
      </c>
      <c r="M814" s="429">
        <v>2052.6</v>
      </c>
      <c r="N814" s="429">
        <v>1110.5999999999999</v>
      </c>
      <c r="O814" s="431">
        <v>183</v>
      </c>
      <c r="P814" s="353" t="s">
        <v>35</v>
      </c>
      <c r="Q814" s="113">
        <v>94468</v>
      </c>
      <c r="R814" s="113">
        <v>0</v>
      </c>
      <c r="S814" s="113">
        <f t="shared" ref="S814:S816" si="480">Q814-U814</f>
        <v>29355.75</v>
      </c>
      <c r="T814" s="113">
        <v>0</v>
      </c>
      <c r="U814" s="308">
        <v>65112.25</v>
      </c>
      <c r="V814" s="113">
        <v>0</v>
      </c>
      <c r="W814" s="113">
        <f t="shared" ref="W814:W816" si="481">Q814/L814</f>
        <v>32.679973708790257</v>
      </c>
      <c r="X814" s="113">
        <v>32.68</v>
      </c>
      <c r="Y814" s="120">
        <v>44196</v>
      </c>
    </row>
    <row r="815" spans="1:25" x14ac:dyDescent="0.25">
      <c r="A815" s="437"/>
      <c r="B815" s="34"/>
      <c r="C815" s="34"/>
      <c r="D815" s="132"/>
      <c r="E815" s="700" t="s">
        <v>2161</v>
      </c>
      <c r="F815" s="428" t="s">
        <v>1084</v>
      </c>
      <c r="G815" s="429" t="s">
        <v>38</v>
      </c>
      <c r="H815" s="443" t="s">
        <v>611</v>
      </c>
      <c r="I815" s="429"/>
      <c r="J815" s="443" t="s">
        <v>613</v>
      </c>
      <c r="K815" s="429">
        <v>4</v>
      </c>
      <c r="L815" s="430">
        <v>2890.7</v>
      </c>
      <c r="M815" s="429">
        <v>2052.6</v>
      </c>
      <c r="N815" s="429">
        <v>1110.5999999999999</v>
      </c>
      <c r="O815" s="431">
        <v>183</v>
      </c>
      <c r="P815" s="353" t="s">
        <v>78</v>
      </c>
      <c r="Q815" s="113">
        <v>124387</v>
      </c>
      <c r="R815" s="113">
        <v>0</v>
      </c>
      <c r="S815" s="113">
        <f t="shared" si="480"/>
        <v>38653.020000000004</v>
      </c>
      <c r="T815" s="113">
        <v>0</v>
      </c>
      <c r="U815" s="308">
        <v>85733.98</v>
      </c>
      <c r="V815" s="113">
        <v>0</v>
      </c>
      <c r="W815" s="113">
        <f t="shared" si="481"/>
        <v>43.030061922717685</v>
      </c>
      <c r="X815" s="113">
        <v>43.03</v>
      </c>
      <c r="Y815" s="120">
        <v>44196</v>
      </c>
    </row>
    <row r="816" spans="1:25" ht="25.5" x14ac:dyDescent="0.25">
      <c r="A816" s="437"/>
      <c r="B816" s="34"/>
      <c r="C816" s="34"/>
      <c r="D816" s="132"/>
      <c r="E816" s="700" t="s">
        <v>2161</v>
      </c>
      <c r="F816" s="428" t="s">
        <v>1084</v>
      </c>
      <c r="G816" s="429" t="s">
        <v>38</v>
      </c>
      <c r="H816" s="443" t="s">
        <v>611</v>
      </c>
      <c r="I816" s="429"/>
      <c r="J816" s="443" t="s">
        <v>613</v>
      </c>
      <c r="K816" s="429">
        <v>4</v>
      </c>
      <c r="L816" s="430">
        <v>2890.7</v>
      </c>
      <c r="M816" s="429">
        <v>2052.6</v>
      </c>
      <c r="N816" s="429">
        <v>1110.5999999999999</v>
      </c>
      <c r="O816" s="431">
        <v>183</v>
      </c>
      <c r="P816" s="353" t="s">
        <v>2140</v>
      </c>
      <c r="Q816" s="113">
        <v>94468</v>
      </c>
      <c r="R816" s="113">
        <v>0</v>
      </c>
      <c r="S816" s="113">
        <f t="shared" si="480"/>
        <v>29355.75</v>
      </c>
      <c r="T816" s="113">
        <v>0</v>
      </c>
      <c r="U816" s="308">
        <v>65112.25</v>
      </c>
      <c r="V816" s="113">
        <v>0</v>
      </c>
      <c r="W816" s="113">
        <f t="shared" si="481"/>
        <v>32.679973708790257</v>
      </c>
      <c r="X816" s="113">
        <v>32.68</v>
      </c>
      <c r="Y816" s="120">
        <v>44196</v>
      </c>
    </row>
    <row r="817" spans="1:25" ht="14.25" x14ac:dyDescent="0.25">
      <c r="A817" s="437"/>
      <c r="B817" s="34"/>
      <c r="C817" s="34"/>
      <c r="D817" s="132"/>
      <c r="E817" s="949"/>
      <c r="F817" s="618" t="s">
        <v>31</v>
      </c>
      <c r="G817" s="352" t="s">
        <v>18</v>
      </c>
      <c r="H817" s="352" t="s">
        <v>18</v>
      </c>
      <c r="I817" s="352" t="s">
        <v>18</v>
      </c>
      <c r="J817" s="352" t="s">
        <v>18</v>
      </c>
      <c r="K817" s="352" t="s">
        <v>18</v>
      </c>
      <c r="L817" s="464">
        <f>L816</f>
        <v>2890.7</v>
      </c>
      <c r="M817" s="464">
        <f>M816</f>
        <v>2052.6</v>
      </c>
      <c r="N817" s="464">
        <f>N816</f>
        <v>1110.5999999999999</v>
      </c>
      <c r="O817" s="465">
        <f>O816</f>
        <v>183</v>
      </c>
      <c r="P817" s="463" t="s">
        <v>18</v>
      </c>
      <c r="Q817" s="114">
        <f>SUM(Q814:Q816)</f>
        <v>313323</v>
      </c>
      <c r="R817" s="114">
        <f t="shared" ref="R817:U817" si="482">SUM(R814:R816)</f>
        <v>0</v>
      </c>
      <c r="S817" s="114">
        <f t="shared" si="482"/>
        <v>97364.52</v>
      </c>
      <c r="T817" s="114">
        <f t="shared" si="482"/>
        <v>0</v>
      </c>
      <c r="U817" s="114">
        <f t="shared" si="482"/>
        <v>215958.47999999998</v>
      </c>
      <c r="V817" s="114">
        <f>SUBTOTAL(9,V814:V816)</f>
        <v>0</v>
      </c>
      <c r="W817" s="466" t="s">
        <v>18</v>
      </c>
      <c r="X817" s="114" t="s">
        <v>18</v>
      </c>
      <c r="Y817" s="468" t="s">
        <v>18</v>
      </c>
    </row>
    <row r="818" spans="1:25" x14ac:dyDescent="0.25">
      <c r="A818" s="437"/>
      <c r="B818" s="34"/>
      <c r="C818" s="34"/>
      <c r="D818" s="132"/>
      <c r="E818" s="700" t="s">
        <v>2162</v>
      </c>
      <c r="F818" s="428" t="s">
        <v>876</v>
      </c>
      <c r="G818" s="429" t="s">
        <v>38</v>
      </c>
      <c r="H818" s="443" t="s">
        <v>114</v>
      </c>
      <c r="I818" s="429"/>
      <c r="J818" s="443" t="s">
        <v>600</v>
      </c>
      <c r="K818" s="429">
        <v>5</v>
      </c>
      <c r="L818" s="430">
        <v>6004.7</v>
      </c>
      <c r="M818" s="429">
        <v>5406.3</v>
      </c>
      <c r="N818" s="429">
        <v>1500</v>
      </c>
      <c r="O818" s="431">
        <v>360</v>
      </c>
      <c r="P818" s="353" t="s">
        <v>78</v>
      </c>
      <c r="Q818" s="113">
        <v>328757</v>
      </c>
      <c r="R818" s="113">
        <v>0</v>
      </c>
      <c r="S818" s="113">
        <f t="shared" ref="S818:S820" si="483">Q818-U818</f>
        <v>102160.62</v>
      </c>
      <c r="T818" s="113">
        <v>0</v>
      </c>
      <c r="U818" s="308">
        <v>226596.38</v>
      </c>
      <c r="V818" s="113">
        <v>0</v>
      </c>
      <c r="W818" s="113">
        <f t="shared" ref="W818:W820" si="484">Q818/L818</f>
        <v>54.749945875730681</v>
      </c>
      <c r="X818" s="113">
        <v>54.75</v>
      </c>
      <c r="Y818" s="120">
        <v>44196</v>
      </c>
    </row>
    <row r="819" spans="1:25" ht="25.5" x14ac:dyDescent="0.25">
      <c r="A819" s="437"/>
      <c r="B819" s="34"/>
      <c r="C819" s="34"/>
      <c r="D819" s="132"/>
      <c r="E819" s="700" t="s">
        <v>2162</v>
      </c>
      <c r="F819" s="428" t="s">
        <v>876</v>
      </c>
      <c r="G819" s="429" t="s">
        <v>38</v>
      </c>
      <c r="H819" s="443" t="s">
        <v>114</v>
      </c>
      <c r="I819" s="429"/>
      <c r="J819" s="443" t="s">
        <v>600</v>
      </c>
      <c r="K819" s="429">
        <v>5</v>
      </c>
      <c r="L819" s="430">
        <v>6004.7</v>
      </c>
      <c r="M819" s="429">
        <v>5406.3</v>
      </c>
      <c r="N819" s="429">
        <v>1500</v>
      </c>
      <c r="O819" s="431">
        <v>360</v>
      </c>
      <c r="P819" s="353" t="s">
        <v>2140</v>
      </c>
      <c r="Q819" s="113">
        <v>249675</v>
      </c>
      <c r="R819" s="113">
        <v>0</v>
      </c>
      <c r="S819" s="113">
        <f t="shared" si="483"/>
        <v>77586.03</v>
      </c>
      <c r="T819" s="113">
        <v>0</v>
      </c>
      <c r="U819" s="308">
        <v>172088.97</v>
      </c>
      <c r="V819" s="113">
        <v>0</v>
      </c>
      <c r="W819" s="113">
        <f t="shared" si="484"/>
        <v>41.579929055573139</v>
      </c>
      <c r="X819" s="113">
        <v>41.58</v>
      </c>
      <c r="Y819" s="120">
        <v>44196</v>
      </c>
    </row>
    <row r="820" spans="1:25" x14ac:dyDescent="0.25">
      <c r="A820" s="437"/>
      <c r="B820" s="34"/>
      <c r="C820" s="34"/>
      <c r="D820" s="132"/>
      <c r="E820" s="700" t="s">
        <v>2162</v>
      </c>
      <c r="F820" s="428" t="s">
        <v>876</v>
      </c>
      <c r="G820" s="429" t="s">
        <v>38</v>
      </c>
      <c r="H820" s="443" t="s">
        <v>114</v>
      </c>
      <c r="I820" s="429"/>
      <c r="J820" s="443" t="s">
        <v>600</v>
      </c>
      <c r="K820" s="429">
        <v>5</v>
      </c>
      <c r="L820" s="430">
        <v>6004.7</v>
      </c>
      <c r="M820" s="429">
        <v>5406.3</v>
      </c>
      <c r="N820" s="429">
        <v>1500</v>
      </c>
      <c r="O820" s="431">
        <v>360</v>
      </c>
      <c r="P820" s="353" t="s">
        <v>35</v>
      </c>
      <c r="Q820" s="113">
        <v>249675</v>
      </c>
      <c r="R820" s="113">
        <v>0</v>
      </c>
      <c r="S820" s="113">
        <f t="shared" si="483"/>
        <v>77586.03</v>
      </c>
      <c r="T820" s="113">
        <v>0</v>
      </c>
      <c r="U820" s="308">
        <v>172088.97</v>
      </c>
      <c r="V820" s="113">
        <v>0</v>
      </c>
      <c r="W820" s="113">
        <f t="shared" si="484"/>
        <v>41.579929055573139</v>
      </c>
      <c r="X820" s="113">
        <v>41.58</v>
      </c>
      <c r="Y820" s="120">
        <v>44196</v>
      </c>
    </row>
    <row r="821" spans="1:25" ht="14.25" x14ac:dyDescent="0.25">
      <c r="A821" s="437"/>
      <c r="B821" s="34"/>
      <c r="C821" s="34"/>
      <c r="D821" s="132"/>
      <c r="E821" s="949"/>
      <c r="F821" s="618" t="s">
        <v>31</v>
      </c>
      <c r="G821" s="352" t="s">
        <v>18</v>
      </c>
      <c r="H821" s="352" t="s">
        <v>18</v>
      </c>
      <c r="I821" s="352" t="s">
        <v>18</v>
      </c>
      <c r="J821" s="352" t="s">
        <v>18</v>
      </c>
      <c r="K821" s="352" t="s">
        <v>18</v>
      </c>
      <c r="L821" s="464">
        <f>L820</f>
        <v>6004.7</v>
      </c>
      <c r="M821" s="464">
        <f>M820</f>
        <v>5406.3</v>
      </c>
      <c r="N821" s="464">
        <f>N820</f>
        <v>1500</v>
      </c>
      <c r="O821" s="465">
        <f>O820</f>
        <v>360</v>
      </c>
      <c r="P821" s="463" t="s">
        <v>18</v>
      </c>
      <c r="Q821" s="114">
        <f>SUM(Q818:Q820)</f>
        <v>828107</v>
      </c>
      <c r="R821" s="114">
        <f t="shared" ref="R821:U821" si="485">SUM(R818:R820)</f>
        <v>0</v>
      </c>
      <c r="S821" s="114">
        <f t="shared" si="485"/>
        <v>257332.68</v>
      </c>
      <c r="T821" s="114">
        <f t="shared" si="485"/>
        <v>0</v>
      </c>
      <c r="U821" s="114">
        <f t="shared" si="485"/>
        <v>570774.31999999995</v>
      </c>
      <c r="V821" s="114">
        <f>SUBTOTAL(9,V818:V820)</f>
        <v>0</v>
      </c>
      <c r="W821" s="466" t="s">
        <v>18</v>
      </c>
      <c r="X821" s="114" t="s">
        <v>18</v>
      </c>
      <c r="Y821" s="468" t="s">
        <v>18</v>
      </c>
    </row>
    <row r="822" spans="1:25" x14ac:dyDescent="0.25">
      <c r="A822" s="437"/>
      <c r="B822" s="34"/>
      <c r="C822" s="34"/>
      <c r="D822" s="132"/>
      <c r="E822" s="700" t="s">
        <v>2163</v>
      </c>
      <c r="F822" s="428" t="s">
        <v>831</v>
      </c>
      <c r="G822" s="429" t="s">
        <v>38</v>
      </c>
      <c r="H822" s="443" t="s">
        <v>611</v>
      </c>
      <c r="I822" s="429"/>
      <c r="J822" s="443" t="s">
        <v>613</v>
      </c>
      <c r="K822" s="429">
        <v>4</v>
      </c>
      <c r="L822" s="430">
        <v>2954.5</v>
      </c>
      <c r="M822" s="429">
        <v>2757.1</v>
      </c>
      <c r="N822" s="429"/>
      <c r="O822" s="431">
        <v>186</v>
      </c>
      <c r="P822" s="353" t="s">
        <v>78</v>
      </c>
      <c r="Q822" s="113">
        <v>127132</v>
      </c>
      <c r="R822" s="113">
        <v>0</v>
      </c>
      <c r="S822" s="113">
        <f t="shared" ref="S822:S827" si="486">Q822-U822</f>
        <v>39506.03</v>
      </c>
      <c r="T822" s="113">
        <v>0</v>
      </c>
      <c r="U822" s="308">
        <v>87625.97</v>
      </c>
      <c r="V822" s="113">
        <v>0</v>
      </c>
      <c r="W822" s="113">
        <f t="shared" ref="W822:W827" si="487">Q822/L822</f>
        <v>43.029954306989339</v>
      </c>
      <c r="X822" s="113">
        <v>43.03</v>
      </c>
      <c r="Y822" s="120">
        <v>44196</v>
      </c>
    </row>
    <row r="823" spans="1:25" x14ac:dyDescent="0.25">
      <c r="A823" s="437"/>
      <c r="B823" s="34"/>
      <c r="C823" s="34"/>
      <c r="D823" s="132"/>
      <c r="E823" s="700" t="s">
        <v>2163</v>
      </c>
      <c r="F823" s="428" t="s">
        <v>831</v>
      </c>
      <c r="G823" s="429" t="s">
        <v>38</v>
      </c>
      <c r="H823" s="443" t="s">
        <v>611</v>
      </c>
      <c r="I823" s="429"/>
      <c r="J823" s="443" t="s">
        <v>613</v>
      </c>
      <c r="K823" s="429">
        <v>4</v>
      </c>
      <c r="L823" s="430">
        <v>2954.5</v>
      </c>
      <c r="M823" s="429">
        <v>2757.1</v>
      </c>
      <c r="N823" s="429"/>
      <c r="O823" s="431">
        <v>186</v>
      </c>
      <c r="P823" s="353" t="s">
        <v>2119</v>
      </c>
      <c r="Q823" s="113">
        <v>128757</v>
      </c>
      <c r="R823" s="113">
        <v>0</v>
      </c>
      <c r="S823" s="113">
        <f t="shared" si="486"/>
        <v>40010.990000000005</v>
      </c>
      <c r="T823" s="113">
        <v>0</v>
      </c>
      <c r="U823" s="308">
        <v>88746.01</v>
      </c>
      <c r="V823" s="113">
        <v>0</v>
      </c>
      <c r="W823" s="113">
        <f t="shared" si="487"/>
        <v>43.579962768657978</v>
      </c>
      <c r="X823" s="113">
        <v>43.58</v>
      </c>
      <c r="Y823" s="120">
        <v>44196</v>
      </c>
    </row>
    <row r="824" spans="1:25" x14ac:dyDescent="0.25">
      <c r="A824" s="437"/>
      <c r="B824" s="34"/>
      <c r="C824" s="34"/>
      <c r="D824" s="132"/>
      <c r="E824" s="700" t="s">
        <v>2163</v>
      </c>
      <c r="F824" s="428" t="s">
        <v>831</v>
      </c>
      <c r="G824" s="429" t="s">
        <v>38</v>
      </c>
      <c r="H824" s="443" t="s">
        <v>611</v>
      </c>
      <c r="I824" s="429"/>
      <c r="J824" s="443" t="s">
        <v>613</v>
      </c>
      <c r="K824" s="429">
        <v>4</v>
      </c>
      <c r="L824" s="432">
        <v>2954.5</v>
      </c>
      <c r="M824" s="429">
        <v>2757.1</v>
      </c>
      <c r="N824" s="429"/>
      <c r="O824" s="431">
        <v>186</v>
      </c>
      <c r="P824" s="353" t="s">
        <v>2111</v>
      </c>
      <c r="Q824" s="113">
        <v>1706962</v>
      </c>
      <c r="R824" s="113">
        <v>0</v>
      </c>
      <c r="S824" s="113">
        <f t="shared" si="486"/>
        <v>530435.21</v>
      </c>
      <c r="T824" s="113">
        <v>0</v>
      </c>
      <c r="U824" s="308">
        <v>1176526.79</v>
      </c>
      <c r="V824" s="113">
        <v>0</v>
      </c>
      <c r="W824" s="113">
        <f t="shared" si="487"/>
        <v>577.74987307497042</v>
      </c>
      <c r="X824" s="113">
        <v>577.75</v>
      </c>
      <c r="Y824" s="120">
        <v>44196</v>
      </c>
    </row>
    <row r="825" spans="1:25" x14ac:dyDescent="0.25">
      <c r="A825" s="437"/>
      <c r="B825" s="34"/>
      <c r="C825" s="34"/>
      <c r="D825" s="132"/>
      <c r="E825" s="700" t="s">
        <v>2163</v>
      </c>
      <c r="F825" s="428" t="s">
        <v>831</v>
      </c>
      <c r="G825" s="429" t="s">
        <v>38</v>
      </c>
      <c r="H825" s="429" t="s">
        <v>611</v>
      </c>
      <c r="I825" s="429"/>
      <c r="J825" s="443" t="s">
        <v>613</v>
      </c>
      <c r="K825" s="429">
        <v>4</v>
      </c>
      <c r="L825" s="430">
        <v>2954.5</v>
      </c>
      <c r="M825" s="429">
        <v>2757.1</v>
      </c>
      <c r="N825" s="429"/>
      <c r="O825" s="431">
        <v>186</v>
      </c>
      <c r="P825" s="353" t="s">
        <v>2135</v>
      </c>
      <c r="Q825" s="113">
        <v>193136</v>
      </c>
      <c r="R825" s="113">
        <v>0</v>
      </c>
      <c r="S825" s="113">
        <f t="shared" si="486"/>
        <v>60016.649999999994</v>
      </c>
      <c r="T825" s="113">
        <v>0</v>
      </c>
      <c r="U825" s="308">
        <v>133119.35</v>
      </c>
      <c r="V825" s="113">
        <v>0</v>
      </c>
      <c r="W825" s="113">
        <f t="shared" si="487"/>
        <v>65.37011338635979</v>
      </c>
      <c r="X825" s="113">
        <v>65.37</v>
      </c>
      <c r="Y825" s="120">
        <v>44196</v>
      </c>
    </row>
    <row r="826" spans="1:25" ht="25.5" x14ac:dyDescent="0.25">
      <c r="A826" s="437"/>
      <c r="B826" s="34"/>
      <c r="C826" s="34"/>
      <c r="D826" s="132"/>
      <c r="E826" s="700" t="s">
        <v>2163</v>
      </c>
      <c r="F826" s="428" t="s">
        <v>831</v>
      </c>
      <c r="G826" s="429" t="s">
        <v>38</v>
      </c>
      <c r="H826" s="443" t="s">
        <v>611</v>
      </c>
      <c r="I826" s="429"/>
      <c r="J826" s="443" t="s">
        <v>613</v>
      </c>
      <c r="K826" s="429">
        <v>4</v>
      </c>
      <c r="L826" s="430">
        <v>2954.5</v>
      </c>
      <c r="M826" s="429">
        <v>2757.1</v>
      </c>
      <c r="N826" s="429"/>
      <c r="O826" s="431">
        <v>186</v>
      </c>
      <c r="P826" s="353" t="s">
        <v>2136</v>
      </c>
      <c r="Q826" s="113">
        <v>96553</v>
      </c>
      <c r="R826" s="113">
        <v>0</v>
      </c>
      <c r="S826" s="113">
        <f t="shared" si="486"/>
        <v>30003.660000000003</v>
      </c>
      <c r="T826" s="113">
        <v>0</v>
      </c>
      <c r="U826" s="308">
        <v>66549.34</v>
      </c>
      <c r="V826" s="113">
        <v>0</v>
      </c>
      <c r="W826" s="113">
        <f t="shared" si="487"/>
        <v>32.679979691995264</v>
      </c>
      <c r="X826" s="113">
        <v>32.68</v>
      </c>
      <c r="Y826" s="120">
        <v>44196</v>
      </c>
    </row>
    <row r="827" spans="1:25" ht="25.5" x14ac:dyDescent="0.25">
      <c r="A827" s="437"/>
      <c r="B827" s="34"/>
      <c r="C827" s="34"/>
      <c r="D827" s="132"/>
      <c r="E827" s="700" t="s">
        <v>2163</v>
      </c>
      <c r="F827" s="428" t="s">
        <v>831</v>
      </c>
      <c r="G827" s="429" t="s">
        <v>38</v>
      </c>
      <c r="H827" s="443" t="s">
        <v>611</v>
      </c>
      <c r="I827" s="429"/>
      <c r="J827" s="443" t="s">
        <v>613</v>
      </c>
      <c r="K827" s="429">
        <v>4</v>
      </c>
      <c r="L827" s="430">
        <v>2954.5</v>
      </c>
      <c r="M827" s="429">
        <v>2757.1</v>
      </c>
      <c r="N827" s="429"/>
      <c r="O827" s="431">
        <v>186</v>
      </c>
      <c r="P827" s="353" t="s">
        <v>2140</v>
      </c>
      <c r="Q827" s="113">
        <v>96553</v>
      </c>
      <c r="R827" s="113">
        <v>0</v>
      </c>
      <c r="S827" s="113">
        <f t="shared" si="486"/>
        <v>30003.660000000003</v>
      </c>
      <c r="T827" s="113">
        <v>0</v>
      </c>
      <c r="U827" s="308">
        <v>66549.34</v>
      </c>
      <c r="V827" s="113">
        <v>0</v>
      </c>
      <c r="W827" s="113">
        <f t="shared" si="487"/>
        <v>32.679979691995264</v>
      </c>
      <c r="X827" s="113">
        <v>32.68</v>
      </c>
      <c r="Y827" s="120">
        <v>44196</v>
      </c>
    </row>
    <row r="828" spans="1:25" ht="14.25" x14ac:dyDescent="0.25">
      <c r="A828" s="437"/>
      <c r="B828" s="34"/>
      <c r="C828" s="34"/>
      <c r="D828" s="132"/>
      <c r="E828" s="949"/>
      <c r="F828" s="618" t="s">
        <v>31</v>
      </c>
      <c r="G828" s="352" t="s">
        <v>18</v>
      </c>
      <c r="H828" s="352" t="s">
        <v>18</v>
      </c>
      <c r="I828" s="352" t="s">
        <v>18</v>
      </c>
      <c r="J828" s="352" t="s">
        <v>18</v>
      </c>
      <c r="K828" s="352" t="s">
        <v>18</v>
      </c>
      <c r="L828" s="464">
        <f>L827</f>
        <v>2954.5</v>
      </c>
      <c r="M828" s="464">
        <f>M827</f>
        <v>2757.1</v>
      </c>
      <c r="N828" s="464">
        <f>N827</f>
        <v>0</v>
      </c>
      <c r="O828" s="465">
        <f>O827</f>
        <v>186</v>
      </c>
      <c r="P828" s="463" t="s">
        <v>18</v>
      </c>
      <c r="Q828" s="114">
        <f>SUM(Q822:Q827)</f>
        <v>2349093</v>
      </c>
      <c r="R828" s="114">
        <f t="shared" ref="R828:U828" si="488">SUM(R822:R827)</f>
        <v>0</v>
      </c>
      <c r="S828" s="114">
        <f t="shared" si="488"/>
        <v>729976.20000000007</v>
      </c>
      <c r="T828" s="114">
        <f t="shared" si="488"/>
        <v>0</v>
      </c>
      <c r="U828" s="114">
        <f t="shared" si="488"/>
        <v>1619116.8000000003</v>
      </c>
      <c r="V828" s="114">
        <f>SUBTOTAL(9,V822:V827)</f>
        <v>0</v>
      </c>
      <c r="W828" s="466" t="s">
        <v>18</v>
      </c>
      <c r="X828" s="114" t="s">
        <v>18</v>
      </c>
      <c r="Y828" s="468" t="s">
        <v>18</v>
      </c>
    </row>
    <row r="829" spans="1:25" ht="25.5" x14ac:dyDescent="0.25">
      <c r="A829" s="437"/>
      <c r="B829" s="34"/>
      <c r="C829" s="34"/>
      <c r="D829" s="132"/>
      <c r="E829" s="700" t="s">
        <v>2164</v>
      </c>
      <c r="F829" s="428" t="s">
        <v>1085</v>
      </c>
      <c r="G829" s="429" t="s">
        <v>38</v>
      </c>
      <c r="H829" s="429" t="s">
        <v>723</v>
      </c>
      <c r="I829" s="429"/>
      <c r="J829" s="443" t="s">
        <v>600</v>
      </c>
      <c r="K829" s="429">
        <v>5</v>
      </c>
      <c r="L829" s="430">
        <v>6455.9</v>
      </c>
      <c r="M829" s="429">
        <v>5769.2</v>
      </c>
      <c r="N829" s="429">
        <v>1488</v>
      </c>
      <c r="O829" s="431">
        <v>354</v>
      </c>
      <c r="P829" s="353" t="s">
        <v>2136</v>
      </c>
      <c r="Q829" s="113">
        <v>268436</v>
      </c>
      <c r="R829" s="113">
        <v>0</v>
      </c>
      <c r="S829" s="113">
        <f t="shared" ref="S829:S831" si="489">Q829-U829</f>
        <v>83415.98000000001</v>
      </c>
      <c r="T829" s="113">
        <v>0</v>
      </c>
      <c r="U829" s="308">
        <v>185020.02</v>
      </c>
      <c r="V829" s="113">
        <v>0</v>
      </c>
      <c r="W829" s="113">
        <f t="shared" ref="W829:W831" si="490">Q829/L829</f>
        <v>41.579950123143171</v>
      </c>
      <c r="X829" s="113">
        <v>41.58</v>
      </c>
      <c r="Y829" s="120">
        <v>44196</v>
      </c>
    </row>
    <row r="830" spans="1:25" ht="25.5" x14ac:dyDescent="0.25">
      <c r="A830" s="437"/>
      <c r="B830" s="34"/>
      <c r="C830" s="34"/>
      <c r="D830" s="132"/>
      <c r="E830" s="700" t="s">
        <v>2164</v>
      </c>
      <c r="F830" s="428" t="s">
        <v>1085</v>
      </c>
      <c r="G830" s="429" t="s">
        <v>38</v>
      </c>
      <c r="H830" s="443" t="s">
        <v>723</v>
      </c>
      <c r="I830" s="429"/>
      <c r="J830" s="443" t="s">
        <v>600</v>
      </c>
      <c r="K830" s="429">
        <v>5</v>
      </c>
      <c r="L830" s="430">
        <v>6455.9</v>
      </c>
      <c r="M830" s="429">
        <v>5769.2</v>
      </c>
      <c r="N830" s="429">
        <v>1488</v>
      </c>
      <c r="O830" s="431">
        <v>354</v>
      </c>
      <c r="P830" s="353" t="s">
        <v>2140</v>
      </c>
      <c r="Q830" s="113">
        <v>268436</v>
      </c>
      <c r="R830" s="113">
        <v>0</v>
      </c>
      <c r="S830" s="113">
        <f t="shared" si="489"/>
        <v>83415.98000000001</v>
      </c>
      <c r="T830" s="113">
        <v>0</v>
      </c>
      <c r="U830" s="308">
        <v>185020.02</v>
      </c>
      <c r="V830" s="113">
        <v>0</v>
      </c>
      <c r="W830" s="113">
        <f t="shared" si="490"/>
        <v>41.579950123143171</v>
      </c>
      <c r="X830" s="113">
        <v>41.58</v>
      </c>
      <c r="Y830" s="120">
        <v>44196</v>
      </c>
    </row>
    <row r="831" spans="1:25" x14ac:dyDescent="0.25">
      <c r="A831" s="437"/>
      <c r="B831" s="34"/>
      <c r="C831" s="34"/>
      <c r="D831" s="132"/>
      <c r="E831" s="700" t="s">
        <v>2164</v>
      </c>
      <c r="F831" s="428" t="s">
        <v>1085</v>
      </c>
      <c r="G831" s="429" t="s">
        <v>38</v>
      </c>
      <c r="H831" s="429" t="s">
        <v>723</v>
      </c>
      <c r="I831" s="429"/>
      <c r="J831" s="443" t="s">
        <v>600</v>
      </c>
      <c r="K831" s="429">
        <v>5</v>
      </c>
      <c r="L831" s="430">
        <v>6455.9</v>
      </c>
      <c r="M831" s="429">
        <v>5769.2</v>
      </c>
      <c r="N831" s="429">
        <v>1488</v>
      </c>
      <c r="O831" s="431">
        <v>354</v>
      </c>
      <c r="P831" s="353" t="s">
        <v>35</v>
      </c>
      <c r="Q831" s="113">
        <v>268436</v>
      </c>
      <c r="R831" s="113">
        <v>0</v>
      </c>
      <c r="S831" s="113">
        <f t="shared" si="489"/>
        <v>83415.98000000001</v>
      </c>
      <c r="T831" s="113">
        <v>0</v>
      </c>
      <c r="U831" s="308">
        <v>185020.02</v>
      </c>
      <c r="V831" s="113">
        <v>0</v>
      </c>
      <c r="W831" s="113">
        <f t="shared" si="490"/>
        <v>41.579950123143171</v>
      </c>
      <c r="X831" s="113">
        <v>41.58</v>
      </c>
      <c r="Y831" s="120">
        <v>44196</v>
      </c>
    </row>
    <row r="832" spans="1:25" ht="14.25" x14ac:dyDescent="0.25">
      <c r="A832" s="437"/>
      <c r="B832" s="34"/>
      <c r="C832" s="34"/>
      <c r="D832" s="132"/>
      <c r="E832" s="949"/>
      <c r="F832" s="618" t="s">
        <v>31</v>
      </c>
      <c r="G832" s="352" t="s">
        <v>18</v>
      </c>
      <c r="H832" s="352" t="s">
        <v>18</v>
      </c>
      <c r="I832" s="352" t="s">
        <v>18</v>
      </c>
      <c r="J832" s="352" t="s">
        <v>18</v>
      </c>
      <c r="K832" s="352" t="s">
        <v>18</v>
      </c>
      <c r="L832" s="464">
        <f>L831</f>
        <v>6455.9</v>
      </c>
      <c r="M832" s="464">
        <f>M831</f>
        <v>5769.2</v>
      </c>
      <c r="N832" s="464">
        <f>N831</f>
        <v>1488</v>
      </c>
      <c r="O832" s="465">
        <f>O831</f>
        <v>354</v>
      </c>
      <c r="P832" s="463" t="s">
        <v>18</v>
      </c>
      <c r="Q832" s="114">
        <f>SUM(Q829:Q831)</f>
        <v>805308</v>
      </c>
      <c r="R832" s="114">
        <f t="shared" ref="R832:U832" si="491">SUM(R829:R831)</f>
        <v>0</v>
      </c>
      <c r="S832" s="114">
        <f t="shared" si="491"/>
        <v>250247.94000000003</v>
      </c>
      <c r="T832" s="114">
        <f t="shared" si="491"/>
        <v>0</v>
      </c>
      <c r="U832" s="114">
        <f t="shared" si="491"/>
        <v>555060.05999999994</v>
      </c>
      <c r="V832" s="114">
        <f>SUBTOTAL(9,V829:V831)</f>
        <v>0</v>
      </c>
      <c r="W832" s="466" t="s">
        <v>18</v>
      </c>
      <c r="X832" s="114" t="s">
        <v>18</v>
      </c>
      <c r="Y832" s="468" t="s">
        <v>18</v>
      </c>
    </row>
    <row r="833" spans="1:25" ht="25.5" x14ac:dyDescent="0.25">
      <c r="A833" s="437"/>
      <c r="B833" s="34"/>
      <c r="C833" s="34"/>
      <c r="D833" s="132"/>
      <c r="E833" s="700" t="s">
        <v>2165</v>
      </c>
      <c r="F833" s="428" t="s">
        <v>1086</v>
      </c>
      <c r="G833" s="429" t="s">
        <v>38</v>
      </c>
      <c r="H833" s="443" t="s">
        <v>720</v>
      </c>
      <c r="I833" s="429"/>
      <c r="J833" s="443" t="s">
        <v>600</v>
      </c>
      <c r="K833" s="429">
        <v>5</v>
      </c>
      <c r="L833" s="430">
        <v>6413.9</v>
      </c>
      <c r="M833" s="429">
        <v>5767.5</v>
      </c>
      <c r="N833" s="429"/>
      <c r="O833" s="431">
        <v>357</v>
      </c>
      <c r="P833" s="353" t="s">
        <v>2136</v>
      </c>
      <c r="Q833" s="113">
        <v>266690</v>
      </c>
      <c r="R833" s="113">
        <v>0</v>
      </c>
      <c r="S833" s="113">
        <f t="shared" ref="S833:S835" si="492">Q833-U833</f>
        <v>82873.41</v>
      </c>
      <c r="T833" s="113">
        <v>0</v>
      </c>
      <c r="U833" s="308">
        <v>183816.59</v>
      </c>
      <c r="V833" s="113">
        <v>0</v>
      </c>
      <c r="W833" s="113">
        <f t="shared" ref="W833:W835" si="493">Q833/L833</f>
        <v>41.580005924632438</v>
      </c>
      <c r="X833" s="113">
        <v>41.58</v>
      </c>
      <c r="Y833" s="120">
        <v>44196</v>
      </c>
    </row>
    <row r="834" spans="1:25" x14ac:dyDescent="0.25">
      <c r="A834" s="437"/>
      <c r="B834" s="34"/>
      <c r="C834" s="34"/>
      <c r="D834" s="132"/>
      <c r="E834" s="700" t="s">
        <v>2165</v>
      </c>
      <c r="F834" s="428" t="s">
        <v>1086</v>
      </c>
      <c r="G834" s="429" t="s">
        <v>38</v>
      </c>
      <c r="H834" s="429" t="s">
        <v>720</v>
      </c>
      <c r="I834" s="429"/>
      <c r="J834" s="443" t="s">
        <v>600</v>
      </c>
      <c r="K834" s="429">
        <v>5</v>
      </c>
      <c r="L834" s="430">
        <v>6413.9</v>
      </c>
      <c r="M834" s="429">
        <v>5767.5</v>
      </c>
      <c r="N834" s="429"/>
      <c r="O834" s="431">
        <v>357</v>
      </c>
      <c r="P834" s="353" t="s">
        <v>35</v>
      </c>
      <c r="Q834" s="113">
        <v>266690</v>
      </c>
      <c r="R834" s="113">
        <v>0</v>
      </c>
      <c r="S834" s="113">
        <f t="shared" si="492"/>
        <v>82873.41</v>
      </c>
      <c r="T834" s="113">
        <v>0</v>
      </c>
      <c r="U834" s="308">
        <v>183816.59</v>
      </c>
      <c r="V834" s="113">
        <v>0</v>
      </c>
      <c r="W834" s="113">
        <f t="shared" si="493"/>
        <v>41.580005924632438</v>
      </c>
      <c r="X834" s="113">
        <v>41.58</v>
      </c>
      <c r="Y834" s="120">
        <v>44196</v>
      </c>
    </row>
    <row r="835" spans="1:25" ht="25.5" x14ac:dyDescent="0.25">
      <c r="A835" s="437"/>
      <c r="B835" s="34"/>
      <c r="C835" s="34"/>
      <c r="D835" s="132"/>
      <c r="E835" s="700" t="s">
        <v>2165</v>
      </c>
      <c r="F835" s="428" t="s">
        <v>1086</v>
      </c>
      <c r="G835" s="429" t="s">
        <v>38</v>
      </c>
      <c r="H835" s="429" t="s">
        <v>720</v>
      </c>
      <c r="I835" s="429"/>
      <c r="J835" s="443" t="s">
        <v>600</v>
      </c>
      <c r="K835" s="429">
        <v>5</v>
      </c>
      <c r="L835" s="430">
        <v>6413.9</v>
      </c>
      <c r="M835" s="429">
        <v>5767.5</v>
      </c>
      <c r="N835" s="429"/>
      <c r="O835" s="431">
        <v>357</v>
      </c>
      <c r="P835" s="353" t="s">
        <v>2140</v>
      </c>
      <c r="Q835" s="113">
        <v>266690</v>
      </c>
      <c r="R835" s="113">
        <v>0</v>
      </c>
      <c r="S835" s="113">
        <f t="shared" si="492"/>
        <v>82873.41</v>
      </c>
      <c r="T835" s="113">
        <v>0</v>
      </c>
      <c r="U835" s="308">
        <v>183816.59</v>
      </c>
      <c r="V835" s="113">
        <v>0</v>
      </c>
      <c r="W835" s="113">
        <f t="shared" si="493"/>
        <v>41.580005924632438</v>
      </c>
      <c r="X835" s="113">
        <v>41.58</v>
      </c>
      <c r="Y835" s="120">
        <v>44196</v>
      </c>
    </row>
    <row r="836" spans="1:25" ht="14.25" x14ac:dyDescent="0.25">
      <c r="A836" s="437"/>
      <c r="B836" s="34"/>
      <c r="C836" s="34"/>
      <c r="D836" s="132"/>
      <c r="E836" s="949"/>
      <c r="F836" s="618" t="s">
        <v>31</v>
      </c>
      <c r="G836" s="352" t="s">
        <v>18</v>
      </c>
      <c r="H836" s="352" t="s">
        <v>18</v>
      </c>
      <c r="I836" s="352" t="s">
        <v>18</v>
      </c>
      <c r="J836" s="352" t="s">
        <v>18</v>
      </c>
      <c r="K836" s="352" t="s">
        <v>18</v>
      </c>
      <c r="L836" s="464">
        <f>L835</f>
        <v>6413.9</v>
      </c>
      <c r="M836" s="464">
        <f>M835</f>
        <v>5767.5</v>
      </c>
      <c r="N836" s="464">
        <f>N835</f>
        <v>0</v>
      </c>
      <c r="O836" s="465">
        <f>O835</f>
        <v>357</v>
      </c>
      <c r="P836" s="463" t="s">
        <v>18</v>
      </c>
      <c r="Q836" s="114">
        <f>SUM(Q833:Q835)</f>
        <v>800070</v>
      </c>
      <c r="R836" s="114">
        <f t="shared" ref="R836:U836" si="494">SUM(R833:R835)</f>
        <v>0</v>
      </c>
      <c r="S836" s="114">
        <f t="shared" si="494"/>
        <v>248620.23</v>
      </c>
      <c r="T836" s="114">
        <f t="shared" si="494"/>
        <v>0</v>
      </c>
      <c r="U836" s="114">
        <f t="shared" si="494"/>
        <v>551449.77</v>
      </c>
      <c r="V836" s="114">
        <f>SUBTOTAL(9,V833:V835)</f>
        <v>0</v>
      </c>
      <c r="W836" s="466" t="s">
        <v>18</v>
      </c>
      <c r="X836" s="114" t="s">
        <v>18</v>
      </c>
      <c r="Y836" s="468" t="s">
        <v>18</v>
      </c>
    </row>
    <row r="837" spans="1:25" x14ac:dyDescent="0.25">
      <c r="A837" s="437"/>
      <c r="B837" s="34"/>
      <c r="C837" s="34"/>
      <c r="D837" s="132"/>
      <c r="E837" s="700" t="s">
        <v>2166</v>
      </c>
      <c r="F837" s="428" t="s">
        <v>877</v>
      </c>
      <c r="G837" s="429" t="s">
        <v>38</v>
      </c>
      <c r="H837" s="443" t="s">
        <v>703</v>
      </c>
      <c r="I837" s="429"/>
      <c r="J837" s="443" t="s">
        <v>613</v>
      </c>
      <c r="K837" s="429">
        <v>4</v>
      </c>
      <c r="L837" s="430">
        <v>2720.4</v>
      </c>
      <c r="M837" s="429">
        <v>2554.4</v>
      </c>
      <c r="N837" s="429">
        <v>723.3</v>
      </c>
      <c r="O837" s="431">
        <v>147</v>
      </c>
      <c r="P837" s="353" t="s">
        <v>2119</v>
      </c>
      <c r="Q837" s="113">
        <v>118555</v>
      </c>
      <c r="R837" s="113">
        <v>0</v>
      </c>
      <c r="S837" s="113">
        <f t="shared" ref="S837:S843" si="495">Q837-U837</f>
        <v>36840.740000000005</v>
      </c>
      <c r="T837" s="113">
        <v>0</v>
      </c>
      <c r="U837" s="308">
        <v>81714.259999999995</v>
      </c>
      <c r="V837" s="113">
        <v>0</v>
      </c>
      <c r="W837" s="113">
        <f t="shared" ref="W837:W843" si="496">Q837/L837</f>
        <v>43.579988237023969</v>
      </c>
      <c r="X837" s="113">
        <v>43.58</v>
      </c>
      <c r="Y837" s="120">
        <v>44196</v>
      </c>
    </row>
    <row r="838" spans="1:25" x14ac:dyDescent="0.25">
      <c r="A838" s="437"/>
      <c r="B838" s="34"/>
      <c r="C838" s="34"/>
      <c r="D838" s="132"/>
      <c r="E838" s="700" t="s">
        <v>2166</v>
      </c>
      <c r="F838" s="428" t="s">
        <v>877</v>
      </c>
      <c r="G838" s="429" t="s">
        <v>38</v>
      </c>
      <c r="H838" s="443" t="s">
        <v>703</v>
      </c>
      <c r="I838" s="429"/>
      <c r="J838" s="443" t="s">
        <v>613</v>
      </c>
      <c r="K838" s="429">
        <v>4</v>
      </c>
      <c r="L838" s="432">
        <v>2720.4</v>
      </c>
      <c r="M838" s="429">
        <v>2554.4</v>
      </c>
      <c r="N838" s="429">
        <v>723.3</v>
      </c>
      <c r="O838" s="431">
        <v>147</v>
      </c>
      <c r="P838" s="353" t="s">
        <v>2111</v>
      </c>
      <c r="Q838" s="113">
        <v>1571711</v>
      </c>
      <c r="R838" s="113">
        <v>0</v>
      </c>
      <c r="S838" s="113">
        <f t="shared" si="495"/>
        <v>488406.22</v>
      </c>
      <c r="T838" s="113">
        <v>0</v>
      </c>
      <c r="U838" s="308">
        <v>1083304.78</v>
      </c>
      <c r="V838" s="113">
        <v>0</v>
      </c>
      <c r="W838" s="113">
        <f t="shared" si="496"/>
        <v>577.74996324069991</v>
      </c>
      <c r="X838" s="113">
        <v>577.75</v>
      </c>
      <c r="Y838" s="120">
        <v>44196</v>
      </c>
    </row>
    <row r="839" spans="1:25" x14ac:dyDescent="0.25">
      <c r="A839" s="437"/>
      <c r="B839" s="34"/>
      <c r="C839" s="34"/>
      <c r="D839" s="132"/>
      <c r="E839" s="700" t="s">
        <v>2166</v>
      </c>
      <c r="F839" s="428" t="s">
        <v>877</v>
      </c>
      <c r="G839" s="429" t="s">
        <v>38</v>
      </c>
      <c r="H839" s="443" t="s">
        <v>703</v>
      </c>
      <c r="I839" s="429"/>
      <c r="J839" s="443" t="s">
        <v>613</v>
      </c>
      <c r="K839" s="429">
        <v>4</v>
      </c>
      <c r="L839" s="430">
        <v>2720.4</v>
      </c>
      <c r="M839" s="429">
        <v>2554.4</v>
      </c>
      <c r="N839" s="429">
        <v>723.3</v>
      </c>
      <c r="O839" s="431">
        <v>147</v>
      </c>
      <c r="P839" s="353" t="s">
        <v>78</v>
      </c>
      <c r="Q839" s="113">
        <v>117059</v>
      </c>
      <c r="R839" s="113">
        <v>0</v>
      </c>
      <c r="S839" s="113">
        <f t="shared" si="495"/>
        <v>36375.86</v>
      </c>
      <c r="T839" s="113">
        <v>0</v>
      </c>
      <c r="U839" s="308">
        <v>80683.14</v>
      </c>
      <c r="V839" s="113">
        <v>0</v>
      </c>
      <c r="W839" s="113">
        <f t="shared" si="496"/>
        <v>43.030069107484195</v>
      </c>
      <c r="X839" s="113">
        <v>43.03</v>
      </c>
      <c r="Y839" s="120">
        <v>44196</v>
      </c>
    </row>
    <row r="840" spans="1:25" ht="25.5" x14ac:dyDescent="0.25">
      <c r="A840" s="437"/>
      <c r="B840" s="34"/>
      <c r="C840" s="34"/>
      <c r="D840" s="132"/>
      <c r="E840" s="700" t="s">
        <v>2166</v>
      </c>
      <c r="F840" s="428" t="s">
        <v>877</v>
      </c>
      <c r="G840" s="429" t="s">
        <v>38</v>
      </c>
      <c r="H840" s="443" t="s">
        <v>703</v>
      </c>
      <c r="I840" s="429"/>
      <c r="J840" s="443" t="s">
        <v>613</v>
      </c>
      <c r="K840" s="429">
        <v>4</v>
      </c>
      <c r="L840" s="430">
        <v>2720.4</v>
      </c>
      <c r="M840" s="429">
        <v>2554.4</v>
      </c>
      <c r="N840" s="429">
        <v>723.3</v>
      </c>
      <c r="O840" s="431">
        <v>147</v>
      </c>
      <c r="P840" s="353" t="s">
        <v>2136</v>
      </c>
      <c r="Q840" s="113">
        <v>88903</v>
      </c>
      <c r="R840" s="113">
        <v>0</v>
      </c>
      <c r="S840" s="113">
        <f t="shared" si="495"/>
        <v>27626.440000000002</v>
      </c>
      <c r="T840" s="113">
        <v>0</v>
      </c>
      <c r="U840" s="308">
        <v>61276.56</v>
      </c>
      <c r="V840" s="113">
        <v>0</v>
      </c>
      <c r="W840" s="113">
        <f t="shared" si="496"/>
        <v>32.680120570504336</v>
      </c>
      <c r="X840" s="113">
        <v>32.68</v>
      </c>
      <c r="Y840" s="120">
        <v>44196</v>
      </c>
    </row>
    <row r="841" spans="1:25" x14ac:dyDescent="0.25">
      <c r="A841" s="437"/>
      <c r="B841" s="34"/>
      <c r="C841" s="34"/>
      <c r="D841" s="132"/>
      <c r="E841" s="700" t="s">
        <v>2166</v>
      </c>
      <c r="F841" s="428" t="s">
        <v>877</v>
      </c>
      <c r="G841" s="429" t="s">
        <v>38</v>
      </c>
      <c r="H841" s="443" t="s">
        <v>703</v>
      </c>
      <c r="I841" s="429"/>
      <c r="J841" s="443" t="s">
        <v>613</v>
      </c>
      <c r="K841" s="429">
        <v>4</v>
      </c>
      <c r="L841" s="432">
        <v>2720.4</v>
      </c>
      <c r="M841" s="429">
        <v>2554.4</v>
      </c>
      <c r="N841" s="429">
        <v>723.3</v>
      </c>
      <c r="O841" s="431">
        <v>147</v>
      </c>
      <c r="P841" s="353" t="s">
        <v>83</v>
      </c>
      <c r="Q841" s="113">
        <v>62243</v>
      </c>
      <c r="R841" s="113">
        <v>0</v>
      </c>
      <c r="S841" s="113">
        <f t="shared" si="495"/>
        <v>19341.89</v>
      </c>
      <c r="T841" s="113">
        <v>0</v>
      </c>
      <c r="U841" s="308">
        <v>42901.11</v>
      </c>
      <c r="V841" s="113">
        <v>0</v>
      </c>
      <c r="W841" s="113">
        <f t="shared" si="496"/>
        <v>22.880091163064254</v>
      </c>
      <c r="X841" s="113">
        <v>22.88</v>
      </c>
      <c r="Y841" s="120">
        <v>44196</v>
      </c>
    </row>
    <row r="842" spans="1:25" ht="25.5" x14ac:dyDescent="0.25">
      <c r="A842" s="437"/>
      <c r="B842" s="34"/>
      <c r="C842" s="34"/>
      <c r="D842" s="132"/>
      <c r="E842" s="700" t="s">
        <v>2166</v>
      </c>
      <c r="F842" s="428" t="s">
        <v>877</v>
      </c>
      <c r="G842" s="429" t="s">
        <v>38</v>
      </c>
      <c r="H842" s="443" t="s">
        <v>703</v>
      </c>
      <c r="I842" s="429"/>
      <c r="J842" s="443" t="s">
        <v>613</v>
      </c>
      <c r="K842" s="429">
        <v>4</v>
      </c>
      <c r="L842" s="430">
        <v>2720.4</v>
      </c>
      <c r="M842" s="429">
        <v>2554.4</v>
      </c>
      <c r="N842" s="429">
        <v>723.3</v>
      </c>
      <c r="O842" s="431">
        <v>147</v>
      </c>
      <c r="P842" s="353" t="s">
        <v>2140</v>
      </c>
      <c r="Q842" s="113">
        <v>88903</v>
      </c>
      <c r="R842" s="113">
        <v>0</v>
      </c>
      <c r="S842" s="113">
        <f t="shared" si="495"/>
        <v>27626.440000000002</v>
      </c>
      <c r="T842" s="113">
        <v>0</v>
      </c>
      <c r="U842" s="308">
        <v>61276.56</v>
      </c>
      <c r="V842" s="113">
        <v>0</v>
      </c>
      <c r="W842" s="113">
        <f t="shared" si="496"/>
        <v>32.680120570504336</v>
      </c>
      <c r="X842" s="113">
        <v>32.68</v>
      </c>
      <c r="Y842" s="120">
        <v>44196</v>
      </c>
    </row>
    <row r="843" spans="1:25" x14ac:dyDescent="0.25">
      <c r="A843" s="437"/>
      <c r="B843" s="34"/>
      <c r="C843" s="34"/>
      <c r="D843" s="132"/>
      <c r="E843" s="700" t="s">
        <v>2166</v>
      </c>
      <c r="F843" s="428" t="s">
        <v>877</v>
      </c>
      <c r="G843" s="429" t="s">
        <v>38</v>
      </c>
      <c r="H843" s="443" t="s">
        <v>703</v>
      </c>
      <c r="I843" s="429"/>
      <c r="J843" s="443" t="s">
        <v>613</v>
      </c>
      <c r="K843" s="429">
        <v>4</v>
      </c>
      <c r="L843" s="430">
        <v>2720.4</v>
      </c>
      <c r="M843" s="429">
        <v>2554.4</v>
      </c>
      <c r="N843" s="429">
        <v>723.3</v>
      </c>
      <c r="O843" s="431">
        <v>147</v>
      </c>
      <c r="P843" s="353" t="s">
        <v>35</v>
      </c>
      <c r="Q843" s="113">
        <v>88903</v>
      </c>
      <c r="R843" s="113">
        <v>0</v>
      </c>
      <c r="S843" s="113">
        <f t="shared" si="495"/>
        <v>27626.440000000002</v>
      </c>
      <c r="T843" s="113">
        <v>0</v>
      </c>
      <c r="U843" s="308">
        <v>61276.56</v>
      </c>
      <c r="V843" s="113">
        <v>0</v>
      </c>
      <c r="W843" s="113">
        <f t="shared" si="496"/>
        <v>32.680120570504336</v>
      </c>
      <c r="X843" s="113">
        <v>32.68</v>
      </c>
      <c r="Y843" s="120">
        <v>44196</v>
      </c>
    </row>
    <row r="844" spans="1:25" ht="14.25" x14ac:dyDescent="0.25">
      <c r="A844" s="437"/>
      <c r="B844" s="34"/>
      <c r="C844" s="34"/>
      <c r="D844" s="132"/>
      <c r="E844" s="949"/>
      <c r="F844" s="618" t="s">
        <v>31</v>
      </c>
      <c r="G844" s="352" t="s">
        <v>18</v>
      </c>
      <c r="H844" s="352" t="s">
        <v>18</v>
      </c>
      <c r="I844" s="352" t="s">
        <v>18</v>
      </c>
      <c r="J844" s="352" t="s">
        <v>18</v>
      </c>
      <c r="K844" s="352" t="s">
        <v>18</v>
      </c>
      <c r="L844" s="464">
        <f>L843</f>
        <v>2720.4</v>
      </c>
      <c r="M844" s="464">
        <f>M843</f>
        <v>2554.4</v>
      </c>
      <c r="N844" s="464">
        <f>N843</f>
        <v>723.3</v>
      </c>
      <c r="O844" s="465">
        <f>O843</f>
        <v>147</v>
      </c>
      <c r="P844" s="463" t="s">
        <v>18</v>
      </c>
      <c r="Q844" s="114">
        <f>SUM(Q837:Q843)</f>
        <v>2136277</v>
      </c>
      <c r="R844" s="114">
        <f t="shared" ref="R844:U844" si="497">SUM(R837:R843)</f>
        <v>0</v>
      </c>
      <c r="S844" s="114">
        <f t="shared" si="497"/>
        <v>663844.03</v>
      </c>
      <c r="T844" s="114">
        <f t="shared" si="497"/>
        <v>0</v>
      </c>
      <c r="U844" s="114">
        <f t="shared" si="497"/>
        <v>1472432.9700000002</v>
      </c>
      <c r="V844" s="114">
        <f>SUBTOTAL(9,V837:V843)</f>
        <v>0</v>
      </c>
      <c r="W844" s="466" t="s">
        <v>18</v>
      </c>
      <c r="X844" s="114" t="s">
        <v>18</v>
      </c>
      <c r="Y844" s="468" t="s">
        <v>18</v>
      </c>
    </row>
    <row r="845" spans="1:25" ht="25.5" x14ac:dyDescent="0.25">
      <c r="A845" s="437"/>
      <c r="B845" s="34"/>
      <c r="C845" s="34"/>
      <c r="D845" s="132"/>
      <c r="E845" s="700" t="s">
        <v>2167</v>
      </c>
      <c r="F845" s="428" t="s">
        <v>1087</v>
      </c>
      <c r="G845" s="429" t="s">
        <v>38</v>
      </c>
      <c r="H845" s="443" t="s">
        <v>2144</v>
      </c>
      <c r="I845" s="429"/>
      <c r="J845" s="443" t="s">
        <v>600</v>
      </c>
      <c r="K845" s="429">
        <v>5</v>
      </c>
      <c r="L845" s="432">
        <v>5763.7</v>
      </c>
      <c r="M845" s="429">
        <v>5456.9</v>
      </c>
      <c r="N845" s="429">
        <v>720</v>
      </c>
      <c r="O845" s="431">
        <v>360</v>
      </c>
      <c r="P845" s="353" t="s">
        <v>2140</v>
      </c>
      <c r="Q845" s="113">
        <v>239655</v>
      </c>
      <c r="R845" s="113">
        <v>0</v>
      </c>
      <c r="S845" s="113">
        <f t="shared" ref="S845" si="498">Q845-U845</f>
        <v>74472.34</v>
      </c>
      <c r="T845" s="113">
        <v>0</v>
      </c>
      <c r="U845" s="308">
        <v>165182.66</v>
      </c>
      <c r="V845" s="113">
        <v>0</v>
      </c>
      <c r="W845" s="113">
        <f>Q845/L845</f>
        <v>41.580061418880234</v>
      </c>
      <c r="X845" s="113">
        <v>41.58</v>
      </c>
      <c r="Y845" s="120">
        <v>44196</v>
      </c>
    </row>
    <row r="846" spans="1:25" ht="14.25" x14ac:dyDescent="0.25">
      <c r="A846" s="437"/>
      <c r="B846" s="34"/>
      <c r="C846" s="34"/>
      <c r="D846" s="132"/>
      <c r="E846" s="949"/>
      <c r="F846" s="618" t="s">
        <v>31</v>
      </c>
      <c r="G846" s="352" t="s">
        <v>18</v>
      </c>
      <c r="H846" s="352" t="s">
        <v>18</v>
      </c>
      <c r="I846" s="352" t="s">
        <v>18</v>
      </c>
      <c r="J846" s="352" t="s">
        <v>18</v>
      </c>
      <c r="K846" s="352" t="s">
        <v>18</v>
      </c>
      <c r="L846" s="464">
        <f>L845</f>
        <v>5763.7</v>
      </c>
      <c r="M846" s="464">
        <f>M845</f>
        <v>5456.9</v>
      </c>
      <c r="N846" s="464">
        <f>N845</f>
        <v>720</v>
      </c>
      <c r="O846" s="465">
        <f>O845</f>
        <v>360</v>
      </c>
      <c r="P846" s="463" t="s">
        <v>18</v>
      </c>
      <c r="Q846" s="114">
        <f>SUM(Q845:Q845)</f>
        <v>239655</v>
      </c>
      <c r="R846" s="114">
        <f t="shared" ref="R846:U846" si="499">SUM(R845:R845)</f>
        <v>0</v>
      </c>
      <c r="S846" s="114">
        <f t="shared" si="499"/>
        <v>74472.34</v>
      </c>
      <c r="T846" s="114">
        <f t="shared" si="499"/>
        <v>0</v>
      </c>
      <c r="U846" s="114">
        <f t="shared" si="499"/>
        <v>165182.66</v>
      </c>
      <c r="V846" s="114">
        <f>SUBTOTAL(9,V845:V845)</f>
        <v>0</v>
      </c>
      <c r="W846" s="466" t="s">
        <v>18</v>
      </c>
      <c r="X846" s="114" t="s">
        <v>18</v>
      </c>
      <c r="Y846" s="468" t="s">
        <v>18</v>
      </c>
    </row>
    <row r="847" spans="1:25" ht="25.5" x14ac:dyDescent="0.25">
      <c r="A847" s="437"/>
      <c r="B847" s="34"/>
      <c r="C847" s="34"/>
      <c r="D847" s="132"/>
      <c r="E847" s="700" t="s">
        <v>2168</v>
      </c>
      <c r="F847" s="428" t="s">
        <v>1088</v>
      </c>
      <c r="G847" s="429" t="s">
        <v>38</v>
      </c>
      <c r="H847" s="443" t="s">
        <v>723</v>
      </c>
      <c r="I847" s="429"/>
      <c r="J847" s="443" t="s">
        <v>600</v>
      </c>
      <c r="K847" s="429">
        <v>5</v>
      </c>
      <c r="L847" s="430">
        <v>4823.1000000000004</v>
      </c>
      <c r="M847" s="429">
        <v>4251.8999999999996</v>
      </c>
      <c r="N847" s="429"/>
      <c r="O847" s="431">
        <v>237</v>
      </c>
      <c r="P847" s="353" t="s">
        <v>2136</v>
      </c>
      <c r="Q847" s="113">
        <v>200544</v>
      </c>
      <c r="R847" s="113">
        <v>0</v>
      </c>
      <c r="S847" s="113">
        <f t="shared" ref="S847:S848" si="500">Q847-U847</f>
        <v>62318.670000000013</v>
      </c>
      <c r="T847" s="113">
        <v>0</v>
      </c>
      <c r="U847" s="308">
        <v>138225.32999999999</v>
      </c>
      <c r="V847" s="113">
        <v>0</v>
      </c>
      <c r="W847" s="113">
        <f t="shared" ref="W847:W848" si="501">Q847/L847</f>
        <v>41.579896746905511</v>
      </c>
      <c r="X847" s="113">
        <v>41.58</v>
      </c>
      <c r="Y847" s="120">
        <v>44196</v>
      </c>
    </row>
    <row r="848" spans="1:25" ht="25.5" x14ac:dyDescent="0.25">
      <c r="A848" s="437"/>
      <c r="B848" s="34"/>
      <c r="C848" s="34"/>
      <c r="D848" s="132"/>
      <c r="E848" s="700" t="s">
        <v>2168</v>
      </c>
      <c r="F848" s="428" t="s">
        <v>1088</v>
      </c>
      <c r="G848" s="429" t="s">
        <v>38</v>
      </c>
      <c r="H848" s="443" t="s">
        <v>723</v>
      </c>
      <c r="I848" s="429"/>
      <c r="J848" s="443" t="s">
        <v>600</v>
      </c>
      <c r="K848" s="429">
        <v>5</v>
      </c>
      <c r="L848" s="430">
        <v>4823.1000000000004</v>
      </c>
      <c r="M848" s="429">
        <v>4251.8999999999996</v>
      </c>
      <c r="N848" s="429"/>
      <c r="O848" s="431">
        <v>237</v>
      </c>
      <c r="P848" s="353" t="s">
        <v>2140</v>
      </c>
      <c r="Q848" s="113">
        <v>200544</v>
      </c>
      <c r="R848" s="113">
        <v>0</v>
      </c>
      <c r="S848" s="113">
        <f t="shared" si="500"/>
        <v>62318.670000000013</v>
      </c>
      <c r="T848" s="113">
        <v>0</v>
      </c>
      <c r="U848" s="308">
        <v>138225.32999999999</v>
      </c>
      <c r="V848" s="113">
        <v>0</v>
      </c>
      <c r="W848" s="113">
        <f t="shared" si="501"/>
        <v>41.579896746905511</v>
      </c>
      <c r="X848" s="113">
        <v>41.58</v>
      </c>
      <c r="Y848" s="120">
        <v>44196</v>
      </c>
    </row>
    <row r="849" spans="1:25" ht="14.25" x14ac:dyDescent="0.25">
      <c r="A849" s="437"/>
      <c r="B849" s="34"/>
      <c r="C849" s="34"/>
      <c r="D849" s="132"/>
      <c r="E849" s="949"/>
      <c r="F849" s="618" t="s">
        <v>31</v>
      </c>
      <c r="G849" s="352" t="s">
        <v>18</v>
      </c>
      <c r="H849" s="352" t="s">
        <v>18</v>
      </c>
      <c r="I849" s="352" t="s">
        <v>18</v>
      </c>
      <c r="J849" s="352" t="s">
        <v>18</v>
      </c>
      <c r="K849" s="352" t="s">
        <v>18</v>
      </c>
      <c r="L849" s="464">
        <f>L848</f>
        <v>4823.1000000000004</v>
      </c>
      <c r="M849" s="464">
        <f>M848</f>
        <v>4251.8999999999996</v>
      </c>
      <c r="N849" s="464">
        <f>N848</f>
        <v>0</v>
      </c>
      <c r="O849" s="465">
        <f>O848</f>
        <v>237</v>
      </c>
      <c r="P849" s="463" t="s">
        <v>18</v>
      </c>
      <c r="Q849" s="114">
        <f>SUM(Q847:Q848)</f>
        <v>401088</v>
      </c>
      <c r="R849" s="114">
        <f t="shared" ref="R849:U849" si="502">SUM(R847:R848)</f>
        <v>0</v>
      </c>
      <c r="S849" s="114">
        <f t="shared" si="502"/>
        <v>124637.34000000003</v>
      </c>
      <c r="T849" s="114">
        <f t="shared" si="502"/>
        <v>0</v>
      </c>
      <c r="U849" s="114">
        <f t="shared" si="502"/>
        <v>276450.65999999997</v>
      </c>
      <c r="V849" s="114">
        <f>SUBTOTAL(9,V847:V848)</f>
        <v>0</v>
      </c>
      <c r="W849" s="466" t="s">
        <v>18</v>
      </c>
      <c r="X849" s="114" t="s">
        <v>18</v>
      </c>
      <c r="Y849" s="468" t="s">
        <v>18</v>
      </c>
    </row>
    <row r="850" spans="1:25" ht="25.5" x14ac:dyDescent="0.25">
      <c r="A850" s="437"/>
      <c r="B850" s="34"/>
      <c r="C850" s="34"/>
      <c r="D850" s="132"/>
      <c r="E850" s="700" t="s">
        <v>2169</v>
      </c>
      <c r="F850" s="428" t="s">
        <v>1089</v>
      </c>
      <c r="G850" s="429" t="s">
        <v>38</v>
      </c>
      <c r="H850" s="429" t="s">
        <v>718</v>
      </c>
      <c r="I850" s="429"/>
      <c r="J850" s="443" t="s">
        <v>600</v>
      </c>
      <c r="K850" s="429">
        <v>5</v>
      </c>
      <c r="L850" s="430">
        <v>5224.2</v>
      </c>
      <c r="M850" s="429">
        <v>4765.6000000000004</v>
      </c>
      <c r="N850" s="429">
        <v>1195.4000000000001</v>
      </c>
      <c r="O850" s="431">
        <v>330</v>
      </c>
      <c r="P850" s="353" t="s">
        <v>2140</v>
      </c>
      <c r="Q850" s="113">
        <v>217222</v>
      </c>
      <c r="R850" s="113">
        <v>0</v>
      </c>
      <c r="S850" s="113">
        <f t="shared" ref="S850:S852" si="503">Q850-U850</f>
        <v>67501.329999999987</v>
      </c>
      <c r="T850" s="113">
        <v>0</v>
      </c>
      <c r="U850" s="308">
        <v>149720.67000000001</v>
      </c>
      <c r="V850" s="113">
        <v>0</v>
      </c>
      <c r="W850" s="113">
        <f t="shared" ref="W850:W852" si="504">Q850/L850</f>
        <v>41.579954825619232</v>
      </c>
      <c r="X850" s="113">
        <v>41.58</v>
      </c>
      <c r="Y850" s="120">
        <v>44196</v>
      </c>
    </row>
    <row r="851" spans="1:25" ht="25.5" x14ac:dyDescent="0.25">
      <c r="A851" s="437"/>
      <c r="B851" s="34"/>
      <c r="C851" s="34"/>
      <c r="D851" s="132"/>
      <c r="E851" s="700" t="s">
        <v>2169</v>
      </c>
      <c r="F851" s="428" t="s">
        <v>1089</v>
      </c>
      <c r="G851" s="429" t="s">
        <v>38</v>
      </c>
      <c r="H851" s="429" t="s">
        <v>718</v>
      </c>
      <c r="I851" s="429"/>
      <c r="J851" s="443" t="s">
        <v>600</v>
      </c>
      <c r="K851" s="429">
        <v>5</v>
      </c>
      <c r="L851" s="430">
        <v>5224.2</v>
      </c>
      <c r="M851" s="429">
        <v>4765.6000000000004</v>
      </c>
      <c r="N851" s="429">
        <v>1195.4000000000001</v>
      </c>
      <c r="O851" s="431">
        <v>330</v>
      </c>
      <c r="P851" s="353" t="s">
        <v>2136</v>
      </c>
      <c r="Q851" s="113">
        <v>217222</v>
      </c>
      <c r="R851" s="113">
        <v>0</v>
      </c>
      <c r="S851" s="113">
        <f t="shared" si="503"/>
        <v>67501.329999999987</v>
      </c>
      <c r="T851" s="113">
        <v>0</v>
      </c>
      <c r="U851" s="308">
        <v>149720.67000000001</v>
      </c>
      <c r="V851" s="113">
        <v>0</v>
      </c>
      <c r="W851" s="113">
        <f t="shared" si="504"/>
        <v>41.579954825619232</v>
      </c>
      <c r="X851" s="113">
        <v>41.58</v>
      </c>
      <c r="Y851" s="120">
        <v>44196</v>
      </c>
    </row>
    <row r="852" spans="1:25" x14ac:dyDescent="0.25">
      <c r="A852" s="437"/>
      <c r="B852" s="34"/>
      <c r="C852" s="34"/>
      <c r="D852" s="132"/>
      <c r="E852" s="700" t="s">
        <v>2169</v>
      </c>
      <c r="F852" s="428" t="s">
        <v>1089</v>
      </c>
      <c r="G852" s="429" t="s">
        <v>38</v>
      </c>
      <c r="H852" s="443" t="s">
        <v>718</v>
      </c>
      <c r="I852" s="429"/>
      <c r="J852" s="443" t="s">
        <v>600</v>
      </c>
      <c r="K852" s="429">
        <v>5</v>
      </c>
      <c r="L852" s="430">
        <v>5224.2</v>
      </c>
      <c r="M852" s="429">
        <v>4765.6000000000004</v>
      </c>
      <c r="N852" s="429">
        <v>1195.4000000000001</v>
      </c>
      <c r="O852" s="431">
        <v>330</v>
      </c>
      <c r="P852" s="353" t="s">
        <v>35</v>
      </c>
      <c r="Q852" s="113">
        <v>217222</v>
      </c>
      <c r="R852" s="113">
        <v>0</v>
      </c>
      <c r="S852" s="113">
        <f t="shared" si="503"/>
        <v>67501.329999999987</v>
      </c>
      <c r="T852" s="113">
        <v>0</v>
      </c>
      <c r="U852" s="308">
        <v>149720.67000000001</v>
      </c>
      <c r="V852" s="113">
        <v>0</v>
      </c>
      <c r="W852" s="113">
        <f t="shared" si="504"/>
        <v>41.579954825619232</v>
      </c>
      <c r="X852" s="113">
        <v>41.58</v>
      </c>
      <c r="Y852" s="120">
        <v>44196</v>
      </c>
    </row>
    <row r="853" spans="1:25" ht="14.25" x14ac:dyDescent="0.25">
      <c r="A853" s="437"/>
      <c r="B853" s="34"/>
      <c r="C853" s="34"/>
      <c r="D853" s="132"/>
      <c r="E853" s="949"/>
      <c r="F853" s="618" t="s">
        <v>31</v>
      </c>
      <c r="G853" s="352" t="s">
        <v>18</v>
      </c>
      <c r="H853" s="352" t="s">
        <v>18</v>
      </c>
      <c r="I853" s="352" t="s">
        <v>18</v>
      </c>
      <c r="J853" s="352" t="s">
        <v>18</v>
      </c>
      <c r="K853" s="352" t="s">
        <v>18</v>
      </c>
      <c r="L853" s="464">
        <f>L852</f>
        <v>5224.2</v>
      </c>
      <c r="M853" s="464">
        <f>M852</f>
        <v>4765.6000000000004</v>
      </c>
      <c r="N853" s="464">
        <f>N852</f>
        <v>1195.4000000000001</v>
      </c>
      <c r="O853" s="465">
        <f>O852</f>
        <v>330</v>
      </c>
      <c r="P853" s="463" t="s">
        <v>18</v>
      </c>
      <c r="Q853" s="114">
        <f>SUM(Q850:Q852)</f>
        <v>651666</v>
      </c>
      <c r="R853" s="114">
        <f t="shared" ref="R853:U853" si="505">SUM(R850:R852)</f>
        <v>0</v>
      </c>
      <c r="S853" s="114">
        <f t="shared" si="505"/>
        <v>202503.98999999996</v>
      </c>
      <c r="T853" s="114">
        <f t="shared" si="505"/>
        <v>0</v>
      </c>
      <c r="U853" s="114">
        <f t="shared" si="505"/>
        <v>449162.01</v>
      </c>
      <c r="V853" s="114">
        <f>SUBTOTAL(9,V850:V852)</f>
        <v>0</v>
      </c>
      <c r="W853" s="466" t="s">
        <v>18</v>
      </c>
      <c r="X853" s="114" t="s">
        <v>18</v>
      </c>
      <c r="Y853" s="468" t="s">
        <v>18</v>
      </c>
    </row>
    <row r="854" spans="1:25" x14ac:dyDescent="0.25">
      <c r="A854" s="437"/>
      <c r="B854" s="34"/>
      <c r="C854" s="34"/>
      <c r="D854" s="132"/>
      <c r="E854" s="700" t="s">
        <v>2170</v>
      </c>
      <c r="F854" s="428" t="s">
        <v>1090</v>
      </c>
      <c r="G854" s="429" t="s">
        <v>38</v>
      </c>
      <c r="H854" s="443" t="s">
        <v>2144</v>
      </c>
      <c r="I854" s="429"/>
      <c r="J854" s="443" t="s">
        <v>600</v>
      </c>
      <c r="K854" s="429">
        <v>5</v>
      </c>
      <c r="L854" s="430">
        <v>7905.3</v>
      </c>
      <c r="M854" s="429">
        <v>7077.9</v>
      </c>
      <c r="N854" s="429">
        <v>2160</v>
      </c>
      <c r="O854" s="431">
        <v>180</v>
      </c>
      <c r="P854" s="353" t="s">
        <v>35</v>
      </c>
      <c r="Q854" s="113">
        <v>328702</v>
      </c>
      <c r="R854" s="113">
        <v>0</v>
      </c>
      <c r="S854" s="113">
        <f t="shared" ref="S854" si="506">Q854-U854</f>
        <v>102143.51999999999</v>
      </c>
      <c r="T854" s="113">
        <v>0</v>
      </c>
      <c r="U854" s="308">
        <v>226558.48</v>
      </c>
      <c r="V854" s="113">
        <v>0</v>
      </c>
      <c r="W854" s="113">
        <f>Q854/L854</f>
        <v>41.579952689967492</v>
      </c>
      <c r="X854" s="113">
        <v>41.58</v>
      </c>
      <c r="Y854" s="120">
        <v>44196</v>
      </c>
    </row>
    <row r="855" spans="1:25" ht="14.25" x14ac:dyDescent="0.25">
      <c r="A855" s="437"/>
      <c r="B855" s="34"/>
      <c r="C855" s="34"/>
      <c r="D855" s="132"/>
      <c r="E855" s="949"/>
      <c r="F855" s="618" t="s">
        <v>31</v>
      </c>
      <c r="G855" s="352" t="s">
        <v>18</v>
      </c>
      <c r="H855" s="352" t="s">
        <v>18</v>
      </c>
      <c r="I855" s="352" t="s">
        <v>18</v>
      </c>
      <c r="J855" s="352" t="s">
        <v>18</v>
      </c>
      <c r="K855" s="352" t="s">
        <v>18</v>
      </c>
      <c r="L855" s="464">
        <f>L854</f>
        <v>7905.3</v>
      </c>
      <c r="M855" s="464">
        <f>M854</f>
        <v>7077.9</v>
      </c>
      <c r="N855" s="464">
        <f>N854</f>
        <v>2160</v>
      </c>
      <c r="O855" s="465">
        <f>O854</f>
        <v>180</v>
      </c>
      <c r="P855" s="463" t="s">
        <v>18</v>
      </c>
      <c r="Q855" s="114">
        <f>SUM(Q854:Q854)</f>
        <v>328702</v>
      </c>
      <c r="R855" s="114">
        <f t="shared" ref="R855:U855" si="507">SUM(R854:R854)</f>
        <v>0</v>
      </c>
      <c r="S855" s="114">
        <f t="shared" si="507"/>
        <v>102143.51999999999</v>
      </c>
      <c r="T855" s="114">
        <f t="shared" si="507"/>
        <v>0</v>
      </c>
      <c r="U855" s="114">
        <f t="shared" si="507"/>
        <v>226558.48</v>
      </c>
      <c r="V855" s="114">
        <f>SUBTOTAL(9,V854:V854)</f>
        <v>0</v>
      </c>
      <c r="W855" s="466" t="s">
        <v>18</v>
      </c>
      <c r="X855" s="114" t="s">
        <v>18</v>
      </c>
      <c r="Y855" s="468" t="s">
        <v>18</v>
      </c>
    </row>
    <row r="856" spans="1:25" x14ac:dyDescent="0.25">
      <c r="A856" s="437"/>
      <c r="B856" s="34"/>
      <c r="C856" s="34"/>
      <c r="D856" s="132"/>
      <c r="E856" s="700" t="s">
        <v>2171</v>
      </c>
      <c r="F856" s="428" t="s">
        <v>878</v>
      </c>
      <c r="G856" s="429" t="s">
        <v>38</v>
      </c>
      <c r="H856" s="443" t="s">
        <v>619</v>
      </c>
      <c r="I856" s="429"/>
      <c r="J856" s="443" t="s">
        <v>624</v>
      </c>
      <c r="K856" s="429">
        <v>2</v>
      </c>
      <c r="L856" s="430">
        <v>1072.3</v>
      </c>
      <c r="M856" s="429">
        <v>969.7</v>
      </c>
      <c r="N856" s="429"/>
      <c r="O856" s="431">
        <v>57</v>
      </c>
      <c r="P856" s="353" t="s">
        <v>2277</v>
      </c>
      <c r="Q856" s="113">
        <v>244120</v>
      </c>
      <c r="R856" s="113">
        <v>0</v>
      </c>
      <c r="S856" s="113">
        <f t="shared" ref="S856:S857" si="508">Q856-U856</f>
        <v>75859.829999999987</v>
      </c>
      <c r="T856" s="113">
        <v>0</v>
      </c>
      <c r="U856" s="308">
        <v>168260.17</v>
      </c>
      <c r="V856" s="113">
        <v>0</v>
      </c>
      <c r="W856" s="113">
        <f t="shared" ref="W856:W857" si="509">Q856/L856</f>
        <v>227.66016972862073</v>
      </c>
      <c r="X856" s="113">
        <v>227.66</v>
      </c>
      <c r="Y856" s="120">
        <v>44196</v>
      </c>
    </row>
    <row r="857" spans="1:25" x14ac:dyDescent="0.25">
      <c r="A857" s="437"/>
      <c r="B857" s="34"/>
      <c r="C857" s="34"/>
      <c r="D857" s="132"/>
      <c r="E857" s="700" t="s">
        <v>2171</v>
      </c>
      <c r="F857" s="428" t="s">
        <v>878</v>
      </c>
      <c r="G857" s="429" t="s">
        <v>38</v>
      </c>
      <c r="H857" s="443" t="s">
        <v>619</v>
      </c>
      <c r="I857" s="429"/>
      <c r="J857" s="443" t="s">
        <v>624</v>
      </c>
      <c r="K857" s="429">
        <v>2</v>
      </c>
      <c r="L857" s="430">
        <v>1072.3</v>
      </c>
      <c r="M857" s="429">
        <v>969.7</v>
      </c>
      <c r="N857" s="429"/>
      <c r="O857" s="431">
        <v>57</v>
      </c>
      <c r="P857" s="353" t="s">
        <v>2135</v>
      </c>
      <c r="Q857" s="113">
        <v>298914</v>
      </c>
      <c r="R857" s="113">
        <v>0</v>
      </c>
      <c r="S857" s="113">
        <f t="shared" si="508"/>
        <v>92886.959999999992</v>
      </c>
      <c r="T857" s="113">
        <v>0</v>
      </c>
      <c r="U857" s="308">
        <v>206027.04</v>
      </c>
      <c r="V857" s="113">
        <v>0</v>
      </c>
      <c r="W857" s="113">
        <f t="shared" si="509"/>
        <v>278.759675463956</v>
      </c>
      <c r="X857" s="113">
        <v>278.76</v>
      </c>
      <c r="Y857" s="120">
        <v>44196</v>
      </c>
    </row>
    <row r="858" spans="1:25" ht="14.25" x14ac:dyDescent="0.25">
      <c r="A858" s="437"/>
      <c r="B858" s="34"/>
      <c r="C858" s="34"/>
      <c r="D858" s="132"/>
      <c r="E858" s="949"/>
      <c r="F858" s="618" t="s">
        <v>31</v>
      </c>
      <c r="G858" s="352" t="s">
        <v>18</v>
      </c>
      <c r="H858" s="352" t="s">
        <v>18</v>
      </c>
      <c r="I858" s="352" t="s">
        <v>18</v>
      </c>
      <c r="J858" s="352" t="s">
        <v>18</v>
      </c>
      <c r="K858" s="352" t="s">
        <v>18</v>
      </c>
      <c r="L858" s="464">
        <f>L857</f>
        <v>1072.3</v>
      </c>
      <c r="M858" s="464">
        <f>M857</f>
        <v>969.7</v>
      </c>
      <c r="N858" s="464">
        <f>N857</f>
        <v>0</v>
      </c>
      <c r="O858" s="465">
        <f>O857</f>
        <v>57</v>
      </c>
      <c r="P858" s="463" t="s">
        <v>18</v>
      </c>
      <c r="Q858" s="114">
        <f>SUM(Q856:Q857)</f>
        <v>543034</v>
      </c>
      <c r="R858" s="114">
        <f t="shared" ref="R858:U858" si="510">SUM(R856:R857)</f>
        <v>0</v>
      </c>
      <c r="S858" s="114">
        <f t="shared" si="510"/>
        <v>168746.78999999998</v>
      </c>
      <c r="T858" s="114">
        <f t="shared" si="510"/>
        <v>0</v>
      </c>
      <c r="U858" s="114">
        <f t="shared" si="510"/>
        <v>374287.21</v>
      </c>
      <c r="V858" s="114">
        <f>SUBTOTAL(9,V856:V857)</f>
        <v>0</v>
      </c>
      <c r="W858" s="466" t="s">
        <v>18</v>
      </c>
      <c r="X858" s="114" t="s">
        <v>18</v>
      </c>
      <c r="Y858" s="468" t="s">
        <v>18</v>
      </c>
    </row>
    <row r="859" spans="1:25" ht="25.5" x14ac:dyDescent="0.25">
      <c r="A859" s="437"/>
      <c r="B859" s="34"/>
      <c r="C859" s="34"/>
      <c r="D859" s="132"/>
      <c r="E859" s="700" t="s">
        <v>2172</v>
      </c>
      <c r="F859" s="428" t="s">
        <v>1091</v>
      </c>
      <c r="G859" s="429" t="s">
        <v>38</v>
      </c>
      <c r="H859" s="443" t="s">
        <v>631</v>
      </c>
      <c r="I859" s="429"/>
      <c r="J859" s="443" t="s">
        <v>606</v>
      </c>
      <c r="K859" s="429">
        <v>2</v>
      </c>
      <c r="L859" s="432">
        <v>1136.4000000000001</v>
      </c>
      <c r="M859" s="557">
        <v>1023.5</v>
      </c>
      <c r="N859" s="429">
        <v>486.7</v>
      </c>
      <c r="O859" s="431">
        <v>24</v>
      </c>
      <c r="P859" s="353" t="s">
        <v>2140</v>
      </c>
      <c r="Q859" s="113">
        <v>197380</v>
      </c>
      <c r="R859" s="113">
        <v>0</v>
      </c>
      <c r="S859" s="113">
        <f t="shared" ref="S859:S862" si="511">Q859-U859</f>
        <v>61335.459999999992</v>
      </c>
      <c r="T859" s="113">
        <v>0</v>
      </c>
      <c r="U859" s="308">
        <v>136044.54</v>
      </c>
      <c r="V859" s="113">
        <v>0</v>
      </c>
      <c r="W859" s="113">
        <f t="shared" ref="W859:W862" si="512">Q859/L859</f>
        <v>173.68884195705735</v>
      </c>
      <c r="X859" s="113">
        <v>177.9</v>
      </c>
      <c r="Y859" s="120">
        <v>44196</v>
      </c>
    </row>
    <row r="860" spans="1:25" ht="25.5" x14ac:dyDescent="0.25">
      <c r="A860" s="437"/>
      <c r="B860" s="34"/>
      <c r="C860" s="34"/>
      <c r="D860" s="132"/>
      <c r="E860" s="700" t="s">
        <v>2172</v>
      </c>
      <c r="F860" s="428" t="s">
        <v>1091</v>
      </c>
      <c r="G860" s="429" t="s">
        <v>38</v>
      </c>
      <c r="H860" s="443" t="s">
        <v>631</v>
      </c>
      <c r="I860" s="429"/>
      <c r="J860" s="443" t="s">
        <v>606</v>
      </c>
      <c r="K860" s="429">
        <v>2</v>
      </c>
      <c r="L860" s="432">
        <v>1136.4000000000001</v>
      </c>
      <c r="M860" s="557">
        <v>1023.5</v>
      </c>
      <c r="N860" s="429">
        <v>486.7</v>
      </c>
      <c r="O860" s="431">
        <v>24</v>
      </c>
      <c r="P860" s="353" t="s">
        <v>2136</v>
      </c>
      <c r="Q860" s="113">
        <v>197558</v>
      </c>
      <c r="R860" s="113">
        <v>0</v>
      </c>
      <c r="S860" s="113">
        <f t="shared" si="511"/>
        <v>61390.76999999999</v>
      </c>
      <c r="T860" s="113">
        <v>0</v>
      </c>
      <c r="U860" s="308">
        <v>136167.23000000001</v>
      </c>
      <c r="V860" s="113">
        <v>0</v>
      </c>
      <c r="W860" s="113">
        <f t="shared" si="512"/>
        <v>173.84547694473775</v>
      </c>
      <c r="X860" s="113">
        <v>177.9</v>
      </c>
      <c r="Y860" s="120">
        <v>44196</v>
      </c>
    </row>
    <row r="861" spans="1:25" x14ac:dyDescent="0.25">
      <c r="A861" s="437"/>
      <c r="B861" s="34"/>
      <c r="C861" s="34"/>
      <c r="D861" s="132"/>
      <c r="E861" s="700" t="s">
        <v>2172</v>
      </c>
      <c r="F861" s="428" t="s">
        <v>1091</v>
      </c>
      <c r="G861" s="429" t="s">
        <v>38</v>
      </c>
      <c r="H861" s="443" t="s">
        <v>631</v>
      </c>
      <c r="I861" s="429"/>
      <c r="J861" s="443" t="s">
        <v>606</v>
      </c>
      <c r="K861" s="429">
        <v>2</v>
      </c>
      <c r="L861" s="432">
        <v>1136.4000000000001</v>
      </c>
      <c r="M861" s="557">
        <v>1023.5</v>
      </c>
      <c r="N861" s="429">
        <v>486.7</v>
      </c>
      <c r="O861" s="431">
        <v>24</v>
      </c>
      <c r="P861" s="353" t="s">
        <v>78</v>
      </c>
      <c r="Q861" s="113">
        <v>260358</v>
      </c>
      <c r="R861" s="113">
        <v>0</v>
      </c>
      <c r="S861" s="113">
        <f t="shared" si="511"/>
        <v>80905.760000000009</v>
      </c>
      <c r="T861" s="113">
        <v>0</v>
      </c>
      <c r="U861" s="308">
        <v>179452.24</v>
      </c>
      <c r="V861" s="113">
        <v>0</v>
      </c>
      <c r="W861" s="113">
        <f t="shared" si="512"/>
        <v>229.10770855332626</v>
      </c>
      <c r="X861" s="113">
        <v>234.24</v>
      </c>
      <c r="Y861" s="120">
        <v>44196</v>
      </c>
    </row>
    <row r="862" spans="1:25" x14ac:dyDescent="0.25">
      <c r="A862" s="437"/>
      <c r="B862" s="34"/>
      <c r="C862" s="34"/>
      <c r="D862" s="132"/>
      <c r="E862" s="700" t="s">
        <v>2172</v>
      </c>
      <c r="F862" s="428" t="s">
        <v>1091</v>
      </c>
      <c r="G862" s="429" t="s">
        <v>38</v>
      </c>
      <c r="H862" s="443" t="s">
        <v>631</v>
      </c>
      <c r="I862" s="429"/>
      <c r="J862" s="443" t="s">
        <v>606</v>
      </c>
      <c r="K862" s="429">
        <v>2</v>
      </c>
      <c r="L862" s="432">
        <v>1136.4000000000001</v>
      </c>
      <c r="M862" s="557">
        <v>1023.5</v>
      </c>
      <c r="N862" s="429">
        <v>486.7</v>
      </c>
      <c r="O862" s="431">
        <v>24</v>
      </c>
      <c r="P862" s="353" t="s">
        <v>35</v>
      </c>
      <c r="Q862" s="113">
        <v>198270</v>
      </c>
      <c r="R862" s="113">
        <v>0</v>
      </c>
      <c r="S862" s="113">
        <f t="shared" si="511"/>
        <v>61612.03</v>
      </c>
      <c r="T862" s="113">
        <v>0</v>
      </c>
      <c r="U862" s="308">
        <v>136657.97</v>
      </c>
      <c r="V862" s="113">
        <v>0</v>
      </c>
      <c r="W862" s="113">
        <f t="shared" si="512"/>
        <v>174.47201689545932</v>
      </c>
      <c r="X862" s="113">
        <v>177.9</v>
      </c>
      <c r="Y862" s="120">
        <v>44196</v>
      </c>
    </row>
    <row r="863" spans="1:25" ht="14.25" x14ac:dyDescent="0.25">
      <c r="A863" s="437"/>
      <c r="B863" s="34"/>
      <c r="C863" s="34"/>
      <c r="D863" s="132"/>
      <c r="E863" s="949"/>
      <c r="F863" s="618" t="s">
        <v>31</v>
      </c>
      <c r="G863" s="352" t="s">
        <v>18</v>
      </c>
      <c r="H863" s="352" t="s">
        <v>18</v>
      </c>
      <c r="I863" s="352" t="s">
        <v>18</v>
      </c>
      <c r="J863" s="352" t="s">
        <v>18</v>
      </c>
      <c r="K863" s="352" t="s">
        <v>18</v>
      </c>
      <c r="L863" s="464">
        <f>L862</f>
        <v>1136.4000000000001</v>
      </c>
      <c r="M863" s="464">
        <f>M862</f>
        <v>1023.5</v>
      </c>
      <c r="N863" s="464">
        <f>N862</f>
        <v>486.7</v>
      </c>
      <c r="O863" s="465">
        <f>O862</f>
        <v>24</v>
      </c>
      <c r="P863" s="463" t="s">
        <v>18</v>
      </c>
      <c r="Q863" s="114">
        <f>SUM(Q859:Q862)</f>
        <v>853566</v>
      </c>
      <c r="R863" s="114">
        <f t="shared" ref="R863:U863" si="513">SUM(R859:R862)</f>
        <v>0</v>
      </c>
      <c r="S863" s="114">
        <f t="shared" si="513"/>
        <v>265244.02</v>
      </c>
      <c r="T863" s="114">
        <f t="shared" si="513"/>
        <v>0</v>
      </c>
      <c r="U863" s="114">
        <f t="shared" si="513"/>
        <v>588321.98</v>
      </c>
      <c r="V863" s="114">
        <f>SUBTOTAL(9,V859:V862)</f>
        <v>0</v>
      </c>
      <c r="W863" s="466" t="s">
        <v>18</v>
      </c>
      <c r="X863" s="114" t="s">
        <v>18</v>
      </c>
      <c r="Y863" s="468" t="s">
        <v>18</v>
      </c>
    </row>
    <row r="864" spans="1:25" x14ac:dyDescent="0.25">
      <c r="A864" s="437"/>
      <c r="B864" s="34"/>
      <c r="C864" s="34"/>
      <c r="D864" s="132"/>
      <c r="E864" s="700" t="s">
        <v>2173</v>
      </c>
      <c r="F864" s="428" t="s">
        <v>832</v>
      </c>
      <c r="G864" s="429" t="s">
        <v>38</v>
      </c>
      <c r="H864" s="443" t="s">
        <v>619</v>
      </c>
      <c r="I864" s="429"/>
      <c r="J864" s="443" t="s">
        <v>620</v>
      </c>
      <c r="K864" s="429">
        <v>3</v>
      </c>
      <c r="L864" s="432">
        <v>1091.4000000000001</v>
      </c>
      <c r="M864" s="429">
        <v>1015.3</v>
      </c>
      <c r="N864" s="429">
        <v>537</v>
      </c>
      <c r="O864" s="431">
        <v>51</v>
      </c>
      <c r="P864" s="353" t="s">
        <v>83</v>
      </c>
      <c r="Q864" s="113">
        <v>258607</v>
      </c>
      <c r="R864" s="113">
        <v>0</v>
      </c>
      <c r="S864" s="113">
        <f t="shared" ref="S864:S878" si="514">Q864-U864</f>
        <v>80361.640000000014</v>
      </c>
      <c r="T864" s="113">
        <v>0</v>
      </c>
      <c r="U864" s="308">
        <v>178245.36</v>
      </c>
      <c r="V864" s="113">
        <v>0</v>
      </c>
      <c r="W864" s="113">
        <f t="shared" ref="W864:W878" si="515">Q864/L864</f>
        <v>236.94978926149898</v>
      </c>
      <c r="X864" s="113">
        <v>236.95</v>
      </c>
      <c r="Y864" s="120">
        <v>44196</v>
      </c>
    </row>
    <row r="865" spans="1:25" x14ac:dyDescent="0.25">
      <c r="A865" s="437"/>
      <c r="B865" s="34"/>
      <c r="C865" s="34"/>
      <c r="D865" s="132"/>
      <c r="E865" s="700" t="s">
        <v>2173</v>
      </c>
      <c r="F865" s="428" t="s">
        <v>832</v>
      </c>
      <c r="G865" s="429" t="s">
        <v>38</v>
      </c>
      <c r="H865" s="443" t="s">
        <v>619</v>
      </c>
      <c r="I865" s="429"/>
      <c r="J865" s="443" t="s">
        <v>620</v>
      </c>
      <c r="K865" s="429">
        <v>3</v>
      </c>
      <c r="L865" s="432">
        <v>1091.4000000000001</v>
      </c>
      <c r="M865" s="429">
        <v>1015.3</v>
      </c>
      <c r="N865" s="429">
        <v>537</v>
      </c>
      <c r="O865" s="431">
        <v>51</v>
      </c>
      <c r="P865" s="353" t="s">
        <v>45</v>
      </c>
      <c r="Q865" s="113">
        <v>4054635</v>
      </c>
      <c r="R865" s="113">
        <v>0</v>
      </c>
      <c r="S865" s="113">
        <f t="shared" si="514"/>
        <v>1259970.1600000001</v>
      </c>
      <c r="T865" s="113">
        <v>0</v>
      </c>
      <c r="U865" s="308">
        <v>2794664.84</v>
      </c>
      <c r="V865" s="113">
        <v>0</v>
      </c>
      <c r="W865" s="113">
        <f>Q865/N865</f>
        <v>7550.5307262569831</v>
      </c>
      <c r="X865" s="113">
        <v>7550.53</v>
      </c>
      <c r="Y865" s="120">
        <v>44196</v>
      </c>
    </row>
    <row r="866" spans="1:25" ht="25.5" x14ac:dyDescent="0.25">
      <c r="A866" s="437"/>
      <c r="B866" s="34"/>
      <c r="C866" s="34"/>
      <c r="D866" s="132"/>
      <c r="E866" s="700" t="s">
        <v>2173</v>
      </c>
      <c r="F866" s="428" t="s">
        <v>832</v>
      </c>
      <c r="G866" s="429" t="s">
        <v>38</v>
      </c>
      <c r="H866" s="443" t="s">
        <v>619</v>
      </c>
      <c r="I866" s="429"/>
      <c r="J866" s="443" t="s">
        <v>620</v>
      </c>
      <c r="K866" s="429">
        <v>3</v>
      </c>
      <c r="L866" s="432">
        <v>1091.4000000000001</v>
      </c>
      <c r="M866" s="429">
        <v>1015.3</v>
      </c>
      <c r="N866" s="429">
        <v>537</v>
      </c>
      <c r="O866" s="431">
        <v>51</v>
      </c>
      <c r="P866" s="353" t="s">
        <v>2140</v>
      </c>
      <c r="Q866" s="113">
        <v>152119</v>
      </c>
      <c r="R866" s="113">
        <v>0</v>
      </c>
      <c r="S866" s="113">
        <f t="shared" si="514"/>
        <v>47270.69</v>
      </c>
      <c r="T866" s="113">
        <v>0</v>
      </c>
      <c r="U866" s="308">
        <v>104848.31</v>
      </c>
      <c r="V866" s="113">
        <v>0</v>
      </c>
      <c r="W866" s="113">
        <f t="shared" si="515"/>
        <v>139.37969580355505</v>
      </c>
      <c r="X866" s="113">
        <v>139.38</v>
      </c>
      <c r="Y866" s="120">
        <v>44196</v>
      </c>
    </row>
    <row r="867" spans="1:25" ht="25.5" x14ac:dyDescent="0.25">
      <c r="A867" s="437"/>
      <c r="B867" s="34"/>
      <c r="C867" s="34"/>
      <c r="D867" s="132"/>
      <c r="E867" s="700" t="s">
        <v>2173</v>
      </c>
      <c r="F867" s="428" t="s">
        <v>832</v>
      </c>
      <c r="G867" s="429" t="s">
        <v>38</v>
      </c>
      <c r="H867" s="443" t="s">
        <v>619</v>
      </c>
      <c r="I867" s="429"/>
      <c r="J867" s="443" t="s">
        <v>620</v>
      </c>
      <c r="K867" s="429">
        <v>3</v>
      </c>
      <c r="L867" s="432">
        <v>1091.4000000000001</v>
      </c>
      <c r="M867" s="429">
        <v>1015.3</v>
      </c>
      <c r="N867" s="429">
        <v>537</v>
      </c>
      <c r="O867" s="431">
        <v>51</v>
      </c>
      <c r="P867" s="353" t="s">
        <v>2136</v>
      </c>
      <c r="Q867" s="113">
        <v>152119</v>
      </c>
      <c r="R867" s="113">
        <v>0</v>
      </c>
      <c r="S867" s="113">
        <f t="shared" si="514"/>
        <v>47270.69</v>
      </c>
      <c r="T867" s="113">
        <v>0</v>
      </c>
      <c r="U867" s="308">
        <v>104848.31</v>
      </c>
      <c r="V867" s="113">
        <v>0</v>
      </c>
      <c r="W867" s="113">
        <f t="shared" si="515"/>
        <v>139.37969580355505</v>
      </c>
      <c r="X867" s="113">
        <v>139.38</v>
      </c>
      <c r="Y867" s="120">
        <v>44196</v>
      </c>
    </row>
    <row r="868" spans="1:25" x14ac:dyDescent="0.25">
      <c r="A868" s="437"/>
      <c r="B868" s="34"/>
      <c r="C868" s="34"/>
      <c r="D868" s="132"/>
      <c r="E868" s="700" t="s">
        <v>2173</v>
      </c>
      <c r="F868" s="428" t="s">
        <v>832</v>
      </c>
      <c r="G868" s="429" t="s">
        <v>38</v>
      </c>
      <c r="H868" s="443" t="s">
        <v>619</v>
      </c>
      <c r="I868" s="429"/>
      <c r="J868" s="443" t="s">
        <v>620</v>
      </c>
      <c r="K868" s="429">
        <v>3</v>
      </c>
      <c r="L868" s="432">
        <v>1091.4000000000001</v>
      </c>
      <c r="M868" s="429">
        <v>1015.3</v>
      </c>
      <c r="N868" s="429">
        <v>537</v>
      </c>
      <c r="O868" s="431">
        <v>51</v>
      </c>
      <c r="P868" s="353" t="s">
        <v>78</v>
      </c>
      <c r="Q868" s="113">
        <v>200294</v>
      </c>
      <c r="R868" s="113">
        <v>0</v>
      </c>
      <c r="S868" s="113">
        <f t="shared" si="514"/>
        <v>62240.98000000001</v>
      </c>
      <c r="T868" s="113">
        <v>0</v>
      </c>
      <c r="U868" s="308">
        <v>138053.01999999999</v>
      </c>
      <c r="V868" s="113">
        <v>0</v>
      </c>
      <c r="W868" s="113">
        <f t="shared" si="515"/>
        <v>183.52024922118378</v>
      </c>
      <c r="X868" s="113">
        <v>183.52</v>
      </c>
      <c r="Y868" s="120">
        <v>44196</v>
      </c>
    </row>
    <row r="869" spans="1:25" x14ac:dyDescent="0.25">
      <c r="A869" s="437"/>
      <c r="B869" s="34"/>
      <c r="C869" s="34"/>
      <c r="D869" s="132"/>
      <c r="E869" s="700" t="s">
        <v>2173</v>
      </c>
      <c r="F869" s="428" t="s">
        <v>832</v>
      </c>
      <c r="G869" s="429" t="s">
        <v>38</v>
      </c>
      <c r="H869" s="443" t="s">
        <v>619</v>
      </c>
      <c r="I869" s="429"/>
      <c r="J869" s="443" t="s">
        <v>620</v>
      </c>
      <c r="K869" s="429">
        <v>3</v>
      </c>
      <c r="L869" s="432">
        <v>1091.4000000000001</v>
      </c>
      <c r="M869" s="429">
        <v>1015.3</v>
      </c>
      <c r="N869" s="429">
        <v>537</v>
      </c>
      <c r="O869" s="431">
        <v>51</v>
      </c>
      <c r="P869" s="353" t="s">
        <v>2119</v>
      </c>
      <c r="Q869" s="113">
        <v>202826</v>
      </c>
      <c r="R869" s="113">
        <v>0</v>
      </c>
      <c r="S869" s="113">
        <f t="shared" si="514"/>
        <v>63027.799999999988</v>
      </c>
      <c r="T869" s="113">
        <v>0</v>
      </c>
      <c r="U869" s="308">
        <v>139798.20000000001</v>
      </c>
      <c r="V869" s="113">
        <v>0</v>
      </c>
      <c r="W869" s="113">
        <f t="shared" si="515"/>
        <v>185.84020524097488</v>
      </c>
      <c r="X869" s="113">
        <v>185.84</v>
      </c>
      <c r="Y869" s="120">
        <v>44196</v>
      </c>
    </row>
    <row r="870" spans="1:25" x14ac:dyDescent="0.25">
      <c r="A870" s="437"/>
      <c r="B870" s="34"/>
      <c r="C870" s="34"/>
      <c r="D870" s="132"/>
      <c r="E870" s="700" t="s">
        <v>2173</v>
      </c>
      <c r="F870" s="428" t="s">
        <v>832</v>
      </c>
      <c r="G870" s="429" t="s">
        <v>38</v>
      </c>
      <c r="H870" s="443" t="s">
        <v>619</v>
      </c>
      <c r="I870" s="429"/>
      <c r="J870" s="443" t="s">
        <v>620</v>
      </c>
      <c r="K870" s="429">
        <v>3</v>
      </c>
      <c r="L870" s="432">
        <v>1091.4000000000001</v>
      </c>
      <c r="M870" s="429">
        <v>1015.3</v>
      </c>
      <c r="N870" s="429">
        <v>537</v>
      </c>
      <c r="O870" s="431">
        <v>51</v>
      </c>
      <c r="P870" s="353" t="s">
        <v>35</v>
      </c>
      <c r="Q870" s="113">
        <v>152119</v>
      </c>
      <c r="R870" s="113">
        <v>0</v>
      </c>
      <c r="S870" s="113">
        <f t="shared" si="514"/>
        <v>47270.69</v>
      </c>
      <c r="T870" s="113">
        <v>0</v>
      </c>
      <c r="U870" s="308">
        <v>104848.31</v>
      </c>
      <c r="V870" s="113">
        <v>0</v>
      </c>
      <c r="W870" s="113">
        <f t="shared" si="515"/>
        <v>139.37969580355505</v>
      </c>
      <c r="X870" s="113">
        <v>139.38</v>
      </c>
      <c r="Y870" s="120">
        <v>44196</v>
      </c>
    </row>
    <row r="871" spans="1:25" x14ac:dyDescent="0.25">
      <c r="A871" s="437"/>
      <c r="B871" s="34"/>
      <c r="C871" s="34"/>
      <c r="D871" s="132"/>
      <c r="E871" s="700" t="s">
        <v>2173</v>
      </c>
      <c r="F871" s="428" t="s">
        <v>832</v>
      </c>
      <c r="G871" s="429" t="s">
        <v>38</v>
      </c>
      <c r="H871" s="443" t="s">
        <v>619</v>
      </c>
      <c r="I871" s="429"/>
      <c r="J871" s="443" t="s">
        <v>620</v>
      </c>
      <c r="K871" s="429">
        <v>3</v>
      </c>
      <c r="L871" s="432">
        <v>1091.4000000000001</v>
      </c>
      <c r="M871" s="429">
        <v>1015.3</v>
      </c>
      <c r="N871" s="429">
        <v>537</v>
      </c>
      <c r="O871" s="431">
        <v>51</v>
      </c>
      <c r="P871" s="353" t="s">
        <v>2135</v>
      </c>
      <c r="Q871" s="113">
        <v>304239</v>
      </c>
      <c r="R871" s="113">
        <v>0</v>
      </c>
      <c r="S871" s="113">
        <f t="shared" si="514"/>
        <v>94541.69</v>
      </c>
      <c r="T871" s="113">
        <v>0</v>
      </c>
      <c r="U871" s="308">
        <v>209697.31</v>
      </c>
      <c r="V871" s="113">
        <v>0</v>
      </c>
      <c r="W871" s="113">
        <f t="shared" si="515"/>
        <v>278.76030786146231</v>
      </c>
      <c r="X871" s="113">
        <v>278.76</v>
      </c>
      <c r="Y871" s="120">
        <v>44196</v>
      </c>
    </row>
    <row r="872" spans="1:25" x14ac:dyDescent="0.25">
      <c r="A872" s="437"/>
      <c r="B872" s="34"/>
      <c r="C872" s="34"/>
      <c r="D872" s="132"/>
      <c r="E872" s="700" t="s">
        <v>2173</v>
      </c>
      <c r="F872" s="428" t="s">
        <v>832</v>
      </c>
      <c r="G872" s="429" t="s">
        <v>38</v>
      </c>
      <c r="H872" s="443" t="s">
        <v>619</v>
      </c>
      <c r="I872" s="429"/>
      <c r="J872" s="443" t="s">
        <v>620</v>
      </c>
      <c r="K872" s="429">
        <v>3</v>
      </c>
      <c r="L872" s="432">
        <v>1091.4000000000001</v>
      </c>
      <c r="M872" s="429">
        <v>1015.3</v>
      </c>
      <c r="N872" s="429">
        <v>537</v>
      </c>
      <c r="O872" s="431">
        <v>51</v>
      </c>
      <c r="P872" s="353" t="s">
        <v>2277</v>
      </c>
      <c r="Q872" s="113">
        <v>248468</v>
      </c>
      <c r="R872" s="113">
        <v>0</v>
      </c>
      <c r="S872" s="113">
        <f t="shared" si="514"/>
        <v>77210.959999999992</v>
      </c>
      <c r="T872" s="113">
        <v>0</v>
      </c>
      <c r="U872" s="308">
        <v>171257.04</v>
      </c>
      <c r="V872" s="113">
        <v>0</v>
      </c>
      <c r="W872" s="113">
        <f t="shared" si="515"/>
        <v>227.65988638446029</v>
      </c>
      <c r="X872" s="113">
        <v>227.66</v>
      </c>
      <c r="Y872" s="120">
        <v>44196</v>
      </c>
    </row>
    <row r="873" spans="1:25" x14ac:dyDescent="0.25">
      <c r="A873" s="437"/>
      <c r="B873" s="34"/>
      <c r="C873" s="34"/>
      <c r="D873" s="132"/>
      <c r="E873" s="700" t="s">
        <v>2173</v>
      </c>
      <c r="F873" s="428" t="s">
        <v>832</v>
      </c>
      <c r="G873" s="429" t="s">
        <v>38</v>
      </c>
      <c r="H873" s="443" t="s">
        <v>619</v>
      </c>
      <c r="I873" s="429"/>
      <c r="J873" s="443" t="s">
        <v>620</v>
      </c>
      <c r="K873" s="429">
        <v>3</v>
      </c>
      <c r="L873" s="432">
        <v>1091.4000000000001</v>
      </c>
      <c r="M873" s="429">
        <v>1015.3</v>
      </c>
      <c r="N873" s="429">
        <v>537</v>
      </c>
      <c r="O873" s="431">
        <v>51</v>
      </c>
      <c r="P873" s="353" t="s">
        <v>436</v>
      </c>
      <c r="Q873" s="113">
        <v>3977869</v>
      </c>
      <c r="R873" s="113">
        <v>0</v>
      </c>
      <c r="S873" s="113">
        <f t="shared" si="514"/>
        <v>1236115.27</v>
      </c>
      <c r="T873" s="113">
        <v>0</v>
      </c>
      <c r="U873" s="308">
        <v>2741753.73</v>
      </c>
      <c r="V873" s="113">
        <v>0</v>
      </c>
      <c r="W873" s="113">
        <f t="shared" si="515"/>
        <v>3644.7397837639724</v>
      </c>
      <c r="X873" s="113">
        <v>3644.74</v>
      </c>
      <c r="Y873" s="120">
        <v>44196</v>
      </c>
    </row>
    <row r="874" spans="1:25" ht="42" customHeight="1" x14ac:dyDescent="0.25">
      <c r="A874" s="437"/>
      <c r="B874" s="34"/>
      <c r="C874" s="34"/>
      <c r="D874" s="132"/>
      <c r="E874" s="700" t="s">
        <v>2173</v>
      </c>
      <c r="F874" s="428" t="s">
        <v>832</v>
      </c>
      <c r="G874" s="429" t="s">
        <v>38</v>
      </c>
      <c r="H874" s="429" t="s">
        <v>619</v>
      </c>
      <c r="I874" s="429"/>
      <c r="J874" s="443" t="s">
        <v>620</v>
      </c>
      <c r="K874" s="429">
        <v>3</v>
      </c>
      <c r="L874" s="432">
        <v>1091.4000000000001</v>
      </c>
      <c r="M874" s="429">
        <v>1015.3</v>
      </c>
      <c r="N874" s="429">
        <v>537</v>
      </c>
      <c r="O874" s="431">
        <v>51</v>
      </c>
      <c r="P874" s="353" t="s">
        <v>2288</v>
      </c>
      <c r="Q874" s="113">
        <v>6149</v>
      </c>
      <c r="R874" s="113">
        <v>0</v>
      </c>
      <c r="S874" s="113">
        <f t="shared" si="514"/>
        <v>1910.79</v>
      </c>
      <c r="T874" s="113">
        <v>0</v>
      </c>
      <c r="U874" s="308">
        <v>4238.21</v>
      </c>
      <c r="V874" s="113">
        <v>0</v>
      </c>
      <c r="W874" s="113">
        <f t="shared" si="515"/>
        <v>5.6340480117280549</v>
      </c>
      <c r="X874" s="113">
        <v>5.63</v>
      </c>
      <c r="Y874" s="120">
        <v>44196</v>
      </c>
    </row>
    <row r="875" spans="1:25" ht="40.5" customHeight="1" x14ac:dyDescent="0.25">
      <c r="A875" s="437"/>
      <c r="B875" s="34"/>
      <c r="C875" s="34"/>
      <c r="D875" s="132"/>
      <c r="E875" s="700" t="s">
        <v>2173</v>
      </c>
      <c r="F875" s="428" t="s">
        <v>832</v>
      </c>
      <c r="G875" s="429" t="s">
        <v>38</v>
      </c>
      <c r="H875" s="429" t="s">
        <v>619</v>
      </c>
      <c r="I875" s="429"/>
      <c r="J875" s="443" t="s">
        <v>620</v>
      </c>
      <c r="K875" s="429">
        <v>3</v>
      </c>
      <c r="L875" s="432">
        <v>1091.4000000000001</v>
      </c>
      <c r="M875" s="429">
        <v>1015.3</v>
      </c>
      <c r="N875" s="429">
        <v>537</v>
      </c>
      <c r="O875" s="431">
        <v>51</v>
      </c>
      <c r="P875" s="353" t="s">
        <v>2289</v>
      </c>
      <c r="Q875" s="113">
        <v>6149</v>
      </c>
      <c r="R875" s="113">
        <v>0</v>
      </c>
      <c r="S875" s="113">
        <f t="shared" si="514"/>
        <v>1910.79</v>
      </c>
      <c r="T875" s="113">
        <v>0</v>
      </c>
      <c r="U875" s="308">
        <v>4238.21</v>
      </c>
      <c r="V875" s="113">
        <v>0</v>
      </c>
      <c r="W875" s="113">
        <f t="shared" si="515"/>
        <v>5.6340480117280549</v>
      </c>
      <c r="X875" s="113">
        <v>5.63</v>
      </c>
      <c r="Y875" s="120">
        <v>44196</v>
      </c>
    </row>
    <row r="876" spans="1:25" ht="31.5" customHeight="1" x14ac:dyDescent="0.25">
      <c r="A876" s="437"/>
      <c r="B876" s="34"/>
      <c r="C876" s="34"/>
      <c r="D876" s="132"/>
      <c r="E876" s="700" t="s">
        <v>2173</v>
      </c>
      <c r="F876" s="428" t="s">
        <v>832</v>
      </c>
      <c r="G876" s="429" t="s">
        <v>38</v>
      </c>
      <c r="H876" s="429" t="s">
        <v>619</v>
      </c>
      <c r="I876" s="429"/>
      <c r="J876" s="443" t="s">
        <v>620</v>
      </c>
      <c r="K876" s="429">
        <v>3</v>
      </c>
      <c r="L876" s="432">
        <v>1091.4000000000001</v>
      </c>
      <c r="M876" s="429">
        <v>1015.3</v>
      </c>
      <c r="N876" s="429">
        <v>537</v>
      </c>
      <c r="O876" s="431">
        <v>51</v>
      </c>
      <c r="P876" s="353" t="s">
        <v>2290</v>
      </c>
      <c r="Q876" s="113">
        <v>8014</v>
      </c>
      <c r="R876" s="113">
        <v>0</v>
      </c>
      <c r="S876" s="113">
        <f t="shared" si="514"/>
        <v>2490.34</v>
      </c>
      <c r="T876" s="113">
        <v>0</v>
      </c>
      <c r="U876" s="308">
        <v>5523.66</v>
      </c>
      <c r="V876" s="113">
        <v>0</v>
      </c>
      <c r="W876" s="113">
        <f t="shared" si="515"/>
        <v>7.3428623785962976</v>
      </c>
      <c r="X876" s="113">
        <v>7.34</v>
      </c>
      <c r="Y876" s="120">
        <v>44196</v>
      </c>
    </row>
    <row r="877" spans="1:25" ht="32.25" customHeight="1" x14ac:dyDescent="0.25">
      <c r="A877" s="437"/>
      <c r="B877" s="34"/>
      <c r="C877" s="34"/>
      <c r="D877" s="132"/>
      <c r="E877" s="700" t="s">
        <v>2173</v>
      </c>
      <c r="F877" s="428" t="s">
        <v>832</v>
      </c>
      <c r="G877" s="429" t="s">
        <v>38</v>
      </c>
      <c r="H877" s="429" t="s">
        <v>619</v>
      </c>
      <c r="I877" s="429"/>
      <c r="J877" s="443" t="s">
        <v>620</v>
      </c>
      <c r="K877" s="429">
        <v>3</v>
      </c>
      <c r="L877" s="432">
        <v>1091.4000000000001</v>
      </c>
      <c r="M877" s="429">
        <v>1015.3</v>
      </c>
      <c r="N877" s="429">
        <v>537</v>
      </c>
      <c r="O877" s="431">
        <v>51</v>
      </c>
      <c r="P877" s="353" t="s">
        <v>2291</v>
      </c>
      <c r="Q877" s="113">
        <v>8198</v>
      </c>
      <c r="R877" s="113">
        <v>0</v>
      </c>
      <c r="S877" s="113">
        <f t="shared" si="514"/>
        <v>2547.5100000000002</v>
      </c>
      <c r="T877" s="113">
        <v>0</v>
      </c>
      <c r="U877" s="308">
        <v>5650.49</v>
      </c>
      <c r="V877" s="113">
        <v>0</v>
      </c>
      <c r="W877" s="113">
        <f t="shared" si="515"/>
        <v>7.5114531794026016</v>
      </c>
      <c r="X877" s="113">
        <v>7.51</v>
      </c>
      <c r="Y877" s="120">
        <v>44196</v>
      </c>
    </row>
    <row r="878" spans="1:25" ht="30" customHeight="1" x14ac:dyDescent="0.25">
      <c r="A878" s="437"/>
      <c r="B878" s="34"/>
      <c r="C878" s="34"/>
      <c r="D878" s="132"/>
      <c r="E878" s="700" t="s">
        <v>2173</v>
      </c>
      <c r="F878" s="428" t="s">
        <v>832</v>
      </c>
      <c r="G878" s="429" t="s">
        <v>38</v>
      </c>
      <c r="H878" s="429" t="s">
        <v>619</v>
      </c>
      <c r="I878" s="429"/>
      <c r="J878" s="443" t="s">
        <v>620</v>
      </c>
      <c r="K878" s="429">
        <v>3</v>
      </c>
      <c r="L878" s="432">
        <v>1091.4000000000001</v>
      </c>
      <c r="M878" s="429">
        <v>1015.3</v>
      </c>
      <c r="N878" s="429">
        <v>537</v>
      </c>
      <c r="O878" s="431">
        <v>51</v>
      </c>
      <c r="P878" s="353" t="s">
        <v>2292</v>
      </c>
      <c r="Q878" s="113">
        <v>6149</v>
      </c>
      <c r="R878" s="113">
        <v>0</v>
      </c>
      <c r="S878" s="113">
        <f t="shared" si="514"/>
        <v>1910.79</v>
      </c>
      <c r="T878" s="113">
        <v>0</v>
      </c>
      <c r="U878" s="308">
        <v>4238.21</v>
      </c>
      <c r="V878" s="113">
        <v>0</v>
      </c>
      <c r="W878" s="113">
        <f t="shared" si="515"/>
        <v>5.6340480117280549</v>
      </c>
      <c r="X878" s="113">
        <v>5.63</v>
      </c>
      <c r="Y878" s="120">
        <v>44196</v>
      </c>
    </row>
    <row r="879" spans="1:25" ht="14.25" x14ac:dyDescent="0.25">
      <c r="A879" s="437"/>
      <c r="B879" s="34"/>
      <c r="C879" s="34"/>
      <c r="D879" s="132"/>
      <c r="E879" s="949"/>
      <c r="F879" s="618" t="s">
        <v>31</v>
      </c>
      <c r="G879" s="352" t="s">
        <v>18</v>
      </c>
      <c r="H879" s="352" t="s">
        <v>18</v>
      </c>
      <c r="I879" s="352" t="s">
        <v>18</v>
      </c>
      <c r="J879" s="352" t="s">
        <v>18</v>
      </c>
      <c r="K879" s="352" t="s">
        <v>18</v>
      </c>
      <c r="L879" s="464">
        <f>L878</f>
        <v>1091.4000000000001</v>
      </c>
      <c r="M879" s="464">
        <f>M878</f>
        <v>1015.3</v>
      </c>
      <c r="N879" s="464">
        <f>N878</f>
        <v>537</v>
      </c>
      <c r="O879" s="465">
        <f>O878</f>
        <v>51</v>
      </c>
      <c r="P879" s="463" t="s">
        <v>18</v>
      </c>
      <c r="Q879" s="114">
        <f>SUM(Q864:Q878)</f>
        <v>9737954</v>
      </c>
      <c r="R879" s="114">
        <f t="shared" ref="R879:U879" si="516">SUM(R864:R878)</f>
        <v>0</v>
      </c>
      <c r="S879" s="114">
        <f t="shared" si="516"/>
        <v>3026050.79</v>
      </c>
      <c r="T879" s="114">
        <f t="shared" si="516"/>
        <v>0</v>
      </c>
      <c r="U879" s="114">
        <f t="shared" si="516"/>
        <v>6711903.21</v>
      </c>
      <c r="V879" s="114">
        <f>SUBTOTAL(9,V864:V878)</f>
        <v>0</v>
      </c>
      <c r="W879" s="466" t="s">
        <v>18</v>
      </c>
      <c r="X879" s="114" t="s">
        <v>18</v>
      </c>
      <c r="Y879" s="468" t="s">
        <v>18</v>
      </c>
    </row>
    <row r="880" spans="1:25" x14ac:dyDescent="0.25">
      <c r="A880" s="437"/>
      <c r="B880" s="34"/>
      <c r="C880" s="34"/>
      <c r="D880" s="132"/>
      <c r="E880" s="700" t="s">
        <v>2174</v>
      </c>
      <c r="F880" s="428" t="s">
        <v>1092</v>
      </c>
      <c r="G880" s="429" t="s">
        <v>38</v>
      </c>
      <c r="H880" s="429" t="s">
        <v>618</v>
      </c>
      <c r="I880" s="429"/>
      <c r="J880" s="443" t="s">
        <v>608</v>
      </c>
      <c r="K880" s="429">
        <v>3</v>
      </c>
      <c r="L880" s="432">
        <v>1237.9000000000001</v>
      </c>
      <c r="M880" s="429">
        <v>1102.3</v>
      </c>
      <c r="N880" s="429"/>
      <c r="O880" s="431">
        <v>84</v>
      </c>
      <c r="P880" s="353" t="s">
        <v>2129</v>
      </c>
      <c r="Q880" s="113">
        <v>5466727</v>
      </c>
      <c r="R880" s="113">
        <v>0</v>
      </c>
      <c r="S880" s="113">
        <f t="shared" ref="S880" si="517">Q880-U880</f>
        <v>1698775.0699999998</v>
      </c>
      <c r="T880" s="113">
        <v>0</v>
      </c>
      <c r="U880" s="308">
        <v>3767951.93</v>
      </c>
      <c r="V880" s="113">
        <v>0</v>
      </c>
      <c r="W880" s="113">
        <f>Q880/L880</f>
        <v>4416.1297358429592</v>
      </c>
      <c r="X880" s="113">
        <v>4416.13</v>
      </c>
      <c r="Y880" s="120">
        <v>44196</v>
      </c>
    </row>
    <row r="881" spans="1:25" ht="14.25" x14ac:dyDescent="0.25">
      <c r="A881" s="437"/>
      <c r="B881" s="34"/>
      <c r="C881" s="34"/>
      <c r="D881" s="132"/>
      <c r="E881" s="949"/>
      <c r="F881" s="618" t="s">
        <v>31</v>
      </c>
      <c r="G881" s="352" t="s">
        <v>18</v>
      </c>
      <c r="H881" s="352" t="s">
        <v>18</v>
      </c>
      <c r="I881" s="352" t="s">
        <v>18</v>
      </c>
      <c r="J881" s="352" t="s">
        <v>18</v>
      </c>
      <c r="K881" s="352" t="s">
        <v>18</v>
      </c>
      <c r="L881" s="464">
        <f>L880</f>
        <v>1237.9000000000001</v>
      </c>
      <c r="M881" s="464">
        <f>M880</f>
        <v>1102.3</v>
      </c>
      <c r="N881" s="464">
        <f>N880</f>
        <v>0</v>
      </c>
      <c r="O881" s="465">
        <f>O880</f>
        <v>84</v>
      </c>
      <c r="P881" s="463" t="s">
        <v>18</v>
      </c>
      <c r="Q881" s="114">
        <f>SUM(Q880:Q880)</f>
        <v>5466727</v>
      </c>
      <c r="R881" s="114">
        <f t="shared" ref="R881:U881" si="518">SUM(R880:R880)</f>
        <v>0</v>
      </c>
      <c r="S881" s="114">
        <f t="shared" si="518"/>
        <v>1698775.0699999998</v>
      </c>
      <c r="T881" s="114">
        <f t="shared" si="518"/>
        <v>0</v>
      </c>
      <c r="U881" s="114">
        <f t="shared" si="518"/>
        <v>3767951.93</v>
      </c>
      <c r="V881" s="114">
        <f>SUBTOTAL(9,V880:V880)</f>
        <v>0</v>
      </c>
      <c r="W881" s="466" t="s">
        <v>18</v>
      </c>
      <c r="X881" s="114" t="s">
        <v>18</v>
      </c>
      <c r="Y881" s="468" t="s">
        <v>18</v>
      </c>
    </row>
    <row r="882" spans="1:25" x14ac:dyDescent="0.25">
      <c r="A882" s="437"/>
      <c r="B882" s="34"/>
      <c r="C882" s="34"/>
      <c r="D882" s="132"/>
      <c r="E882" s="700" t="s">
        <v>2175</v>
      </c>
      <c r="F882" s="428" t="s">
        <v>833</v>
      </c>
      <c r="G882" s="429" t="s">
        <v>38</v>
      </c>
      <c r="H882" s="443" t="s">
        <v>621</v>
      </c>
      <c r="I882" s="429"/>
      <c r="J882" s="443" t="s">
        <v>622</v>
      </c>
      <c r="K882" s="429">
        <v>4</v>
      </c>
      <c r="L882" s="430">
        <v>1701.5</v>
      </c>
      <c r="M882" s="429">
        <v>1526.5</v>
      </c>
      <c r="N882" s="429">
        <v>893</v>
      </c>
      <c r="O882" s="431">
        <v>48</v>
      </c>
      <c r="P882" s="353" t="s">
        <v>2119</v>
      </c>
      <c r="Q882" s="113">
        <v>170575</v>
      </c>
      <c r="R882" s="113">
        <v>0</v>
      </c>
      <c r="S882" s="113">
        <f t="shared" ref="S882:S891" si="519">Q882-U882</f>
        <v>53005.86</v>
      </c>
      <c r="T882" s="113">
        <v>0</v>
      </c>
      <c r="U882" s="308">
        <v>117569.14</v>
      </c>
      <c r="V882" s="113">
        <v>0</v>
      </c>
      <c r="W882" s="113">
        <f t="shared" ref="W882:W891" si="520">Q882/L882</f>
        <v>100.24977960622979</v>
      </c>
      <c r="X882" s="113">
        <v>100.25</v>
      </c>
      <c r="Y882" s="120">
        <v>44196</v>
      </c>
    </row>
    <row r="883" spans="1:25" x14ac:dyDescent="0.25">
      <c r="A883" s="437"/>
      <c r="B883" s="34"/>
      <c r="C883" s="34"/>
      <c r="D883" s="132"/>
      <c r="E883" s="700" t="s">
        <v>2175</v>
      </c>
      <c r="F883" s="428" t="s">
        <v>833</v>
      </c>
      <c r="G883" s="429" t="s">
        <v>38</v>
      </c>
      <c r="H883" s="443" t="s">
        <v>621</v>
      </c>
      <c r="I883" s="429"/>
      <c r="J883" s="443" t="s">
        <v>622</v>
      </c>
      <c r="K883" s="429">
        <v>4</v>
      </c>
      <c r="L883" s="432">
        <v>1701.5</v>
      </c>
      <c r="M883" s="429">
        <v>1526.5</v>
      </c>
      <c r="N883" s="429">
        <v>893</v>
      </c>
      <c r="O883" s="431">
        <v>48</v>
      </c>
      <c r="P883" s="353" t="s">
        <v>83</v>
      </c>
      <c r="Q883" s="113">
        <v>217503</v>
      </c>
      <c r="R883" s="113">
        <v>0</v>
      </c>
      <c r="S883" s="113">
        <f t="shared" si="519"/>
        <v>67588.649999999994</v>
      </c>
      <c r="T883" s="113">
        <v>0</v>
      </c>
      <c r="U883" s="308">
        <v>149914.35</v>
      </c>
      <c r="V883" s="113">
        <v>0</v>
      </c>
      <c r="W883" s="113">
        <f t="shared" si="520"/>
        <v>127.83014986776374</v>
      </c>
      <c r="X883" s="113">
        <v>127.83</v>
      </c>
      <c r="Y883" s="120">
        <v>44196</v>
      </c>
    </row>
    <row r="884" spans="1:25" x14ac:dyDescent="0.25">
      <c r="A884" s="437"/>
      <c r="B884" s="34"/>
      <c r="C884" s="34"/>
      <c r="D884" s="132"/>
      <c r="E884" s="700" t="s">
        <v>2175</v>
      </c>
      <c r="F884" s="428" t="s">
        <v>833</v>
      </c>
      <c r="G884" s="429" t="s">
        <v>38</v>
      </c>
      <c r="H884" s="443" t="s">
        <v>621</v>
      </c>
      <c r="I884" s="429"/>
      <c r="J884" s="443" t="s">
        <v>622</v>
      </c>
      <c r="K884" s="429">
        <v>4</v>
      </c>
      <c r="L884" s="432">
        <v>1701.5</v>
      </c>
      <c r="M884" s="429">
        <v>1526.5</v>
      </c>
      <c r="N884" s="429">
        <v>893</v>
      </c>
      <c r="O884" s="431">
        <v>48</v>
      </c>
      <c r="P884" s="353" t="s">
        <v>45</v>
      </c>
      <c r="Q884" s="113">
        <v>5043869</v>
      </c>
      <c r="R884" s="113">
        <v>0</v>
      </c>
      <c r="S884" s="113">
        <f t="shared" si="519"/>
        <v>1567372.75</v>
      </c>
      <c r="T884" s="113">
        <v>0</v>
      </c>
      <c r="U884" s="308">
        <v>3476496.25</v>
      </c>
      <c r="V884" s="113">
        <v>0</v>
      </c>
      <c r="W884" s="113">
        <f>Q884/N884</f>
        <v>5648.229563269877</v>
      </c>
      <c r="X884" s="113">
        <v>5648.23</v>
      </c>
      <c r="Y884" s="120">
        <v>44196</v>
      </c>
    </row>
    <row r="885" spans="1:25" ht="25.5" x14ac:dyDescent="0.25">
      <c r="A885" s="437"/>
      <c r="B885" s="34"/>
      <c r="C885" s="34"/>
      <c r="D885" s="132"/>
      <c r="E885" s="700" t="s">
        <v>2175</v>
      </c>
      <c r="F885" s="428" t="s">
        <v>833</v>
      </c>
      <c r="G885" s="429" t="s">
        <v>38</v>
      </c>
      <c r="H885" s="443" t="s">
        <v>621</v>
      </c>
      <c r="I885" s="429"/>
      <c r="J885" s="443" t="s">
        <v>622</v>
      </c>
      <c r="K885" s="429">
        <v>4</v>
      </c>
      <c r="L885" s="430">
        <v>1701.5</v>
      </c>
      <c r="M885" s="429">
        <v>1526.5</v>
      </c>
      <c r="N885" s="429">
        <v>893</v>
      </c>
      <c r="O885" s="431">
        <v>48</v>
      </c>
      <c r="P885" s="353" t="s">
        <v>2136</v>
      </c>
      <c r="Q885" s="113">
        <v>127936</v>
      </c>
      <c r="R885" s="113">
        <v>0</v>
      </c>
      <c r="S885" s="113">
        <f t="shared" si="519"/>
        <v>39755.869999999995</v>
      </c>
      <c r="T885" s="113">
        <v>0</v>
      </c>
      <c r="U885" s="308">
        <v>88180.13</v>
      </c>
      <c r="V885" s="113">
        <v>0</v>
      </c>
      <c r="W885" s="113">
        <f t="shared" si="520"/>
        <v>75.190126359094918</v>
      </c>
      <c r="X885" s="113">
        <v>75.19</v>
      </c>
      <c r="Y885" s="120">
        <v>44196</v>
      </c>
    </row>
    <row r="886" spans="1:25" x14ac:dyDescent="0.25">
      <c r="A886" s="437"/>
      <c r="B886" s="34"/>
      <c r="C886" s="34"/>
      <c r="D886" s="132"/>
      <c r="E886" s="700" t="s">
        <v>2175</v>
      </c>
      <c r="F886" s="428" t="s">
        <v>833</v>
      </c>
      <c r="G886" s="429" t="s">
        <v>38</v>
      </c>
      <c r="H886" s="443" t="s">
        <v>621</v>
      </c>
      <c r="I886" s="429"/>
      <c r="J886" s="443" t="s">
        <v>622</v>
      </c>
      <c r="K886" s="429">
        <v>4</v>
      </c>
      <c r="L886" s="430">
        <v>1701.5</v>
      </c>
      <c r="M886" s="429">
        <v>1526.5</v>
      </c>
      <c r="N886" s="429">
        <v>893</v>
      </c>
      <c r="O886" s="431">
        <v>48</v>
      </c>
      <c r="P886" s="353" t="s">
        <v>78</v>
      </c>
      <c r="Q886" s="113">
        <v>168449</v>
      </c>
      <c r="R886" s="113">
        <v>0</v>
      </c>
      <c r="S886" s="113">
        <f t="shared" si="519"/>
        <v>52345.210000000006</v>
      </c>
      <c r="T886" s="113">
        <v>0</v>
      </c>
      <c r="U886" s="308">
        <v>116103.79</v>
      </c>
      <c r="V886" s="113">
        <v>0</v>
      </c>
      <c r="W886" s="113">
        <f t="shared" si="520"/>
        <v>99.000293858360266</v>
      </c>
      <c r="X886" s="113">
        <v>99</v>
      </c>
      <c r="Y886" s="120">
        <v>44196</v>
      </c>
    </row>
    <row r="887" spans="1:25" x14ac:dyDescent="0.25">
      <c r="A887" s="437"/>
      <c r="B887" s="34"/>
      <c r="C887" s="34"/>
      <c r="D887" s="132"/>
      <c r="E887" s="700" t="s">
        <v>2175</v>
      </c>
      <c r="F887" s="428" t="s">
        <v>833</v>
      </c>
      <c r="G887" s="429" t="s">
        <v>38</v>
      </c>
      <c r="H887" s="443" t="s">
        <v>621</v>
      </c>
      <c r="I887" s="429"/>
      <c r="J887" s="443" t="s">
        <v>622</v>
      </c>
      <c r="K887" s="429">
        <v>4</v>
      </c>
      <c r="L887" s="430">
        <v>1701.5</v>
      </c>
      <c r="M887" s="429">
        <v>1526.5</v>
      </c>
      <c r="N887" s="429">
        <v>893</v>
      </c>
      <c r="O887" s="431">
        <v>48</v>
      </c>
      <c r="P887" s="353" t="s">
        <v>2277</v>
      </c>
      <c r="Q887" s="113">
        <v>208961</v>
      </c>
      <c r="R887" s="113">
        <v>0</v>
      </c>
      <c r="S887" s="113">
        <f t="shared" si="519"/>
        <v>64934.239999999991</v>
      </c>
      <c r="T887" s="113">
        <v>0</v>
      </c>
      <c r="U887" s="308">
        <v>144026.76</v>
      </c>
      <c r="V887" s="113">
        <v>0</v>
      </c>
      <c r="W887" s="113">
        <f t="shared" si="520"/>
        <v>122.80987364090508</v>
      </c>
      <c r="X887" s="113">
        <v>122.81</v>
      </c>
      <c r="Y887" s="120">
        <v>44196</v>
      </c>
    </row>
    <row r="888" spans="1:25" x14ac:dyDescent="0.25">
      <c r="A888" s="437"/>
      <c r="B888" s="34"/>
      <c r="C888" s="34"/>
      <c r="D888" s="132"/>
      <c r="E888" s="700" t="s">
        <v>2175</v>
      </c>
      <c r="F888" s="428" t="s">
        <v>833</v>
      </c>
      <c r="G888" s="429" t="s">
        <v>38</v>
      </c>
      <c r="H888" s="443" t="s">
        <v>621</v>
      </c>
      <c r="I888" s="429"/>
      <c r="J888" s="443" t="s">
        <v>622</v>
      </c>
      <c r="K888" s="429">
        <v>4</v>
      </c>
      <c r="L888" s="430">
        <v>1701.5</v>
      </c>
      <c r="M888" s="429">
        <v>1526.5</v>
      </c>
      <c r="N888" s="429">
        <v>893</v>
      </c>
      <c r="O888" s="431">
        <v>48</v>
      </c>
      <c r="P888" s="353" t="s">
        <v>436</v>
      </c>
      <c r="Q888" s="113">
        <v>2837796</v>
      </c>
      <c r="R888" s="113">
        <v>0</v>
      </c>
      <c r="S888" s="113">
        <f t="shared" si="519"/>
        <v>881839.74</v>
      </c>
      <c r="T888" s="113">
        <v>0</v>
      </c>
      <c r="U888" s="308">
        <v>1955956.26</v>
      </c>
      <c r="V888" s="113">
        <v>0</v>
      </c>
      <c r="W888" s="113">
        <f t="shared" si="520"/>
        <v>1667.8201586835146</v>
      </c>
      <c r="X888" s="113">
        <v>1667.82</v>
      </c>
      <c r="Y888" s="120">
        <v>44196</v>
      </c>
    </row>
    <row r="889" spans="1:25" x14ac:dyDescent="0.25">
      <c r="A889" s="437"/>
      <c r="B889" s="34"/>
      <c r="C889" s="34"/>
      <c r="D889" s="132"/>
      <c r="E889" s="700" t="s">
        <v>2175</v>
      </c>
      <c r="F889" s="428" t="s">
        <v>833</v>
      </c>
      <c r="G889" s="429" t="s">
        <v>38</v>
      </c>
      <c r="H889" s="429" t="s">
        <v>621</v>
      </c>
      <c r="I889" s="429"/>
      <c r="J889" s="443" t="s">
        <v>622</v>
      </c>
      <c r="K889" s="429">
        <v>4</v>
      </c>
      <c r="L889" s="430">
        <v>1701.5</v>
      </c>
      <c r="M889" s="429">
        <v>1526.5</v>
      </c>
      <c r="N889" s="429">
        <v>893</v>
      </c>
      <c r="O889" s="431">
        <v>48</v>
      </c>
      <c r="P889" s="353" t="s">
        <v>2137</v>
      </c>
      <c r="Q889" s="113">
        <v>1496197</v>
      </c>
      <c r="R889" s="113">
        <v>0</v>
      </c>
      <c r="S889" s="113">
        <f t="shared" si="519"/>
        <v>464940.39</v>
      </c>
      <c r="T889" s="113">
        <v>0</v>
      </c>
      <c r="U889" s="308">
        <v>1031256.61</v>
      </c>
      <c r="V889" s="113">
        <v>0</v>
      </c>
      <c r="W889" s="113">
        <f t="shared" si="520"/>
        <v>879.33999412283276</v>
      </c>
      <c r="X889" s="113">
        <v>879.34</v>
      </c>
      <c r="Y889" s="120">
        <v>44196</v>
      </c>
    </row>
    <row r="890" spans="1:25" x14ac:dyDescent="0.25">
      <c r="A890" s="437"/>
      <c r="B890" s="34"/>
      <c r="C890" s="34"/>
      <c r="D890" s="132"/>
      <c r="E890" s="700" t="s">
        <v>2175</v>
      </c>
      <c r="F890" s="428" t="s">
        <v>833</v>
      </c>
      <c r="G890" s="429" t="s">
        <v>38</v>
      </c>
      <c r="H890" s="429" t="s">
        <v>621</v>
      </c>
      <c r="I890" s="429"/>
      <c r="J890" s="443" t="s">
        <v>622</v>
      </c>
      <c r="K890" s="429">
        <v>4</v>
      </c>
      <c r="L890" s="430">
        <v>1701.5</v>
      </c>
      <c r="M890" s="429">
        <v>1526.5</v>
      </c>
      <c r="N890" s="429">
        <v>893</v>
      </c>
      <c r="O890" s="431">
        <v>48</v>
      </c>
      <c r="P890" s="353" t="s">
        <v>2138</v>
      </c>
      <c r="Q890" s="113">
        <v>2376349</v>
      </c>
      <c r="R890" s="113">
        <v>0</v>
      </c>
      <c r="S890" s="113">
        <f t="shared" si="519"/>
        <v>738445.96</v>
      </c>
      <c r="T890" s="113">
        <v>0</v>
      </c>
      <c r="U890" s="308">
        <v>1637903.04</v>
      </c>
      <c r="V890" s="113">
        <v>0</v>
      </c>
      <c r="W890" s="113">
        <f t="shared" si="520"/>
        <v>1396.6200411401705</v>
      </c>
      <c r="X890" s="113">
        <v>1396.62</v>
      </c>
      <c r="Y890" s="120">
        <v>44196</v>
      </c>
    </row>
    <row r="891" spans="1:25" ht="25.5" x14ac:dyDescent="0.25">
      <c r="A891" s="437"/>
      <c r="B891" s="34"/>
      <c r="C891" s="34"/>
      <c r="D891" s="132"/>
      <c r="E891" s="700" t="s">
        <v>2175</v>
      </c>
      <c r="F891" s="428" t="s">
        <v>833</v>
      </c>
      <c r="G891" s="429" t="s">
        <v>38</v>
      </c>
      <c r="H891" s="443" t="s">
        <v>621</v>
      </c>
      <c r="I891" s="429"/>
      <c r="J891" s="443" t="s">
        <v>622</v>
      </c>
      <c r="K891" s="429">
        <v>4</v>
      </c>
      <c r="L891" s="430">
        <v>1701.5</v>
      </c>
      <c r="M891" s="429">
        <v>1526.5</v>
      </c>
      <c r="N891" s="429">
        <v>893</v>
      </c>
      <c r="O891" s="431">
        <v>48</v>
      </c>
      <c r="P891" s="353" t="s">
        <v>2140</v>
      </c>
      <c r="Q891" s="113">
        <v>127936</v>
      </c>
      <c r="R891" s="113">
        <v>0</v>
      </c>
      <c r="S891" s="113">
        <f t="shared" si="519"/>
        <v>39755.869999999995</v>
      </c>
      <c r="T891" s="113">
        <v>0</v>
      </c>
      <c r="U891" s="308">
        <v>88180.13</v>
      </c>
      <c r="V891" s="113">
        <v>0</v>
      </c>
      <c r="W891" s="113">
        <f t="shared" si="520"/>
        <v>75.190126359094918</v>
      </c>
      <c r="X891" s="113">
        <v>75.19</v>
      </c>
      <c r="Y891" s="120">
        <v>44196</v>
      </c>
    </row>
    <row r="892" spans="1:25" ht="14.25" x14ac:dyDescent="0.25">
      <c r="A892" s="437"/>
      <c r="B892" s="34"/>
      <c r="C892" s="34"/>
      <c r="D892" s="132"/>
      <c r="E892" s="949"/>
      <c r="F892" s="618" t="s">
        <v>31</v>
      </c>
      <c r="G892" s="352" t="s">
        <v>18</v>
      </c>
      <c r="H892" s="352" t="s">
        <v>18</v>
      </c>
      <c r="I892" s="352" t="s">
        <v>18</v>
      </c>
      <c r="J892" s="352" t="s">
        <v>18</v>
      </c>
      <c r="K892" s="352" t="s">
        <v>18</v>
      </c>
      <c r="L892" s="464">
        <f>L891</f>
        <v>1701.5</v>
      </c>
      <c r="M892" s="464">
        <f>M891</f>
        <v>1526.5</v>
      </c>
      <c r="N892" s="464">
        <f>N891</f>
        <v>893</v>
      </c>
      <c r="O892" s="465">
        <f>O891</f>
        <v>48</v>
      </c>
      <c r="P892" s="463" t="s">
        <v>18</v>
      </c>
      <c r="Q892" s="114">
        <f>SUM(Q882:Q891)</f>
        <v>12775571</v>
      </c>
      <c r="R892" s="114">
        <f t="shared" ref="R892:U892" si="521">SUM(R882:R891)</f>
        <v>0</v>
      </c>
      <c r="S892" s="114">
        <f t="shared" si="521"/>
        <v>3969984.54</v>
      </c>
      <c r="T892" s="114">
        <f t="shared" si="521"/>
        <v>0</v>
      </c>
      <c r="U892" s="114">
        <f t="shared" si="521"/>
        <v>8805586.4600000009</v>
      </c>
      <c r="V892" s="114">
        <f>SUBTOTAL(9,V882:V891)</f>
        <v>0</v>
      </c>
      <c r="W892" s="466" t="s">
        <v>18</v>
      </c>
      <c r="X892" s="114" t="s">
        <v>18</v>
      </c>
      <c r="Y892" s="468" t="s">
        <v>18</v>
      </c>
    </row>
    <row r="893" spans="1:25" ht="25.5" x14ac:dyDescent="0.25">
      <c r="A893" s="437"/>
      <c r="B893" s="34"/>
      <c r="C893" s="34"/>
      <c r="D893" s="132"/>
      <c r="E893" s="700" t="s">
        <v>2176</v>
      </c>
      <c r="F893" s="428" t="s">
        <v>1093</v>
      </c>
      <c r="G893" s="429" t="s">
        <v>38</v>
      </c>
      <c r="H893" s="443" t="s">
        <v>621</v>
      </c>
      <c r="I893" s="429"/>
      <c r="J893" s="443" t="s">
        <v>629</v>
      </c>
      <c r="K893" s="429">
        <v>3</v>
      </c>
      <c r="L893" s="432">
        <v>1556</v>
      </c>
      <c r="M893" s="429">
        <v>1436.2</v>
      </c>
      <c r="N893" s="429">
        <v>636.70000000000005</v>
      </c>
      <c r="O893" s="431">
        <v>57</v>
      </c>
      <c r="P893" s="353" t="s">
        <v>2140</v>
      </c>
      <c r="Q893" s="113">
        <v>87898</v>
      </c>
      <c r="R893" s="113">
        <v>0</v>
      </c>
      <c r="S893" s="113">
        <f t="shared" ref="S893:S896" si="522">Q893-U893</f>
        <v>27314.14</v>
      </c>
      <c r="T893" s="113">
        <v>0</v>
      </c>
      <c r="U893" s="308">
        <v>60583.86</v>
      </c>
      <c r="V893" s="113">
        <v>0</v>
      </c>
      <c r="W893" s="113">
        <f t="shared" ref="W893:W896" si="523">Q893/L893</f>
        <v>56.489717223650388</v>
      </c>
      <c r="X893" s="113">
        <v>56.49</v>
      </c>
      <c r="Y893" s="120">
        <v>44196</v>
      </c>
    </row>
    <row r="894" spans="1:25" ht="25.5" x14ac:dyDescent="0.25">
      <c r="A894" s="437"/>
      <c r="B894" s="34"/>
      <c r="C894" s="34"/>
      <c r="D894" s="132"/>
      <c r="E894" s="700" t="s">
        <v>2176</v>
      </c>
      <c r="F894" s="428" t="s">
        <v>1093</v>
      </c>
      <c r="G894" s="429" t="s">
        <v>38</v>
      </c>
      <c r="H894" s="443" t="s">
        <v>621</v>
      </c>
      <c r="I894" s="429"/>
      <c r="J894" s="443" t="s">
        <v>629</v>
      </c>
      <c r="K894" s="429">
        <v>3</v>
      </c>
      <c r="L894" s="432">
        <v>1556</v>
      </c>
      <c r="M894" s="429">
        <v>1436.2</v>
      </c>
      <c r="N894" s="429">
        <v>636.70000000000005</v>
      </c>
      <c r="O894" s="431">
        <v>57</v>
      </c>
      <c r="P894" s="353" t="s">
        <v>2136</v>
      </c>
      <c r="Q894" s="113">
        <v>87898</v>
      </c>
      <c r="R894" s="113">
        <v>0</v>
      </c>
      <c r="S894" s="113">
        <f t="shared" si="522"/>
        <v>27314.14</v>
      </c>
      <c r="T894" s="113">
        <v>0</v>
      </c>
      <c r="U894" s="308">
        <v>60583.86</v>
      </c>
      <c r="V894" s="113">
        <v>0</v>
      </c>
      <c r="W894" s="113">
        <f t="shared" si="523"/>
        <v>56.489717223650388</v>
      </c>
      <c r="X894" s="113">
        <v>56.49</v>
      </c>
      <c r="Y894" s="120">
        <v>44196</v>
      </c>
    </row>
    <row r="895" spans="1:25" x14ac:dyDescent="0.25">
      <c r="A895" s="437"/>
      <c r="B895" s="34"/>
      <c r="C895" s="34"/>
      <c r="D895" s="132"/>
      <c r="E895" s="700" t="s">
        <v>2176</v>
      </c>
      <c r="F895" s="428" t="s">
        <v>1093</v>
      </c>
      <c r="G895" s="429" t="s">
        <v>38</v>
      </c>
      <c r="H895" s="443" t="s">
        <v>621</v>
      </c>
      <c r="I895" s="429"/>
      <c r="J895" s="443" t="s">
        <v>629</v>
      </c>
      <c r="K895" s="429">
        <v>3</v>
      </c>
      <c r="L895" s="432">
        <v>1556</v>
      </c>
      <c r="M895" s="429">
        <v>1436.2</v>
      </c>
      <c r="N895" s="429">
        <v>636.70000000000005</v>
      </c>
      <c r="O895" s="431">
        <v>57</v>
      </c>
      <c r="P895" s="353" t="s">
        <v>78</v>
      </c>
      <c r="Q895" s="113">
        <v>115720</v>
      </c>
      <c r="R895" s="113">
        <v>0</v>
      </c>
      <c r="S895" s="113">
        <f t="shared" si="522"/>
        <v>35959.770000000004</v>
      </c>
      <c r="T895" s="113">
        <v>0</v>
      </c>
      <c r="U895" s="308">
        <v>79760.23</v>
      </c>
      <c r="V895" s="113">
        <v>0</v>
      </c>
      <c r="W895" s="113">
        <f t="shared" si="523"/>
        <v>74.370179948586113</v>
      </c>
      <c r="X895" s="113">
        <v>74.37</v>
      </c>
      <c r="Y895" s="120">
        <v>44196</v>
      </c>
    </row>
    <row r="896" spans="1:25" x14ac:dyDescent="0.25">
      <c r="A896" s="437"/>
      <c r="B896" s="34"/>
      <c r="C896" s="34"/>
      <c r="D896" s="132"/>
      <c r="E896" s="700" t="s">
        <v>2176</v>
      </c>
      <c r="F896" s="428" t="s">
        <v>1093</v>
      </c>
      <c r="G896" s="429" t="s">
        <v>38</v>
      </c>
      <c r="H896" s="443" t="s">
        <v>621</v>
      </c>
      <c r="I896" s="429"/>
      <c r="J896" s="443" t="s">
        <v>629</v>
      </c>
      <c r="K896" s="429">
        <v>3</v>
      </c>
      <c r="L896" s="432">
        <v>1556</v>
      </c>
      <c r="M896" s="429">
        <v>1436.2</v>
      </c>
      <c r="N896" s="429">
        <v>636.70000000000005</v>
      </c>
      <c r="O896" s="431">
        <v>57</v>
      </c>
      <c r="P896" s="353" t="s">
        <v>35</v>
      </c>
      <c r="Q896" s="113">
        <v>87898</v>
      </c>
      <c r="R896" s="113">
        <v>0</v>
      </c>
      <c r="S896" s="113">
        <f t="shared" si="522"/>
        <v>27314.14</v>
      </c>
      <c r="T896" s="113">
        <v>0</v>
      </c>
      <c r="U896" s="308">
        <v>60583.86</v>
      </c>
      <c r="V896" s="113">
        <v>0</v>
      </c>
      <c r="W896" s="113">
        <f t="shared" si="523"/>
        <v>56.489717223650388</v>
      </c>
      <c r="X896" s="113">
        <v>56.49</v>
      </c>
      <c r="Y896" s="120">
        <v>44196</v>
      </c>
    </row>
    <row r="897" spans="1:25" ht="14.25" x14ac:dyDescent="0.25">
      <c r="A897" s="437"/>
      <c r="B897" s="34"/>
      <c r="C897" s="34"/>
      <c r="D897" s="132"/>
      <c r="E897" s="700"/>
      <c r="F897" s="618" t="s">
        <v>31</v>
      </c>
      <c r="G897" s="352" t="s">
        <v>18</v>
      </c>
      <c r="H897" s="352" t="s">
        <v>18</v>
      </c>
      <c r="I897" s="352" t="s">
        <v>18</v>
      </c>
      <c r="J897" s="352" t="s">
        <v>18</v>
      </c>
      <c r="K897" s="352" t="s">
        <v>18</v>
      </c>
      <c r="L897" s="464">
        <f>L896</f>
        <v>1556</v>
      </c>
      <c r="M897" s="464">
        <f>M896</f>
        <v>1436.2</v>
      </c>
      <c r="N897" s="464">
        <f>N896</f>
        <v>636.70000000000005</v>
      </c>
      <c r="O897" s="465">
        <f>O896</f>
        <v>57</v>
      </c>
      <c r="P897" s="463" t="s">
        <v>18</v>
      </c>
      <c r="Q897" s="114">
        <f>SUM(Q893:Q896)</f>
        <v>379414</v>
      </c>
      <c r="R897" s="114">
        <f t="shared" ref="R897:U897" si="524">SUM(R893:R896)</f>
        <v>0</v>
      </c>
      <c r="S897" s="114">
        <f t="shared" si="524"/>
        <v>117902.19</v>
      </c>
      <c r="T897" s="114">
        <f t="shared" si="524"/>
        <v>0</v>
      </c>
      <c r="U897" s="114">
        <f t="shared" si="524"/>
        <v>261511.81</v>
      </c>
      <c r="V897" s="114">
        <f>SUBTOTAL(9,V893:V896)</f>
        <v>0</v>
      </c>
      <c r="W897" s="466" t="s">
        <v>18</v>
      </c>
      <c r="X897" s="114" t="s">
        <v>18</v>
      </c>
      <c r="Y897" s="468" t="s">
        <v>18</v>
      </c>
    </row>
    <row r="898" spans="1:25" x14ac:dyDescent="0.25">
      <c r="A898" s="437"/>
      <c r="B898" s="34"/>
      <c r="C898" s="34"/>
      <c r="D898" s="132"/>
      <c r="E898" s="700" t="s">
        <v>2177</v>
      </c>
      <c r="F898" s="428" t="s">
        <v>834</v>
      </c>
      <c r="G898" s="429" t="s">
        <v>38</v>
      </c>
      <c r="H898" s="429" t="s">
        <v>609</v>
      </c>
      <c r="I898" s="429"/>
      <c r="J898" s="443" t="s">
        <v>600</v>
      </c>
      <c r="K898" s="429">
        <v>5</v>
      </c>
      <c r="L898" s="430">
        <v>3220.2</v>
      </c>
      <c r="M898" s="557">
        <v>2862.8</v>
      </c>
      <c r="N898" s="429"/>
      <c r="O898" s="431">
        <v>162</v>
      </c>
      <c r="P898" s="353" t="s">
        <v>78</v>
      </c>
      <c r="Q898" s="113">
        <v>176306</v>
      </c>
      <c r="R898" s="113">
        <v>0</v>
      </c>
      <c r="S898" s="113">
        <f t="shared" ref="S898:S902" si="525">Q898-U898</f>
        <v>54786.759999999995</v>
      </c>
      <c r="T898" s="113">
        <v>0</v>
      </c>
      <c r="U898" s="308">
        <v>121519.24</v>
      </c>
      <c r="V898" s="113">
        <v>0</v>
      </c>
      <c r="W898" s="113">
        <f t="shared" ref="W898:W902" si="526">Q898/L898</f>
        <v>54.750015526985905</v>
      </c>
      <c r="X898" s="113">
        <v>54.75</v>
      </c>
      <c r="Y898" s="120">
        <v>44196</v>
      </c>
    </row>
    <row r="899" spans="1:25" x14ac:dyDescent="0.25">
      <c r="A899" s="437"/>
      <c r="B899" s="34"/>
      <c r="C899" s="34"/>
      <c r="D899" s="132"/>
      <c r="E899" s="700" t="s">
        <v>2177</v>
      </c>
      <c r="F899" s="428" t="s">
        <v>834</v>
      </c>
      <c r="G899" s="429" t="s">
        <v>38</v>
      </c>
      <c r="H899" s="429" t="s">
        <v>609</v>
      </c>
      <c r="I899" s="429"/>
      <c r="J899" s="443" t="s">
        <v>600</v>
      </c>
      <c r="K899" s="429">
        <v>5</v>
      </c>
      <c r="L899" s="430">
        <v>3220.2</v>
      </c>
      <c r="M899" s="557">
        <v>2862.8</v>
      </c>
      <c r="N899" s="429"/>
      <c r="O899" s="431">
        <v>162</v>
      </c>
      <c r="P899" s="353" t="s">
        <v>2138</v>
      </c>
      <c r="Q899" s="113">
        <v>6169871</v>
      </c>
      <c r="R899" s="113">
        <v>0</v>
      </c>
      <c r="S899" s="113">
        <f t="shared" si="525"/>
        <v>1917275.7400000002</v>
      </c>
      <c r="T899" s="113">
        <v>0</v>
      </c>
      <c r="U899" s="308">
        <v>4252595.26</v>
      </c>
      <c r="V899" s="113">
        <v>0</v>
      </c>
      <c r="W899" s="113">
        <f t="shared" si="526"/>
        <v>1915.9900006210796</v>
      </c>
      <c r="X899" s="113">
        <v>1915.99</v>
      </c>
      <c r="Y899" s="120">
        <v>44196</v>
      </c>
    </row>
    <row r="900" spans="1:25" ht="25.5" x14ac:dyDescent="0.25">
      <c r="A900" s="437"/>
      <c r="B900" s="34"/>
      <c r="C900" s="34"/>
      <c r="D900" s="132"/>
      <c r="E900" s="700" t="s">
        <v>2177</v>
      </c>
      <c r="F900" s="428" t="s">
        <v>834</v>
      </c>
      <c r="G900" s="429" t="s">
        <v>38</v>
      </c>
      <c r="H900" s="429" t="s">
        <v>609</v>
      </c>
      <c r="I900" s="429"/>
      <c r="J900" s="443" t="s">
        <v>600</v>
      </c>
      <c r="K900" s="429">
        <v>5</v>
      </c>
      <c r="L900" s="430">
        <v>3220.2</v>
      </c>
      <c r="M900" s="557">
        <v>2862.8</v>
      </c>
      <c r="N900" s="429"/>
      <c r="O900" s="431">
        <v>162</v>
      </c>
      <c r="P900" s="353" t="s">
        <v>2136</v>
      </c>
      <c r="Q900" s="113">
        <v>133896</v>
      </c>
      <c r="R900" s="113">
        <v>0</v>
      </c>
      <c r="S900" s="113">
        <f t="shared" si="525"/>
        <v>41607.929999999993</v>
      </c>
      <c r="T900" s="113">
        <v>0</v>
      </c>
      <c r="U900" s="308">
        <v>92288.07</v>
      </c>
      <c r="V900" s="113">
        <v>0</v>
      </c>
      <c r="W900" s="113">
        <f t="shared" si="526"/>
        <v>41.580026085336314</v>
      </c>
      <c r="X900" s="113">
        <v>41.58</v>
      </c>
      <c r="Y900" s="120">
        <v>44196</v>
      </c>
    </row>
    <row r="901" spans="1:25" ht="25.5" x14ac:dyDescent="0.25">
      <c r="A901" s="437"/>
      <c r="B901" s="34"/>
      <c r="C901" s="34"/>
      <c r="D901" s="132"/>
      <c r="E901" s="700" t="s">
        <v>2177</v>
      </c>
      <c r="F901" s="428" t="s">
        <v>834</v>
      </c>
      <c r="G901" s="429" t="s">
        <v>38</v>
      </c>
      <c r="H901" s="429" t="s">
        <v>609</v>
      </c>
      <c r="I901" s="429"/>
      <c r="J901" s="443" t="s">
        <v>600</v>
      </c>
      <c r="K901" s="429">
        <v>5</v>
      </c>
      <c r="L901" s="430">
        <v>3220.2</v>
      </c>
      <c r="M901" s="557">
        <v>2862.8</v>
      </c>
      <c r="N901" s="429"/>
      <c r="O901" s="431">
        <v>162</v>
      </c>
      <c r="P901" s="353" t="s">
        <v>2140</v>
      </c>
      <c r="Q901" s="113">
        <v>133896</v>
      </c>
      <c r="R901" s="113">
        <v>0</v>
      </c>
      <c r="S901" s="113">
        <f t="shared" si="525"/>
        <v>41607.929999999993</v>
      </c>
      <c r="T901" s="113">
        <v>0</v>
      </c>
      <c r="U901" s="308">
        <v>92288.07</v>
      </c>
      <c r="V901" s="113">
        <v>0</v>
      </c>
      <c r="W901" s="113">
        <f t="shared" si="526"/>
        <v>41.580026085336314</v>
      </c>
      <c r="X901" s="113">
        <v>41.58</v>
      </c>
      <c r="Y901" s="120">
        <v>44196</v>
      </c>
    </row>
    <row r="902" spans="1:25" x14ac:dyDescent="0.25">
      <c r="A902" s="437"/>
      <c r="B902" s="34"/>
      <c r="C902" s="34"/>
      <c r="D902" s="132"/>
      <c r="E902" s="700" t="s">
        <v>2177</v>
      </c>
      <c r="F902" s="428" t="s">
        <v>834</v>
      </c>
      <c r="G902" s="429" t="s">
        <v>38</v>
      </c>
      <c r="H902" s="443" t="s">
        <v>609</v>
      </c>
      <c r="I902" s="429"/>
      <c r="J902" s="443" t="s">
        <v>600</v>
      </c>
      <c r="K902" s="429">
        <v>5</v>
      </c>
      <c r="L902" s="430">
        <v>3220.2</v>
      </c>
      <c r="M902" s="557">
        <v>2862.8</v>
      </c>
      <c r="N902" s="429"/>
      <c r="O902" s="431">
        <v>162</v>
      </c>
      <c r="P902" s="353" t="s">
        <v>35</v>
      </c>
      <c r="Q902" s="113">
        <v>133896</v>
      </c>
      <c r="R902" s="113">
        <v>0</v>
      </c>
      <c r="S902" s="113">
        <f t="shared" si="525"/>
        <v>41607.929999999993</v>
      </c>
      <c r="T902" s="113">
        <v>0</v>
      </c>
      <c r="U902" s="308">
        <v>92288.07</v>
      </c>
      <c r="V902" s="113">
        <v>0</v>
      </c>
      <c r="W902" s="113">
        <f t="shared" si="526"/>
        <v>41.580026085336314</v>
      </c>
      <c r="X902" s="113">
        <v>41.58</v>
      </c>
      <c r="Y902" s="120">
        <v>44196</v>
      </c>
    </row>
    <row r="903" spans="1:25" ht="14.25" x14ac:dyDescent="0.25">
      <c r="A903" s="437"/>
      <c r="B903" s="34"/>
      <c r="C903" s="34"/>
      <c r="D903" s="132"/>
      <c r="E903" s="949"/>
      <c r="F903" s="618" t="s">
        <v>31</v>
      </c>
      <c r="G903" s="352" t="s">
        <v>18</v>
      </c>
      <c r="H903" s="352" t="s">
        <v>18</v>
      </c>
      <c r="I903" s="352" t="s">
        <v>18</v>
      </c>
      <c r="J903" s="352" t="s">
        <v>18</v>
      </c>
      <c r="K903" s="352" t="s">
        <v>18</v>
      </c>
      <c r="L903" s="464">
        <f>L902</f>
        <v>3220.2</v>
      </c>
      <c r="M903" s="464">
        <f>M902</f>
        <v>2862.8</v>
      </c>
      <c r="N903" s="464">
        <f>N902</f>
        <v>0</v>
      </c>
      <c r="O903" s="465">
        <f>O902</f>
        <v>162</v>
      </c>
      <c r="P903" s="463" t="s">
        <v>18</v>
      </c>
      <c r="Q903" s="114">
        <f>SUM(Q898:Q902)</f>
        <v>6747865</v>
      </c>
      <c r="R903" s="114">
        <f t="shared" ref="R903:U903" si="527">SUM(R898:R902)</f>
        <v>0</v>
      </c>
      <c r="S903" s="114">
        <f t="shared" si="527"/>
        <v>2096886.29</v>
      </c>
      <c r="T903" s="114">
        <f t="shared" si="527"/>
        <v>0</v>
      </c>
      <c r="U903" s="114">
        <f t="shared" si="527"/>
        <v>4650978.7100000009</v>
      </c>
      <c r="V903" s="114">
        <f>SUBTOTAL(9,V898:V902)</f>
        <v>0</v>
      </c>
      <c r="W903" s="466" t="s">
        <v>18</v>
      </c>
      <c r="X903" s="114" t="s">
        <v>18</v>
      </c>
      <c r="Y903" s="468" t="s">
        <v>18</v>
      </c>
    </row>
    <row r="904" spans="1:25" ht="25.5" x14ac:dyDescent="0.25">
      <c r="A904" s="437"/>
      <c r="B904" s="34"/>
      <c r="C904" s="34"/>
      <c r="D904" s="132"/>
      <c r="E904" s="700" t="s">
        <v>2178</v>
      </c>
      <c r="F904" s="428" t="s">
        <v>835</v>
      </c>
      <c r="G904" s="429" t="s">
        <v>38</v>
      </c>
      <c r="H904" s="443" t="s">
        <v>623</v>
      </c>
      <c r="I904" s="429"/>
      <c r="J904" s="443" t="s">
        <v>608</v>
      </c>
      <c r="K904" s="429">
        <v>4</v>
      </c>
      <c r="L904" s="430">
        <v>2608.8000000000002</v>
      </c>
      <c r="M904" s="429">
        <v>2403.4</v>
      </c>
      <c r="N904" s="429">
        <v>679.8</v>
      </c>
      <c r="O904" s="431">
        <v>156</v>
      </c>
      <c r="P904" s="353" t="s">
        <v>2136</v>
      </c>
      <c r="Q904" s="113">
        <v>142388</v>
      </c>
      <c r="R904" s="113">
        <v>0</v>
      </c>
      <c r="S904" s="113">
        <f t="shared" ref="S904:S914" si="528">Q904-U904</f>
        <v>44246.8</v>
      </c>
      <c r="T904" s="113">
        <v>0</v>
      </c>
      <c r="U904" s="308">
        <v>98141.2</v>
      </c>
      <c r="V904" s="113">
        <v>0</v>
      </c>
      <c r="W904" s="113">
        <f t="shared" ref="W904:W914" si="529">Q904/L904</f>
        <v>54.579883471327811</v>
      </c>
      <c r="X904" s="113">
        <v>54.58</v>
      </c>
      <c r="Y904" s="120">
        <v>44196</v>
      </c>
    </row>
    <row r="905" spans="1:25" x14ac:dyDescent="0.25">
      <c r="A905" s="437"/>
      <c r="B905" s="34"/>
      <c r="C905" s="34"/>
      <c r="D905" s="132"/>
      <c r="E905" s="700" t="s">
        <v>2178</v>
      </c>
      <c r="F905" s="428" t="s">
        <v>835</v>
      </c>
      <c r="G905" s="429" t="s">
        <v>38</v>
      </c>
      <c r="H905" s="443" t="s">
        <v>623</v>
      </c>
      <c r="I905" s="429"/>
      <c r="J905" s="443" t="s">
        <v>608</v>
      </c>
      <c r="K905" s="429">
        <v>4</v>
      </c>
      <c r="L905" s="430">
        <v>2608.8000000000002</v>
      </c>
      <c r="M905" s="429">
        <v>2403.4</v>
      </c>
      <c r="N905" s="429">
        <v>679.8</v>
      </c>
      <c r="O905" s="431">
        <v>156</v>
      </c>
      <c r="P905" s="353" t="s">
        <v>78</v>
      </c>
      <c r="Q905" s="113">
        <v>187468</v>
      </c>
      <c r="R905" s="113">
        <v>0</v>
      </c>
      <c r="S905" s="113">
        <f t="shared" si="528"/>
        <v>58255.33</v>
      </c>
      <c r="T905" s="113">
        <v>0</v>
      </c>
      <c r="U905" s="308">
        <v>129212.67</v>
      </c>
      <c r="V905" s="113">
        <v>0</v>
      </c>
      <c r="W905" s="113">
        <f t="shared" si="529"/>
        <v>71.859858938975776</v>
      </c>
      <c r="X905" s="113">
        <v>71.86</v>
      </c>
      <c r="Y905" s="120">
        <v>44196</v>
      </c>
    </row>
    <row r="906" spans="1:25" x14ac:dyDescent="0.25">
      <c r="A906" s="437"/>
      <c r="B906" s="34"/>
      <c r="C906" s="34"/>
      <c r="D906" s="132"/>
      <c r="E906" s="700" t="s">
        <v>2178</v>
      </c>
      <c r="F906" s="428" t="s">
        <v>835</v>
      </c>
      <c r="G906" s="429" t="s">
        <v>38</v>
      </c>
      <c r="H906" s="429" t="s">
        <v>623</v>
      </c>
      <c r="I906" s="429"/>
      <c r="J906" s="443" t="s">
        <v>608</v>
      </c>
      <c r="K906" s="429">
        <v>4</v>
      </c>
      <c r="L906" s="432">
        <v>2608.8000000000002</v>
      </c>
      <c r="M906" s="429">
        <v>2403.4</v>
      </c>
      <c r="N906" s="429">
        <v>679.8</v>
      </c>
      <c r="O906" s="431">
        <v>156</v>
      </c>
      <c r="P906" s="353" t="s">
        <v>2137</v>
      </c>
      <c r="Q906" s="113">
        <v>2720691</v>
      </c>
      <c r="R906" s="113">
        <v>0</v>
      </c>
      <c r="S906" s="113">
        <f t="shared" si="528"/>
        <v>845449.58000000007</v>
      </c>
      <c r="T906" s="113">
        <v>0</v>
      </c>
      <c r="U906" s="308">
        <v>1875241.42</v>
      </c>
      <c r="V906" s="113">
        <v>0</v>
      </c>
      <c r="W906" s="113">
        <f t="shared" si="529"/>
        <v>1042.8898344066235</v>
      </c>
      <c r="X906" s="113">
        <v>1042.8900000000001</v>
      </c>
      <c r="Y906" s="120">
        <v>44196</v>
      </c>
    </row>
    <row r="907" spans="1:25" x14ac:dyDescent="0.25">
      <c r="A907" s="437"/>
      <c r="B907" s="34"/>
      <c r="C907" s="34"/>
      <c r="D907" s="132"/>
      <c r="E907" s="700" t="s">
        <v>2178</v>
      </c>
      <c r="F907" s="428" t="s">
        <v>835</v>
      </c>
      <c r="G907" s="429" t="s">
        <v>38</v>
      </c>
      <c r="H907" s="443" t="s">
        <v>623</v>
      </c>
      <c r="I907" s="429"/>
      <c r="J907" s="443" t="s">
        <v>608</v>
      </c>
      <c r="K907" s="429">
        <v>4</v>
      </c>
      <c r="L907" s="430">
        <v>2608.8000000000002</v>
      </c>
      <c r="M907" s="429">
        <v>2403.4</v>
      </c>
      <c r="N907" s="429">
        <v>679.8</v>
      </c>
      <c r="O907" s="431">
        <v>156</v>
      </c>
      <c r="P907" s="353" t="s">
        <v>2119</v>
      </c>
      <c r="Q907" s="113">
        <v>189842</v>
      </c>
      <c r="R907" s="113">
        <v>0</v>
      </c>
      <c r="S907" s="113">
        <f t="shared" si="528"/>
        <v>58993.039999999994</v>
      </c>
      <c r="T907" s="113">
        <v>0</v>
      </c>
      <c r="U907" s="308">
        <v>130848.96000000001</v>
      </c>
      <c r="V907" s="113">
        <v>0</v>
      </c>
      <c r="W907" s="113">
        <f t="shared" si="529"/>
        <v>72.769855872431762</v>
      </c>
      <c r="X907" s="113">
        <v>72.77</v>
      </c>
      <c r="Y907" s="120">
        <v>44196</v>
      </c>
    </row>
    <row r="908" spans="1:25" x14ac:dyDescent="0.25">
      <c r="A908" s="437"/>
      <c r="B908" s="34"/>
      <c r="C908" s="34"/>
      <c r="D908" s="132"/>
      <c r="E908" s="700" t="s">
        <v>2178</v>
      </c>
      <c r="F908" s="428" t="s">
        <v>835</v>
      </c>
      <c r="G908" s="429" t="s">
        <v>38</v>
      </c>
      <c r="H908" s="443" t="s">
        <v>623</v>
      </c>
      <c r="I908" s="429"/>
      <c r="J908" s="443" t="s">
        <v>608</v>
      </c>
      <c r="K908" s="429">
        <v>4</v>
      </c>
      <c r="L908" s="432">
        <v>2608.8000000000002</v>
      </c>
      <c r="M908" s="429">
        <v>2403.4</v>
      </c>
      <c r="N908" s="429">
        <v>679.8</v>
      </c>
      <c r="O908" s="431">
        <v>156</v>
      </c>
      <c r="P908" s="353" t="s">
        <v>2111</v>
      </c>
      <c r="Q908" s="113">
        <v>2091214</v>
      </c>
      <c r="R908" s="113">
        <v>0</v>
      </c>
      <c r="S908" s="113">
        <f t="shared" si="528"/>
        <v>649840.79</v>
      </c>
      <c r="T908" s="113">
        <v>0</v>
      </c>
      <c r="U908" s="308">
        <v>1441373.21</v>
      </c>
      <c r="V908" s="113">
        <v>0</v>
      </c>
      <c r="W908" s="113">
        <f t="shared" si="529"/>
        <v>801.59996933455989</v>
      </c>
      <c r="X908" s="113">
        <v>801.6</v>
      </c>
      <c r="Y908" s="120">
        <v>44196</v>
      </c>
    </row>
    <row r="909" spans="1:25" x14ac:dyDescent="0.25">
      <c r="A909" s="437"/>
      <c r="B909" s="34"/>
      <c r="C909" s="34"/>
      <c r="D909" s="132"/>
      <c r="E909" s="700" t="s">
        <v>2178</v>
      </c>
      <c r="F909" s="428" t="s">
        <v>835</v>
      </c>
      <c r="G909" s="429" t="s">
        <v>38</v>
      </c>
      <c r="H909" s="429" t="s">
        <v>623</v>
      </c>
      <c r="I909" s="429"/>
      <c r="J909" s="443" t="s">
        <v>608</v>
      </c>
      <c r="K909" s="429">
        <v>4</v>
      </c>
      <c r="L909" s="432">
        <v>2608.8000000000002</v>
      </c>
      <c r="M909" s="429">
        <v>2403.4</v>
      </c>
      <c r="N909" s="429">
        <v>679.8</v>
      </c>
      <c r="O909" s="431">
        <v>156</v>
      </c>
      <c r="P909" s="353" t="s">
        <v>2138</v>
      </c>
      <c r="Q909" s="113">
        <v>6791567</v>
      </c>
      <c r="R909" s="113">
        <v>0</v>
      </c>
      <c r="S909" s="113">
        <f t="shared" si="528"/>
        <v>2110466.5999999996</v>
      </c>
      <c r="T909" s="113">
        <v>0</v>
      </c>
      <c r="U909" s="308">
        <v>4681100.4000000004</v>
      </c>
      <c r="V909" s="113">
        <v>0</v>
      </c>
      <c r="W909" s="113">
        <f t="shared" si="529"/>
        <v>2603.3298834713278</v>
      </c>
      <c r="X909" s="113">
        <v>2603.33</v>
      </c>
      <c r="Y909" s="120">
        <v>44196</v>
      </c>
    </row>
    <row r="910" spans="1:25" x14ac:dyDescent="0.25">
      <c r="A910" s="437"/>
      <c r="B910" s="34"/>
      <c r="C910" s="34"/>
      <c r="D910" s="132"/>
      <c r="E910" s="700" t="s">
        <v>2178</v>
      </c>
      <c r="F910" s="428" t="s">
        <v>835</v>
      </c>
      <c r="G910" s="429" t="s">
        <v>38</v>
      </c>
      <c r="H910" s="443" t="s">
        <v>623</v>
      </c>
      <c r="I910" s="429"/>
      <c r="J910" s="443" t="s">
        <v>608</v>
      </c>
      <c r="K910" s="429">
        <v>4</v>
      </c>
      <c r="L910" s="432">
        <v>2608.8000000000002</v>
      </c>
      <c r="M910" s="429">
        <v>2403.4</v>
      </c>
      <c r="N910" s="429">
        <v>679.8</v>
      </c>
      <c r="O910" s="431">
        <v>156</v>
      </c>
      <c r="P910" s="353" t="s">
        <v>83</v>
      </c>
      <c r="Q910" s="113">
        <v>99656</v>
      </c>
      <c r="R910" s="113">
        <v>0</v>
      </c>
      <c r="S910" s="113">
        <f t="shared" si="528"/>
        <v>30967.910000000003</v>
      </c>
      <c r="T910" s="113">
        <v>0</v>
      </c>
      <c r="U910" s="308">
        <v>68688.09</v>
      </c>
      <c r="V910" s="113">
        <v>0</v>
      </c>
      <c r="W910" s="113">
        <f t="shared" si="529"/>
        <v>38.199938669119902</v>
      </c>
      <c r="X910" s="113">
        <v>38.200000000000003</v>
      </c>
      <c r="Y910" s="120">
        <v>44196</v>
      </c>
    </row>
    <row r="911" spans="1:25" x14ac:dyDescent="0.25">
      <c r="A911" s="437"/>
      <c r="B911" s="34"/>
      <c r="C911" s="34"/>
      <c r="D911" s="132"/>
      <c r="E911" s="700" t="s">
        <v>2178</v>
      </c>
      <c r="F911" s="428" t="s">
        <v>835</v>
      </c>
      <c r="G911" s="429" t="s">
        <v>38</v>
      </c>
      <c r="H911" s="443" t="s">
        <v>623</v>
      </c>
      <c r="I911" s="429"/>
      <c r="J911" s="443" t="s">
        <v>613</v>
      </c>
      <c r="K911" s="429">
        <v>4</v>
      </c>
      <c r="L911" s="430">
        <v>2608.8000000000002</v>
      </c>
      <c r="M911" s="429">
        <v>2403.4</v>
      </c>
      <c r="N911" s="429">
        <v>679.8</v>
      </c>
      <c r="O911" s="431">
        <v>156</v>
      </c>
      <c r="P911" s="353" t="s">
        <v>2277</v>
      </c>
      <c r="Q911" s="113">
        <v>139258</v>
      </c>
      <c r="R911" s="113">
        <v>0</v>
      </c>
      <c r="S911" s="113">
        <f t="shared" si="528"/>
        <v>43274.16</v>
      </c>
      <c r="T911" s="113">
        <v>0</v>
      </c>
      <c r="U911" s="308">
        <v>95983.84</v>
      </c>
      <c r="V911" s="113">
        <v>0</v>
      </c>
      <c r="W911" s="113">
        <f t="shared" si="529"/>
        <v>53.380098129408154</v>
      </c>
      <c r="X911" s="113">
        <v>53.38</v>
      </c>
      <c r="Y911" s="120">
        <v>44196</v>
      </c>
    </row>
    <row r="912" spans="1:25" ht="25.5" x14ac:dyDescent="0.25">
      <c r="A912" s="437"/>
      <c r="B912" s="34"/>
      <c r="C912" s="34"/>
      <c r="D912" s="132"/>
      <c r="E912" s="700" t="s">
        <v>2178</v>
      </c>
      <c r="F912" s="428" t="s">
        <v>835</v>
      </c>
      <c r="G912" s="429" t="s">
        <v>38</v>
      </c>
      <c r="H912" s="443" t="s">
        <v>623</v>
      </c>
      <c r="I912" s="429"/>
      <c r="J912" s="443" t="s">
        <v>608</v>
      </c>
      <c r="K912" s="429">
        <v>4</v>
      </c>
      <c r="L912" s="430">
        <v>2608.8000000000002</v>
      </c>
      <c r="M912" s="429">
        <v>2403.4</v>
      </c>
      <c r="N912" s="429">
        <v>679.8</v>
      </c>
      <c r="O912" s="431">
        <v>156</v>
      </c>
      <c r="P912" s="353" t="s">
        <v>2140</v>
      </c>
      <c r="Q912" s="113">
        <v>142388</v>
      </c>
      <c r="R912" s="113">
        <v>0</v>
      </c>
      <c r="S912" s="113">
        <f t="shared" si="528"/>
        <v>44246.8</v>
      </c>
      <c r="T912" s="113">
        <v>0</v>
      </c>
      <c r="U912" s="308">
        <v>98141.2</v>
      </c>
      <c r="V912" s="113">
        <v>0</v>
      </c>
      <c r="W912" s="113">
        <f t="shared" si="529"/>
        <v>54.579883471327811</v>
      </c>
      <c r="X912" s="113">
        <v>54.58</v>
      </c>
      <c r="Y912" s="120">
        <v>44196</v>
      </c>
    </row>
    <row r="913" spans="1:25" x14ac:dyDescent="0.25">
      <c r="A913" s="437"/>
      <c r="B913" s="34"/>
      <c r="C913" s="34"/>
      <c r="D913" s="132"/>
      <c r="E913" s="700" t="s">
        <v>2178</v>
      </c>
      <c r="F913" s="428" t="s">
        <v>835</v>
      </c>
      <c r="G913" s="429" t="s">
        <v>38</v>
      </c>
      <c r="H913" s="443" t="s">
        <v>623</v>
      </c>
      <c r="I913" s="429"/>
      <c r="J913" s="443" t="s">
        <v>608</v>
      </c>
      <c r="K913" s="429">
        <v>4</v>
      </c>
      <c r="L913" s="430">
        <v>2608.8000000000002</v>
      </c>
      <c r="M913" s="429">
        <v>2403.4</v>
      </c>
      <c r="N913" s="429">
        <v>679.8</v>
      </c>
      <c r="O913" s="431">
        <v>156</v>
      </c>
      <c r="P913" s="353" t="s">
        <v>35</v>
      </c>
      <c r="Q913" s="113">
        <v>142388</v>
      </c>
      <c r="R913" s="113">
        <v>0</v>
      </c>
      <c r="S913" s="113">
        <f t="shared" si="528"/>
        <v>44246.8</v>
      </c>
      <c r="T913" s="113">
        <v>0</v>
      </c>
      <c r="U913" s="308">
        <v>98141.2</v>
      </c>
      <c r="V913" s="113">
        <v>0</v>
      </c>
      <c r="W913" s="113">
        <f t="shared" si="529"/>
        <v>54.579883471327811</v>
      </c>
      <c r="X913" s="113">
        <v>54.58</v>
      </c>
      <c r="Y913" s="120">
        <v>44196</v>
      </c>
    </row>
    <row r="914" spans="1:25" x14ac:dyDescent="0.25">
      <c r="A914" s="437"/>
      <c r="B914" s="34"/>
      <c r="C914" s="34"/>
      <c r="D914" s="132"/>
      <c r="E914" s="700" t="s">
        <v>2178</v>
      </c>
      <c r="F914" s="428" t="s">
        <v>835</v>
      </c>
      <c r="G914" s="429" t="s">
        <v>38</v>
      </c>
      <c r="H914" s="429" t="s">
        <v>623</v>
      </c>
      <c r="I914" s="429"/>
      <c r="J914" s="443" t="s">
        <v>608</v>
      </c>
      <c r="K914" s="429">
        <v>4</v>
      </c>
      <c r="L914" s="430">
        <v>2608.8000000000002</v>
      </c>
      <c r="M914" s="429">
        <v>2403.4</v>
      </c>
      <c r="N914" s="429">
        <v>679.8</v>
      </c>
      <c r="O914" s="431">
        <v>156</v>
      </c>
      <c r="P914" s="353" t="s">
        <v>2135</v>
      </c>
      <c r="Q914" s="113">
        <v>284751</v>
      </c>
      <c r="R914" s="113">
        <v>0</v>
      </c>
      <c r="S914" s="113">
        <f t="shared" si="528"/>
        <v>88485.829999999987</v>
      </c>
      <c r="T914" s="113">
        <v>0</v>
      </c>
      <c r="U914" s="308">
        <v>196265.17</v>
      </c>
      <c r="V914" s="113">
        <v>0</v>
      </c>
      <c r="W914" s="113">
        <f t="shared" si="529"/>
        <v>109.15018399264029</v>
      </c>
      <c r="X914" s="113">
        <v>109.15</v>
      </c>
      <c r="Y914" s="120">
        <v>44196</v>
      </c>
    </row>
    <row r="915" spans="1:25" ht="14.25" x14ac:dyDescent="0.25">
      <c r="A915" s="437"/>
      <c r="B915" s="34"/>
      <c r="C915" s="34"/>
      <c r="D915" s="132"/>
      <c r="E915" s="949"/>
      <c r="F915" s="618" t="s">
        <v>31</v>
      </c>
      <c r="G915" s="352" t="s">
        <v>18</v>
      </c>
      <c r="H915" s="352" t="s">
        <v>18</v>
      </c>
      <c r="I915" s="352" t="s">
        <v>18</v>
      </c>
      <c r="J915" s="352" t="s">
        <v>18</v>
      </c>
      <c r="K915" s="352" t="s">
        <v>18</v>
      </c>
      <c r="L915" s="464">
        <f>L914</f>
        <v>2608.8000000000002</v>
      </c>
      <c r="M915" s="464">
        <f>M914</f>
        <v>2403.4</v>
      </c>
      <c r="N915" s="464">
        <f>N914</f>
        <v>679.8</v>
      </c>
      <c r="O915" s="465">
        <f>O914</f>
        <v>156</v>
      </c>
      <c r="P915" s="463" t="s">
        <v>18</v>
      </c>
      <c r="Q915" s="114">
        <f>SUM(Q904:Q914)</f>
        <v>12931611</v>
      </c>
      <c r="R915" s="114">
        <f t="shared" ref="R915:U915" si="530">SUM(R904:R914)</f>
        <v>0</v>
      </c>
      <c r="S915" s="114">
        <f t="shared" si="530"/>
        <v>4018473.6399999997</v>
      </c>
      <c r="T915" s="114">
        <f t="shared" si="530"/>
        <v>0</v>
      </c>
      <c r="U915" s="114">
        <f t="shared" si="530"/>
        <v>8913137.3599999994</v>
      </c>
      <c r="V915" s="114">
        <f>SUBTOTAL(9,V904:V914)</f>
        <v>0</v>
      </c>
      <c r="W915" s="466" t="s">
        <v>18</v>
      </c>
      <c r="X915" s="114" t="s">
        <v>18</v>
      </c>
      <c r="Y915" s="468" t="s">
        <v>18</v>
      </c>
    </row>
    <row r="916" spans="1:25" x14ac:dyDescent="0.25">
      <c r="A916" s="437"/>
      <c r="B916" s="34"/>
      <c r="C916" s="34"/>
      <c r="D916" s="132"/>
      <c r="E916" s="700" t="s">
        <v>2179</v>
      </c>
      <c r="F916" s="428" t="s">
        <v>1095</v>
      </c>
      <c r="G916" s="429" t="s">
        <v>38</v>
      </c>
      <c r="H916" s="443" t="s">
        <v>723</v>
      </c>
      <c r="I916" s="429"/>
      <c r="J916" s="443" t="s">
        <v>600</v>
      </c>
      <c r="K916" s="429">
        <v>5</v>
      </c>
      <c r="L916" s="430">
        <v>6101.4</v>
      </c>
      <c r="M916" s="429">
        <v>5418.6</v>
      </c>
      <c r="N916" s="429">
        <v>1381.8000000000002</v>
      </c>
      <c r="O916" s="431">
        <v>360</v>
      </c>
      <c r="P916" s="353" t="s">
        <v>35</v>
      </c>
      <c r="Q916" s="113">
        <v>253696</v>
      </c>
      <c r="R916" s="113">
        <v>0</v>
      </c>
      <c r="S916" s="113">
        <f t="shared" ref="S916" si="531">Q916-U916</f>
        <v>78835.549999999988</v>
      </c>
      <c r="T916" s="113">
        <v>0</v>
      </c>
      <c r="U916" s="308">
        <v>174860.45</v>
      </c>
      <c r="V916" s="113">
        <v>0</v>
      </c>
      <c r="W916" s="113">
        <f>Q916/L916</f>
        <v>41.579965253876161</v>
      </c>
      <c r="X916" s="113">
        <v>41.58</v>
      </c>
      <c r="Y916" s="120">
        <v>44196</v>
      </c>
    </row>
    <row r="917" spans="1:25" ht="14.25" x14ac:dyDescent="0.25">
      <c r="A917" s="437"/>
      <c r="B917" s="34"/>
      <c r="C917" s="34"/>
      <c r="D917" s="132"/>
      <c r="E917" s="949"/>
      <c r="F917" s="618" t="s">
        <v>31</v>
      </c>
      <c r="G917" s="352" t="s">
        <v>18</v>
      </c>
      <c r="H917" s="352" t="s">
        <v>18</v>
      </c>
      <c r="I917" s="352" t="s">
        <v>18</v>
      </c>
      <c r="J917" s="352" t="s">
        <v>18</v>
      </c>
      <c r="K917" s="352" t="s">
        <v>18</v>
      </c>
      <c r="L917" s="464">
        <f>L916</f>
        <v>6101.4</v>
      </c>
      <c r="M917" s="464">
        <f>M916</f>
        <v>5418.6</v>
      </c>
      <c r="N917" s="464">
        <f>N916</f>
        <v>1381.8000000000002</v>
      </c>
      <c r="O917" s="465">
        <f>O916</f>
        <v>360</v>
      </c>
      <c r="P917" s="463" t="s">
        <v>18</v>
      </c>
      <c r="Q917" s="114">
        <f>SUM(Q916:Q916)</f>
        <v>253696</v>
      </c>
      <c r="R917" s="114">
        <f t="shared" ref="R917:U917" si="532">SUM(R916:R916)</f>
        <v>0</v>
      </c>
      <c r="S917" s="114">
        <f t="shared" si="532"/>
        <v>78835.549999999988</v>
      </c>
      <c r="T917" s="114">
        <f t="shared" si="532"/>
        <v>0</v>
      </c>
      <c r="U917" s="114">
        <f t="shared" si="532"/>
        <v>174860.45</v>
      </c>
      <c r="V917" s="114">
        <f>SUBTOTAL(9,V916:V916)</f>
        <v>0</v>
      </c>
      <c r="W917" s="466" t="s">
        <v>18</v>
      </c>
      <c r="X917" s="114" t="s">
        <v>18</v>
      </c>
      <c r="Y917" s="468" t="s">
        <v>18</v>
      </c>
    </row>
    <row r="918" spans="1:25" x14ac:dyDescent="0.25">
      <c r="A918" s="437"/>
      <c r="B918" s="34"/>
      <c r="C918" s="34"/>
      <c r="D918" s="132"/>
      <c r="E918" s="700" t="s">
        <v>2180</v>
      </c>
      <c r="F918" s="428" t="s">
        <v>911</v>
      </c>
      <c r="G918" s="429" t="s">
        <v>38</v>
      </c>
      <c r="H918" s="429" t="s">
        <v>704</v>
      </c>
      <c r="I918" s="429"/>
      <c r="J918" s="443" t="s">
        <v>600</v>
      </c>
      <c r="K918" s="429">
        <v>5</v>
      </c>
      <c r="L918" s="432">
        <v>4852.3</v>
      </c>
      <c r="M918" s="429">
        <v>4399.3</v>
      </c>
      <c r="N918" s="429"/>
      <c r="O918" s="431">
        <v>270</v>
      </c>
      <c r="P918" s="353" t="s">
        <v>2138</v>
      </c>
      <c r="Q918" s="113">
        <v>9296958</v>
      </c>
      <c r="R918" s="113">
        <v>0</v>
      </c>
      <c r="S918" s="113">
        <f t="shared" ref="S918:S919" si="533">Q918-U918</f>
        <v>2889012.1100000003</v>
      </c>
      <c r="T918" s="113">
        <v>0</v>
      </c>
      <c r="U918" s="308">
        <v>6407945.8899999997</v>
      </c>
      <c r="V918" s="113">
        <v>0</v>
      </c>
      <c r="W918" s="113">
        <f t="shared" ref="W918:W919" si="534">Q918/L918</f>
        <v>1915.9899429136697</v>
      </c>
      <c r="X918" s="113">
        <v>1915.99</v>
      </c>
      <c r="Y918" s="120">
        <v>44196</v>
      </c>
    </row>
    <row r="919" spans="1:25" x14ac:dyDescent="0.25">
      <c r="A919" s="437"/>
      <c r="B919" s="34"/>
      <c r="C919" s="34"/>
      <c r="D919" s="132"/>
      <c r="E919" s="700" t="s">
        <v>2180</v>
      </c>
      <c r="F919" s="428" t="s">
        <v>911</v>
      </c>
      <c r="G919" s="429" t="s">
        <v>38</v>
      </c>
      <c r="H919" s="429" t="s">
        <v>704</v>
      </c>
      <c r="I919" s="429"/>
      <c r="J919" s="443" t="s">
        <v>600</v>
      </c>
      <c r="K919" s="429">
        <v>5</v>
      </c>
      <c r="L919" s="432">
        <v>4852.3</v>
      </c>
      <c r="M919" s="429">
        <v>4399.3</v>
      </c>
      <c r="N919" s="429"/>
      <c r="O919" s="431">
        <v>270</v>
      </c>
      <c r="P919" s="353" t="s">
        <v>2137</v>
      </c>
      <c r="Q919" s="113">
        <v>2843593</v>
      </c>
      <c r="R919" s="113">
        <v>0</v>
      </c>
      <c r="S919" s="113">
        <f t="shared" si="533"/>
        <v>883641.14999999991</v>
      </c>
      <c r="T919" s="113">
        <v>0</v>
      </c>
      <c r="U919" s="308">
        <v>1959951.85</v>
      </c>
      <c r="V919" s="113">
        <v>0</v>
      </c>
      <c r="W919" s="113">
        <f t="shared" si="534"/>
        <v>586.02992395358899</v>
      </c>
      <c r="X919" s="113">
        <v>586.03</v>
      </c>
      <c r="Y919" s="120">
        <v>44196</v>
      </c>
    </row>
    <row r="920" spans="1:25" ht="14.25" x14ac:dyDescent="0.25">
      <c r="A920" s="437"/>
      <c r="B920" s="34"/>
      <c r="C920" s="34"/>
      <c r="D920" s="132"/>
      <c r="E920" s="949"/>
      <c r="F920" s="618" t="s">
        <v>31</v>
      </c>
      <c r="G920" s="352" t="s">
        <v>18</v>
      </c>
      <c r="H920" s="352" t="s">
        <v>18</v>
      </c>
      <c r="I920" s="352" t="s">
        <v>18</v>
      </c>
      <c r="J920" s="352" t="s">
        <v>18</v>
      </c>
      <c r="K920" s="352" t="s">
        <v>18</v>
      </c>
      <c r="L920" s="464">
        <f>L919</f>
        <v>4852.3</v>
      </c>
      <c r="M920" s="464">
        <f>M919</f>
        <v>4399.3</v>
      </c>
      <c r="N920" s="464">
        <f>N919</f>
        <v>0</v>
      </c>
      <c r="O920" s="465">
        <f>O919</f>
        <v>270</v>
      </c>
      <c r="P920" s="463" t="s">
        <v>18</v>
      </c>
      <c r="Q920" s="114">
        <f>SUM(Q918:Q919)</f>
        <v>12140551</v>
      </c>
      <c r="R920" s="114">
        <f t="shared" ref="R920:U920" si="535">SUM(R918:R919)</f>
        <v>0</v>
      </c>
      <c r="S920" s="114">
        <f t="shared" si="535"/>
        <v>3772653.2600000002</v>
      </c>
      <c r="T920" s="114">
        <f t="shared" si="535"/>
        <v>0</v>
      </c>
      <c r="U920" s="114">
        <f t="shared" si="535"/>
        <v>8367897.7400000002</v>
      </c>
      <c r="V920" s="114">
        <f>SUBTOTAL(9,V918:V919)</f>
        <v>0</v>
      </c>
      <c r="W920" s="466" t="s">
        <v>18</v>
      </c>
      <c r="X920" s="114" t="s">
        <v>18</v>
      </c>
      <c r="Y920" s="468" t="s">
        <v>18</v>
      </c>
    </row>
    <row r="921" spans="1:25" x14ac:dyDescent="0.25">
      <c r="A921" s="437"/>
      <c r="B921" s="34"/>
      <c r="C921" s="34"/>
      <c r="D921" s="132"/>
      <c r="E921" s="700" t="s">
        <v>2181</v>
      </c>
      <c r="F921" s="428" t="s">
        <v>836</v>
      </c>
      <c r="G921" s="429" t="s">
        <v>38</v>
      </c>
      <c r="H921" s="443" t="s">
        <v>614</v>
      </c>
      <c r="I921" s="429"/>
      <c r="J921" s="443" t="s">
        <v>624</v>
      </c>
      <c r="K921" s="429">
        <v>2</v>
      </c>
      <c r="L921" s="432">
        <v>1161.8</v>
      </c>
      <c r="M921" s="429">
        <v>1003.2</v>
      </c>
      <c r="N921" s="429">
        <v>697.6</v>
      </c>
      <c r="O921" s="431">
        <v>45</v>
      </c>
      <c r="P921" s="353" t="s">
        <v>83</v>
      </c>
      <c r="Q921" s="113">
        <v>275289</v>
      </c>
      <c r="R921" s="113">
        <v>0</v>
      </c>
      <c r="S921" s="113">
        <f t="shared" ref="S921:S933" si="536">Q921-U921</f>
        <v>85545.540000000008</v>
      </c>
      <c r="T921" s="113">
        <v>0</v>
      </c>
      <c r="U921" s="308">
        <v>189743.46</v>
      </c>
      <c r="V921" s="113">
        <v>0</v>
      </c>
      <c r="W921" s="113">
        <f t="shared" ref="W921:W933" si="537">Q921/L921</f>
        <v>236.95042175933898</v>
      </c>
      <c r="X921" s="113">
        <v>236.95</v>
      </c>
      <c r="Y921" s="120">
        <v>44196</v>
      </c>
    </row>
    <row r="922" spans="1:25" x14ac:dyDescent="0.25">
      <c r="A922" s="437"/>
      <c r="B922" s="34"/>
      <c r="C922" s="34"/>
      <c r="D922" s="132"/>
      <c r="E922" s="700" t="s">
        <v>2181</v>
      </c>
      <c r="F922" s="428" t="s">
        <v>836</v>
      </c>
      <c r="G922" s="429" t="s">
        <v>38</v>
      </c>
      <c r="H922" s="443" t="s">
        <v>614</v>
      </c>
      <c r="I922" s="429"/>
      <c r="J922" s="443" t="s">
        <v>624</v>
      </c>
      <c r="K922" s="429">
        <v>2</v>
      </c>
      <c r="L922" s="432">
        <v>1161.8</v>
      </c>
      <c r="M922" s="429">
        <v>1003.2</v>
      </c>
      <c r="N922" s="429">
        <v>697.6</v>
      </c>
      <c r="O922" s="431">
        <v>45</v>
      </c>
      <c r="P922" s="353" t="s">
        <v>45</v>
      </c>
      <c r="Q922" s="113">
        <v>5405375</v>
      </c>
      <c r="R922" s="113">
        <v>0</v>
      </c>
      <c r="S922" s="113">
        <f t="shared" si="536"/>
        <v>1679710.06</v>
      </c>
      <c r="T922" s="113">
        <v>0</v>
      </c>
      <c r="U922" s="308">
        <v>3725664.94</v>
      </c>
      <c r="V922" s="113">
        <v>0</v>
      </c>
      <c r="W922" s="113">
        <f>Q922/N922</f>
        <v>7748.5306766055046</v>
      </c>
      <c r="X922" s="113">
        <v>7748.53</v>
      </c>
      <c r="Y922" s="120">
        <v>44196</v>
      </c>
    </row>
    <row r="923" spans="1:25" x14ac:dyDescent="0.25">
      <c r="A923" s="437"/>
      <c r="B923" s="34"/>
      <c r="C923" s="34"/>
      <c r="D923" s="132"/>
      <c r="E923" s="700" t="s">
        <v>2181</v>
      </c>
      <c r="F923" s="428" t="s">
        <v>836</v>
      </c>
      <c r="G923" s="429" t="s">
        <v>38</v>
      </c>
      <c r="H923" s="443" t="s">
        <v>614</v>
      </c>
      <c r="I923" s="429"/>
      <c r="J923" s="443" t="s">
        <v>624</v>
      </c>
      <c r="K923" s="429">
        <v>2</v>
      </c>
      <c r="L923" s="430">
        <v>1161.8</v>
      </c>
      <c r="M923" s="429">
        <v>1003.2</v>
      </c>
      <c r="N923" s="429">
        <v>697.6</v>
      </c>
      <c r="O923" s="431">
        <v>45</v>
      </c>
      <c r="P923" s="353" t="s">
        <v>2119</v>
      </c>
      <c r="Q923" s="113">
        <v>215909</v>
      </c>
      <c r="R923" s="113">
        <v>0</v>
      </c>
      <c r="S923" s="113">
        <f t="shared" si="536"/>
        <v>67093.31</v>
      </c>
      <c r="T923" s="113">
        <v>0</v>
      </c>
      <c r="U923" s="308">
        <v>148815.69</v>
      </c>
      <c r="V923" s="113">
        <v>0</v>
      </c>
      <c r="W923" s="113">
        <f t="shared" si="537"/>
        <v>185.84007574453435</v>
      </c>
      <c r="X923" s="113">
        <v>185.84</v>
      </c>
      <c r="Y923" s="120">
        <v>44196</v>
      </c>
    </row>
    <row r="924" spans="1:25" x14ac:dyDescent="0.25">
      <c r="A924" s="437"/>
      <c r="B924" s="34"/>
      <c r="C924" s="34"/>
      <c r="D924" s="132"/>
      <c r="E924" s="700" t="s">
        <v>2181</v>
      </c>
      <c r="F924" s="428" t="s">
        <v>836</v>
      </c>
      <c r="G924" s="429" t="s">
        <v>38</v>
      </c>
      <c r="H924" s="443" t="s">
        <v>614</v>
      </c>
      <c r="I924" s="429"/>
      <c r="J924" s="443" t="s">
        <v>624</v>
      </c>
      <c r="K924" s="429">
        <v>2</v>
      </c>
      <c r="L924" s="432">
        <v>1161.8</v>
      </c>
      <c r="M924" s="429">
        <v>1003.2</v>
      </c>
      <c r="N924" s="429">
        <v>697.6</v>
      </c>
      <c r="O924" s="431">
        <v>45</v>
      </c>
      <c r="P924" s="353" t="s">
        <v>2111</v>
      </c>
      <c r="Q924" s="113">
        <v>1262180</v>
      </c>
      <c r="R924" s="113">
        <v>0</v>
      </c>
      <c r="S924" s="113">
        <f t="shared" si="536"/>
        <v>392220.05000000005</v>
      </c>
      <c r="T924" s="113">
        <v>0</v>
      </c>
      <c r="U924" s="308">
        <v>869959.95</v>
      </c>
      <c r="V924" s="113">
        <v>0</v>
      </c>
      <c r="W924" s="113">
        <f t="shared" si="537"/>
        <v>1086.4004131520055</v>
      </c>
      <c r="X924" s="113">
        <v>1086.4000000000001</v>
      </c>
      <c r="Y924" s="120">
        <v>44196</v>
      </c>
    </row>
    <row r="925" spans="1:25" x14ac:dyDescent="0.25">
      <c r="A925" s="437"/>
      <c r="B925" s="34"/>
      <c r="C925" s="34"/>
      <c r="D925" s="132"/>
      <c r="E925" s="700" t="s">
        <v>2181</v>
      </c>
      <c r="F925" s="428" t="s">
        <v>836</v>
      </c>
      <c r="G925" s="429" t="s">
        <v>38</v>
      </c>
      <c r="H925" s="443" t="s">
        <v>614</v>
      </c>
      <c r="I925" s="429"/>
      <c r="J925" s="443" t="s">
        <v>624</v>
      </c>
      <c r="K925" s="429">
        <v>2</v>
      </c>
      <c r="L925" s="430">
        <v>1161.8</v>
      </c>
      <c r="M925" s="429">
        <v>1003.2</v>
      </c>
      <c r="N925" s="429">
        <v>697.6</v>
      </c>
      <c r="O925" s="431">
        <v>45</v>
      </c>
      <c r="P925" s="353" t="s">
        <v>35</v>
      </c>
      <c r="Q925" s="113">
        <v>161932</v>
      </c>
      <c r="R925" s="113">
        <v>0</v>
      </c>
      <c r="S925" s="113">
        <f t="shared" si="536"/>
        <v>50320.06</v>
      </c>
      <c r="T925" s="113">
        <v>0</v>
      </c>
      <c r="U925" s="308">
        <v>111611.94</v>
      </c>
      <c r="V925" s="113">
        <v>0</v>
      </c>
      <c r="W925" s="113">
        <f t="shared" si="537"/>
        <v>139.38027199173698</v>
      </c>
      <c r="X925" s="113">
        <v>139.38</v>
      </c>
      <c r="Y925" s="120">
        <v>44196</v>
      </c>
    </row>
    <row r="926" spans="1:25" x14ac:dyDescent="0.25">
      <c r="A926" s="437"/>
      <c r="B926" s="34"/>
      <c r="C926" s="34"/>
      <c r="D926" s="132"/>
      <c r="E926" s="700" t="s">
        <v>2181</v>
      </c>
      <c r="F926" s="428" t="s">
        <v>836</v>
      </c>
      <c r="G926" s="429" t="s">
        <v>38</v>
      </c>
      <c r="H926" s="443" t="s">
        <v>614</v>
      </c>
      <c r="I926" s="429"/>
      <c r="J926" s="443" t="s">
        <v>624</v>
      </c>
      <c r="K926" s="429">
        <v>2</v>
      </c>
      <c r="L926" s="430">
        <v>1161.8</v>
      </c>
      <c r="M926" s="429">
        <v>1003.2</v>
      </c>
      <c r="N926" s="429">
        <v>697.6</v>
      </c>
      <c r="O926" s="431">
        <v>45</v>
      </c>
      <c r="P926" s="353" t="s">
        <v>2277</v>
      </c>
      <c r="Q926" s="113">
        <v>264495</v>
      </c>
      <c r="R926" s="113">
        <v>0</v>
      </c>
      <c r="S926" s="113">
        <f t="shared" si="536"/>
        <v>82191.320000000007</v>
      </c>
      <c r="T926" s="113">
        <v>0</v>
      </c>
      <c r="U926" s="308">
        <v>182303.68</v>
      </c>
      <c r="V926" s="113">
        <v>0</v>
      </c>
      <c r="W926" s="113">
        <f t="shared" si="537"/>
        <v>227.65966603546221</v>
      </c>
      <c r="X926" s="113">
        <v>227.66</v>
      </c>
      <c r="Y926" s="120">
        <v>44196</v>
      </c>
    </row>
    <row r="927" spans="1:25" x14ac:dyDescent="0.25">
      <c r="A927" s="437"/>
      <c r="B927" s="34"/>
      <c r="C927" s="34"/>
      <c r="D927" s="132"/>
      <c r="E927" s="700" t="s">
        <v>2181</v>
      </c>
      <c r="F927" s="428" t="s">
        <v>836</v>
      </c>
      <c r="G927" s="429" t="s">
        <v>38</v>
      </c>
      <c r="H927" s="443" t="s">
        <v>614</v>
      </c>
      <c r="I927" s="429"/>
      <c r="J927" s="443" t="s">
        <v>624</v>
      </c>
      <c r="K927" s="429">
        <v>2</v>
      </c>
      <c r="L927" s="432">
        <v>1161.8</v>
      </c>
      <c r="M927" s="429">
        <v>1003.2</v>
      </c>
      <c r="N927" s="429">
        <v>697.6</v>
      </c>
      <c r="O927" s="431">
        <v>45</v>
      </c>
      <c r="P927" s="353" t="s">
        <v>436</v>
      </c>
      <c r="Q927" s="113">
        <v>4192890</v>
      </c>
      <c r="R927" s="113">
        <v>0</v>
      </c>
      <c r="S927" s="113">
        <f t="shared" si="536"/>
        <v>1302932.6400000001</v>
      </c>
      <c r="T927" s="113">
        <v>0</v>
      </c>
      <c r="U927" s="308">
        <v>2889957.36</v>
      </c>
      <c r="V927" s="113">
        <v>0</v>
      </c>
      <c r="W927" s="113">
        <f t="shared" si="537"/>
        <v>3608.96023411947</v>
      </c>
      <c r="X927" s="113">
        <v>3608.96</v>
      </c>
      <c r="Y927" s="120">
        <v>44196</v>
      </c>
    </row>
    <row r="928" spans="1:25" x14ac:dyDescent="0.25">
      <c r="A928" s="437"/>
      <c r="B928" s="34"/>
      <c r="C928" s="34"/>
      <c r="D928" s="132"/>
      <c r="E928" s="700" t="s">
        <v>2181</v>
      </c>
      <c r="F928" s="428" t="s">
        <v>836</v>
      </c>
      <c r="G928" s="429" t="s">
        <v>38</v>
      </c>
      <c r="H928" s="443" t="s">
        <v>614</v>
      </c>
      <c r="I928" s="429"/>
      <c r="J928" s="443" t="s">
        <v>624</v>
      </c>
      <c r="K928" s="429">
        <v>2</v>
      </c>
      <c r="L928" s="430">
        <v>1161.8</v>
      </c>
      <c r="M928" s="429">
        <v>1003.2</v>
      </c>
      <c r="N928" s="429">
        <v>697.6</v>
      </c>
      <c r="O928" s="431">
        <v>45</v>
      </c>
      <c r="P928" s="353" t="s">
        <v>78</v>
      </c>
      <c r="Q928" s="113">
        <v>213214</v>
      </c>
      <c r="R928" s="113">
        <v>0</v>
      </c>
      <c r="S928" s="113">
        <f t="shared" si="536"/>
        <v>66255.850000000006</v>
      </c>
      <c r="T928" s="113">
        <v>0</v>
      </c>
      <c r="U928" s="308">
        <v>146958.15</v>
      </c>
      <c r="V928" s="113">
        <v>0</v>
      </c>
      <c r="W928" s="113">
        <f t="shared" si="537"/>
        <v>183.52039938027201</v>
      </c>
      <c r="X928" s="113">
        <v>183.52</v>
      </c>
      <c r="Y928" s="120">
        <v>44196</v>
      </c>
    </row>
    <row r="929" spans="1:25" x14ac:dyDescent="0.25">
      <c r="A929" s="437"/>
      <c r="B929" s="34"/>
      <c r="C929" s="34"/>
      <c r="D929" s="132"/>
      <c r="E929" s="700" t="s">
        <v>2181</v>
      </c>
      <c r="F929" s="428" t="s">
        <v>836</v>
      </c>
      <c r="G929" s="429" t="s">
        <v>38</v>
      </c>
      <c r="H929" s="429" t="s">
        <v>614</v>
      </c>
      <c r="I929" s="429"/>
      <c r="J929" s="443" t="s">
        <v>624</v>
      </c>
      <c r="K929" s="429">
        <v>2</v>
      </c>
      <c r="L929" s="432">
        <v>1161.8</v>
      </c>
      <c r="M929" s="429">
        <v>1003.2</v>
      </c>
      <c r="N929" s="429">
        <v>697.6</v>
      </c>
      <c r="O929" s="431">
        <v>45</v>
      </c>
      <c r="P929" s="353" t="s">
        <v>2138</v>
      </c>
      <c r="Q929" s="113">
        <v>4793749</v>
      </c>
      <c r="R929" s="113">
        <v>0</v>
      </c>
      <c r="S929" s="113">
        <f t="shared" si="536"/>
        <v>1489648.4300000002</v>
      </c>
      <c r="T929" s="113">
        <v>0</v>
      </c>
      <c r="U929" s="308">
        <v>3304100.57</v>
      </c>
      <c r="V929" s="113">
        <v>0</v>
      </c>
      <c r="W929" s="113">
        <f t="shared" si="537"/>
        <v>4126.1396109485286</v>
      </c>
      <c r="X929" s="113">
        <v>4126.1400000000003</v>
      </c>
      <c r="Y929" s="120">
        <v>44196</v>
      </c>
    </row>
    <row r="930" spans="1:25" ht="25.5" x14ac:dyDescent="0.25">
      <c r="A930" s="437"/>
      <c r="B930" s="34"/>
      <c r="C930" s="34"/>
      <c r="D930" s="132"/>
      <c r="E930" s="700" t="s">
        <v>2181</v>
      </c>
      <c r="F930" s="428" t="s">
        <v>836</v>
      </c>
      <c r="G930" s="429" t="s">
        <v>38</v>
      </c>
      <c r="H930" s="443" t="s">
        <v>614</v>
      </c>
      <c r="I930" s="429"/>
      <c r="J930" s="443" t="s">
        <v>624</v>
      </c>
      <c r="K930" s="429">
        <v>2</v>
      </c>
      <c r="L930" s="430">
        <v>1161.8</v>
      </c>
      <c r="M930" s="429">
        <v>1003.2</v>
      </c>
      <c r="N930" s="429">
        <v>697.6</v>
      </c>
      <c r="O930" s="431">
        <v>45</v>
      </c>
      <c r="P930" s="353" t="s">
        <v>2140</v>
      </c>
      <c r="Q930" s="113">
        <v>161932</v>
      </c>
      <c r="R930" s="113">
        <v>0</v>
      </c>
      <c r="S930" s="113">
        <f t="shared" si="536"/>
        <v>50320.06</v>
      </c>
      <c r="T930" s="113">
        <v>0</v>
      </c>
      <c r="U930" s="308">
        <v>111611.94</v>
      </c>
      <c r="V930" s="113">
        <v>0</v>
      </c>
      <c r="W930" s="113">
        <f t="shared" si="537"/>
        <v>139.38027199173698</v>
      </c>
      <c r="X930" s="113">
        <v>139.38</v>
      </c>
      <c r="Y930" s="120">
        <v>44196</v>
      </c>
    </row>
    <row r="931" spans="1:25" x14ac:dyDescent="0.25">
      <c r="A931" s="437"/>
      <c r="B931" s="34"/>
      <c r="C931" s="34"/>
      <c r="D931" s="132"/>
      <c r="E931" s="700" t="s">
        <v>2181</v>
      </c>
      <c r="F931" s="428" t="s">
        <v>836</v>
      </c>
      <c r="G931" s="429" t="s">
        <v>38</v>
      </c>
      <c r="H931" s="429" t="s">
        <v>614</v>
      </c>
      <c r="I931" s="429"/>
      <c r="J931" s="443" t="s">
        <v>624</v>
      </c>
      <c r="K931" s="429">
        <v>2</v>
      </c>
      <c r="L931" s="432">
        <v>1161.8</v>
      </c>
      <c r="M931" s="429">
        <v>1003.2</v>
      </c>
      <c r="N931" s="429">
        <v>697.6</v>
      </c>
      <c r="O931" s="431">
        <v>45</v>
      </c>
      <c r="P931" s="353" t="s">
        <v>2115</v>
      </c>
      <c r="Q931" s="113">
        <v>712439</v>
      </c>
      <c r="R931" s="113">
        <v>0</v>
      </c>
      <c r="S931" s="113">
        <f t="shared" si="536"/>
        <v>221389.07</v>
      </c>
      <c r="T931" s="113">
        <v>0</v>
      </c>
      <c r="U931" s="308">
        <v>491049.93</v>
      </c>
      <c r="V931" s="113">
        <v>0</v>
      </c>
      <c r="W931" s="113">
        <f t="shared" si="537"/>
        <v>613.22000344293338</v>
      </c>
      <c r="X931" s="113">
        <v>613.22</v>
      </c>
      <c r="Y931" s="120">
        <v>44196</v>
      </c>
    </row>
    <row r="932" spans="1:25" x14ac:dyDescent="0.25">
      <c r="A932" s="437"/>
      <c r="B932" s="34"/>
      <c r="C932" s="34"/>
      <c r="D932" s="132"/>
      <c r="E932" s="700" t="s">
        <v>2181</v>
      </c>
      <c r="F932" s="428" t="s">
        <v>836</v>
      </c>
      <c r="G932" s="429" t="s">
        <v>38</v>
      </c>
      <c r="H932" s="429" t="s">
        <v>614</v>
      </c>
      <c r="I932" s="429"/>
      <c r="J932" s="443" t="s">
        <v>624</v>
      </c>
      <c r="K932" s="429">
        <v>2</v>
      </c>
      <c r="L932" s="432">
        <v>1161.8</v>
      </c>
      <c r="M932" s="429">
        <v>1003.2</v>
      </c>
      <c r="N932" s="429">
        <v>697.6</v>
      </c>
      <c r="O932" s="431">
        <v>45</v>
      </c>
      <c r="P932" s="353" t="s">
        <v>2120</v>
      </c>
      <c r="Q932" s="113">
        <v>406026</v>
      </c>
      <c r="R932" s="113">
        <v>0</v>
      </c>
      <c r="S932" s="113">
        <f t="shared" si="536"/>
        <v>126171.81</v>
      </c>
      <c r="T932" s="113">
        <v>0</v>
      </c>
      <c r="U932" s="308">
        <v>279854.19</v>
      </c>
      <c r="V932" s="113">
        <v>0</v>
      </c>
      <c r="W932" s="113">
        <f t="shared" si="537"/>
        <v>349.48011705973488</v>
      </c>
      <c r="X932" s="113">
        <v>349.48</v>
      </c>
      <c r="Y932" s="120">
        <v>44196</v>
      </c>
    </row>
    <row r="933" spans="1:25" x14ac:dyDescent="0.25">
      <c r="A933" s="437"/>
      <c r="B933" s="34"/>
      <c r="C933" s="34"/>
      <c r="D933" s="132"/>
      <c r="E933" s="700" t="s">
        <v>2181</v>
      </c>
      <c r="F933" s="428" t="s">
        <v>836</v>
      </c>
      <c r="G933" s="429" t="s">
        <v>38</v>
      </c>
      <c r="H933" s="429" t="s">
        <v>614</v>
      </c>
      <c r="I933" s="429"/>
      <c r="J933" s="443" t="s">
        <v>624</v>
      </c>
      <c r="K933" s="429">
        <v>2</v>
      </c>
      <c r="L933" s="430">
        <v>1161.8</v>
      </c>
      <c r="M933" s="429">
        <v>1003.2</v>
      </c>
      <c r="N933" s="429">
        <v>697.6</v>
      </c>
      <c r="O933" s="431">
        <v>45</v>
      </c>
      <c r="P933" s="353" t="s">
        <v>2135</v>
      </c>
      <c r="Q933" s="113">
        <v>323863</v>
      </c>
      <c r="R933" s="113">
        <v>0</v>
      </c>
      <c r="S933" s="113">
        <f t="shared" si="536"/>
        <v>100639.81</v>
      </c>
      <c r="T933" s="113">
        <v>0</v>
      </c>
      <c r="U933" s="308">
        <v>223223.19</v>
      </c>
      <c r="V933" s="113">
        <v>0</v>
      </c>
      <c r="W933" s="113">
        <f t="shared" si="537"/>
        <v>278.75968325012911</v>
      </c>
      <c r="X933" s="113">
        <v>278.76</v>
      </c>
      <c r="Y933" s="120">
        <v>44196</v>
      </c>
    </row>
    <row r="934" spans="1:25" ht="14.25" x14ac:dyDescent="0.25">
      <c r="A934" s="437"/>
      <c r="B934" s="34"/>
      <c r="C934" s="34"/>
      <c r="D934" s="132"/>
      <c r="E934" s="949"/>
      <c r="F934" s="618" t="s">
        <v>31</v>
      </c>
      <c r="G934" s="352" t="s">
        <v>18</v>
      </c>
      <c r="H934" s="352" t="s">
        <v>18</v>
      </c>
      <c r="I934" s="352" t="s">
        <v>18</v>
      </c>
      <c r="J934" s="352" t="s">
        <v>18</v>
      </c>
      <c r="K934" s="352" t="s">
        <v>18</v>
      </c>
      <c r="L934" s="464">
        <f>L933</f>
        <v>1161.8</v>
      </c>
      <c r="M934" s="464">
        <f>M933</f>
        <v>1003.2</v>
      </c>
      <c r="N934" s="464">
        <f>N933</f>
        <v>697.6</v>
      </c>
      <c r="O934" s="465">
        <f>O933</f>
        <v>45</v>
      </c>
      <c r="P934" s="463" t="s">
        <v>18</v>
      </c>
      <c r="Q934" s="114">
        <f>SUM(Q921:Q933)</f>
        <v>18389293</v>
      </c>
      <c r="R934" s="114">
        <f t="shared" ref="R934:U934" si="538">SUM(R921:R933)</f>
        <v>0</v>
      </c>
      <c r="S934" s="114">
        <f t="shared" si="538"/>
        <v>5714438.0099999988</v>
      </c>
      <c r="T934" s="114">
        <f t="shared" si="538"/>
        <v>0</v>
      </c>
      <c r="U934" s="114">
        <f t="shared" si="538"/>
        <v>12674854.989999998</v>
      </c>
      <c r="V934" s="114">
        <f>SUBTOTAL(9,V921:V933)</f>
        <v>0</v>
      </c>
      <c r="W934" s="466" t="s">
        <v>18</v>
      </c>
      <c r="X934" s="114" t="s">
        <v>18</v>
      </c>
      <c r="Y934" s="468" t="s">
        <v>18</v>
      </c>
    </row>
    <row r="935" spans="1:25" x14ac:dyDescent="0.25">
      <c r="A935" s="437"/>
      <c r="B935" s="34"/>
      <c r="C935" s="34"/>
      <c r="D935" s="132"/>
      <c r="E935" s="946" t="s">
        <v>2182</v>
      </c>
      <c r="F935" s="451" t="s">
        <v>837</v>
      </c>
      <c r="G935" s="452" t="s">
        <v>38</v>
      </c>
      <c r="H935" s="178" t="s">
        <v>625</v>
      </c>
      <c r="I935" s="452"/>
      <c r="J935" s="178" t="s">
        <v>624</v>
      </c>
      <c r="K935" s="452">
        <v>2</v>
      </c>
      <c r="L935" s="455">
        <v>1007.2</v>
      </c>
      <c r="M935" s="452">
        <v>929.8</v>
      </c>
      <c r="N935" s="452">
        <v>611.29999999999995</v>
      </c>
      <c r="O935" s="454">
        <v>48</v>
      </c>
      <c r="P935" s="354" t="s">
        <v>83</v>
      </c>
      <c r="Q935" s="111">
        <v>238656</v>
      </c>
      <c r="R935" s="111">
        <v>0</v>
      </c>
      <c r="S935" s="111">
        <f t="shared" ref="S935:S949" si="539">Q935-U935</f>
        <v>74161.899999999994</v>
      </c>
      <c r="T935" s="111">
        <v>0</v>
      </c>
      <c r="U935" s="309">
        <v>164494.1</v>
      </c>
      <c r="V935" s="111">
        <v>0</v>
      </c>
      <c r="W935" s="111">
        <f t="shared" ref="W935:W949" si="540">Q935/L935</f>
        <v>236.94996028594122</v>
      </c>
      <c r="X935" s="111">
        <v>236.95</v>
      </c>
      <c r="Y935" s="112">
        <v>44196</v>
      </c>
    </row>
    <row r="936" spans="1:25" x14ac:dyDescent="0.25">
      <c r="A936" s="437"/>
      <c r="B936" s="34"/>
      <c r="C936" s="34"/>
      <c r="D936" s="132"/>
      <c r="E936" s="946" t="s">
        <v>2182</v>
      </c>
      <c r="F936" s="446" t="s">
        <v>837</v>
      </c>
      <c r="G936" s="429" t="s">
        <v>38</v>
      </c>
      <c r="H936" s="443" t="s">
        <v>625</v>
      </c>
      <c r="I936" s="429"/>
      <c r="J936" s="443" t="s">
        <v>624</v>
      </c>
      <c r="K936" s="429">
        <v>2</v>
      </c>
      <c r="L936" s="432">
        <v>1007.2</v>
      </c>
      <c r="M936" s="429">
        <v>929.8</v>
      </c>
      <c r="N936" s="429">
        <v>611.29999999999995</v>
      </c>
      <c r="O936" s="431">
        <v>48</v>
      </c>
      <c r="P936" s="353" t="s">
        <v>45</v>
      </c>
      <c r="Q936" s="113">
        <v>4736676</v>
      </c>
      <c r="R936" s="113">
        <v>0</v>
      </c>
      <c r="S936" s="111">
        <f t="shared" si="539"/>
        <v>1471913.1099999999</v>
      </c>
      <c r="T936" s="113">
        <v>0</v>
      </c>
      <c r="U936" s="308">
        <v>3264762.89</v>
      </c>
      <c r="V936" s="113">
        <v>0</v>
      </c>
      <c r="W936" s="111">
        <f>Q936/N936</f>
        <v>7748.5293636512361</v>
      </c>
      <c r="X936" s="111">
        <v>7748.53</v>
      </c>
      <c r="Y936" s="120">
        <v>44196</v>
      </c>
    </row>
    <row r="937" spans="1:25" ht="25.5" x14ac:dyDescent="0.25">
      <c r="A937" s="437"/>
      <c r="B937" s="34"/>
      <c r="C937" s="34"/>
      <c r="D937" s="132"/>
      <c r="E937" s="946" t="s">
        <v>2182</v>
      </c>
      <c r="F937" s="446" t="s">
        <v>837</v>
      </c>
      <c r="G937" s="429" t="s">
        <v>38</v>
      </c>
      <c r="H937" s="443" t="s">
        <v>625</v>
      </c>
      <c r="I937" s="429"/>
      <c r="J937" s="443" t="s">
        <v>624</v>
      </c>
      <c r="K937" s="429">
        <v>2</v>
      </c>
      <c r="L937" s="430">
        <v>1007.2</v>
      </c>
      <c r="M937" s="429">
        <v>929.8</v>
      </c>
      <c r="N937" s="429">
        <v>611.29999999999995</v>
      </c>
      <c r="O937" s="431">
        <v>48</v>
      </c>
      <c r="P937" s="353" t="s">
        <v>2140</v>
      </c>
      <c r="Q937" s="113">
        <v>140384</v>
      </c>
      <c r="R937" s="113">
        <v>0</v>
      </c>
      <c r="S937" s="111">
        <f t="shared" si="539"/>
        <v>43624.06</v>
      </c>
      <c r="T937" s="113">
        <v>0</v>
      </c>
      <c r="U937" s="308">
        <v>96759.94</v>
      </c>
      <c r="V937" s="113">
        <v>0</v>
      </c>
      <c r="W937" s="111">
        <f t="shared" si="540"/>
        <v>139.38046068308179</v>
      </c>
      <c r="X937" s="111">
        <v>139.38</v>
      </c>
      <c r="Y937" s="120">
        <v>44196</v>
      </c>
    </row>
    <row r="938" spans="1:25" ht="25.5" x14ac:dyDescent="0.25">
      <c r="A938" s="437"/>
      <c r="B938" s="34"/>
      <c r="C938" s="34"/>
      <c r="D938" s="132"/>
      <c r="E938" s="946" t="s">
        <v>2182</v>
      </c>
      <c r="F938" s="446" t="s">
        <v>837</v>
      </c>
      <c r="G938" s="429" t="s">
        <v>38</v>
      </c>
      <c r="H938" s="443" t="s">
        <v>625</v>
      </c>
      <c r="I938" s="429"/>
      <c r="J938" s="443" t="s">
        <v>624</v>
      </c>
      <c r="K938" s="429">
        <v>2</v>
      </c>
      <c r="L938" s="430">
        <v>1007.2</v>
      </c>
      <c r="M938" s="429">
        <v>929.8</v>
      </c>
      <c r="N938" s="429">
        <v>611.29999999999995</v>
      </c>
      <c r="O938" s="431">
        <v>48</v>
      </c>
      <c r="P938" s="353" t="s">
        <v>2136</v>
      </c>
      <c r="Q938" s="113">
        <v>140384</v>
      </c>
      <c r="R938" s="113">
        <v>0</v>
      </c>
      <c r="S938" s="111">
        <f t="shared" si="539"/>
        <v>43624.06</v>
      </c>
      <c r="T938" s="113">
        <v>0</v>
      </c>
      <c r="U938" s="308">
        <v>96759.94</v>
      </c>
      <c r="V938" s="113">
        <v>0</v>
      </c>
      <c r="W938" s="111">
        <f t="shared" si="540"/>
        <v>139.38046068308179</v>
      </c>
      <c r="X938" s="111">
        <v>139.38</v>
      </c>
      <c r="Y938" s="120">
        <v>44196</v>
      </c>
    </row>
    <row r="939" spans="1:25" x14ac:dyDescent="0.25">
      <c r="A939" s="437"/>
      <c r="B939" s="34"/>
      <c r="C939" s="34"/>
      <c r="D939" s="132"/>
      <c r="E939" s="946" t="s">
        <v>2182</v>
      </c>
      <c r="F939" s="446" t="s">
        <v>837</v>
      </c>
      <c r="G939" s="429" t="s">
        <v>38</v>
      </c>
      <c r="H939" s="443" t="s">
        <v>625</v>
      </c>
      <c r="I939" s="429"/>
      <c r="J939" s="443" t="s">
        <v>624</v>
      </c>
      <c r="K939" s="429">
        <v>2</v>
      </c>
      <c r="L939" s="430">
        <v>1007.2</v>
      </c>
      <c r="M939" s="429">
        <v>929.8</v>
      </c>
      <c r="N939" s="429">
        <v>611.29999999999995</v>
      </c>
      <c r="O939" s="431">
        <v>48</v>
      </c>
      <c r="P939" s="353" t="s">
        <v>78</v>
      </c>
      <c r="Q939" s="113">
        <v>184841</v>
      </c>
      <c r="R939" s="113">
        <v>0</v>
      </c>
      <c r="S939" s="111">
        <f t="shared" si="539"/>
        <v>57438.990000000005</v>
      </c>
      <c r="T939" s="113">
        <v>0</v>
      </c>
      <c r="U939" s="308">
        <v>127402.01</v>
      </c>
      <c r="V939" s="113">
        <v>0</v>
      </c>
      <c r="W939" s="111">
        <f t="shared" si="540"/>
        <v>183.5196584590945</v>
      </c>
      <c r="X939" s="111">
        <v>183.52</v>
      </c>
      <c r="Y939" s="120">
        <v>44196</v>
      </c>
    </row>
    <row r="940" spans="1:25" x14ac:dyDescent="0.25">
      <c r="A940" s="437"/>
      <c r="B940" s="34"/>
      <c r="C940" s="34"/>
      <c r="D940" s="132"/>
      <c r="E940" s="946" t="s">
        <v>2182</v>
      </c>
      <c r="F940" s="446" t="s">
        <v>837</v>
      </c>
      <c r="G940" s="429" t="s">
        <v>38</v>
      </c>
      <c r="H940" s="443" t="s">
        <v>625</v>
      </c>
      <c r="I940" s="429"/>
      <c r="J940" s="443" t="s">
        <v>624</v>
      </c>
      <c r="K940" s="429">
        <v>2</v>
      </c>
      <c r="L940" s="430">
        <v>1007.2</v>
      </c>
      <c r="M940" s="429">
        <v>929.8</v>
      </c>
      <c r="N940" s="429">
        <v>611.29999999999995</v>
      </c>
      <c r="O940" s="431">
        <v>48</v>
      </c>
      <c r="P940" s="353" t="s">
        <v>2119</v>
      </c>
      <c r="Q940" s="113">
        <v>187178</v>
      </c>
      <c r="R940" s="113">
        <v>0</v>
      </c>
      <c r="S940" s="111">
        <f t="shared" si="539"/>
        <v>58165.210000000006</v>
      </c>
      <c r="T940" s="113">
        <v>0</v>
      </c>
      <c r="U940" s="308">
        <v>129012.79</v>
      </c>
      <c r="V940" s="113">
        <v>0</v>
      </c>
      <c r="W940" s="111">
        <f t="shared" si="540"/>
        <v>185.83995234312945</v>
      </c>
      <c r="X940" s="111">
        <v>185.84</v>
      </c>
      <c r="Y940" s="120">
        <v>44196</v>
      </c>
    </row>
    <row r="941" spans="1:25" x14ac:dyDescent="0.25">
      <c r="A941" s="437"/>
      <c r="B941" s="34"/>
      <c r="C941" s="34"/>
      <c r="D941" s="132"/>
      <c r="E941" s="946" t="s">
        <v>2182</v>
      </c>
      <c r="F941" s="446" t="s">
        <v>837</v>
      </c>
      <c r="G941" s="429" t="s">
        <v>38</v>
      </c>
      <c r="H941" s="443" t="s">
        <v>625</v>
      </c>
      <c r="I941" s="429"/>
      <c r="J941" s="443" t="s">
        <v>624</v>
      </c>
      <c r="K941" s="429">
        <v>2</v>
      </c>
      <c r="L941" s="430">
        <v>1007.2</v>
      </c>
      <c r="M941" s="429">
        <v>929.8</v>
      </c>
      <c r="N941" s="429">
        <v>611.29999999999995</v>
      </c>
      <c r="O941" s="431">
        <v>48</v>
      </c>
      <c r="P941" s="353" t="s">
        <v>35</v>
      </c>
      <c r="Q941" s="113">
        <v>140384</v>
      </c>
      <c r="R941" s="113">
        <v>0</v>
      </c>
      <c r="S941" s="111">
        <f t="shared" si="539"/>
        <v>43624.06</v>
      </c>
      <c r="T941" s="113">
        <v>0</v>
      </c>
      <c r="U941" s="308">
        <v>96759.94</v>
      </c>
      <c r="V941" s="113">
        <v>0</v>
      </c>
      <c r="W941" s="111">
        <f t="shared" si="540"/>
        <v>139.38046068308179</v>
      </c>
      <c r="X941" s="111">
        <v>139.38</v>
      </c>
      <c r="Y941" s="120">
        <v>44196</v>
      </c>
    </row>
    <row r="942" spans="1:25" x14ac:dyDescent="0.25">
      <c r="A942" s="437"/>
      <c r="B942" s="34"/>
      <c r="C942" s="34"/>
      <c r="D942" s="132"/>
      <c r="E942" s="946" t="s">
        <v>2182</v>
      </c>
      <c r="F942" s="446" t="s">
        <v>837</v>
      </c>
      <c r="G942" s="429" t="s">
        <v>38</v>
      </c>
      <c r="H942" s="443" t="s">
        <v>625</v>
      </c>
      <c r="I942" s="429"/>
      <c r="J942" s="443" t="s">
        <v>624</v>
      </c>
      <c r="K942" s="429">
        <v>2</v>
      </c>
      <c r="L942" s="430">
        <v>1007.2</v>
      </c>
      <c r="M942" s="429">
        <v>929.8</v>
      </c>
      <c r="N942" s="429">
        <v>611.29999999999995</v>
      </c>
      <c r="O942" s="431">
        <v>48</v>
      </c>
      <c r="P942" s="353" t="s">
        <v>2277</v>
      </c>
      <c r="Q942" s="113">
        <v>229299</v>
      </c>
      <c r="R942" s="113">
        <v>0</v>
      </c>
      <c r="S942" s="111">
        <f t="shared" si="539"/>
        <v>71254.23000000001</v>
      </c>
      <c r="T942" s="113">
        <v>0</v>
      </c>
      <c r="U942" s="308">
        <v>158044.76999999999</v>
      </c>
      <c r="V942" s="113">
        <v>0</v>
      </c>
      <c r="W942" s="111">
        <f t="shared" si="540"/>
        <v>227.65984908657663</v>
      </c>
      <c r="X942" s="111">
        <v>227.66</v>
      </c>
      <c r="Y942" s="120">
        <v>44196</v>
      </c>
    </row>
    <row r="943" spans="1:25" x14ac:dyDescent="0.25">
      <c r="A943" s="437"/>
      <c r="B943" s="34"/>
      <c r="C943" s="34"/>
      <c r="D943" s="132"/>
      <c r="E943" s="946" t="s">
        <v>2182</v>
      </c>
      <c r="F943" s="446" t="s">
        <v>837</v>
      </c>
      <c r="G943" s="429" t="s">
        <v>38</v>
      </c>
      <c r="H943" s="443" t="s">
        <v>625</v>
      </c>
      <c r="I943" s="429"/>
      <c r="J943" s="443" t="s">
        <v>624</v>
      </c>
      <c r="K943" s="429">
        <v>2</v>
      </c>
      <c r="L943" s="432">
        <v>1007.2</v>
      </c>
      <c r="M943" s="429">
        <v>929.8</v>
      </c>
      <c r="N943" s="429">
        <v>611.29999999999995</v>
      </c>
      <c r="O943" s="431">
        <v>48</v>
      </c>
      <c r="P943" s="353" t="s">
        <v>436</v>
      </c>
      <c r="Q943" s="113">
        <v>3634945</v>
      </c>
      <c r="R943" s="113">
        <v>0</v>
      </c>
      <c r="S943" s="111">
        <f t="shared" si="539"/>
        <v>1129552.2799999998</v>
      </c>
      <c r="T943" s="113">
        <v>0</v>
      </c>
      <c r="U943" s="308">
        <v>2505392.7200000002</v>
      </c>
      <c r="V943" s="113">
        <v>0</v>
      </c>
      <c r="W943" s="111">
        <f t="shared" si="540"/>
        <v>3608.9604845115168</v>
      </c>
      <c r="X943" s="111">
        <v>3608.96</v>
      </c>
      <c r="Y943" s="120">
        <v>44196</v>
      </c>
    </row>
    <row r="944" spans="1:25" x14ac:dyDescent="0.25">
      <c r="A944" s="437"/>
      <c r="B944" s="34"/>
      <c r="C944" s="34"/>
      <c r="D944" s="132"/>
      <c r="E944" s="946" t="s">
        <v>2182</v>
      </c>
      <c r="F944" s="446" t="s">
        <v>837</v>
      </c>
      <c r="G944" s="429" t="s">
        <v>38</v>
      </c>
      <c r="H944" s="429" t="s">
        <v>625</v>
      </c>
      <c r="I944" s="429"/>
      <c r="J944" s="443" t="s">
        <v>624</v>
      </c>
      <c r="K944" s="429">
        <v>2</v>
      </c>
      <c r="L944" s="430">
        <v>1007.2</v>
      </c>
      <c r="M944" s="429">
        <v>929.8</v>
      </c>
      <c r="N944" s="429">
        <v>611.29999999999995</v>
      </c>
      <c r="O944" s="431">
        <v>48</v>
      </c>
      <c r="P944" s="353" t="s">
        <v>2135</v>
      </c>
      <c r="Q944" s="113">
        <v>280767</v>
      </c>
      <c r="R944" s="113">
        <v>0</v>
      </c>
      <c r="S944" s="111">
        <f t="shared" si="539"/>
        <v>87247.81</v>
      </c>
      <c r="T944" s="113">
        <v>0</v>
      </c>
      <c r="U944" s="308">
        <v>193519.19</v>
      </c>
      <c r="V944" s="113">
        <v>0</v>
      </c>
      <c r="W944" s="111">
        <f t="shared" si="540"/>
        <v>278.7599285146942</v>
      </c>
      <c r="X944" s="111">
        <v>278.76</v>
      </c>
      <c r="Y944" s="120">
        <v>44196</v>
      </c>
    </row>
    <row r="945" spans="1:25" ht="42.75" customHeight="1" x14ac:dyDescent="0.25">
      <c r="A945" s="437"/>
      <c r="B945" s="34"/>
      <c r="C945" s="34"/>
      <c r="D945" s="132"/>
      <c r="E945" s="946" t="s">
        <v>2182</v>
      </c>
      <c r="F945" s="446" t="s">
        <v>837</v>
      </c>
      <c r="G945" s="429" t="s">
        <v>38</v>
      </c>
      <c r="H945" s="443" t="s">
        <v>625</v>
      </c>
      <c r="I945" s="429"/>
      <c r="J945" s="443" t="s">
        <v>624</v>
      </c>
      <c r="K945" s="429">
        <v>2</v>
      </c>
      <c r="L945" s="432">
        <v>1007.2</v>
      </c>
      <c r="M945" s="429">
        <v>929.8</v>
      </c>
      <c r="N945" s="429">
        <v>611.29999999999995</v>
      </c>
      <c r="O945" s="431">
        <v>48</v>
      </c>
      <c r="P945" s="353" t="s">
        <v>2288</v>
      </c>
      <c r="Q945" s="113">
        <v>4314</v>
      </c>
      <c r="R945" s="113">
        <v>0</v>
      </c>
      <c r="S945" s="111">
        <f t="shared" si="539"/>
        <v>1340.5700000000002</v>
      </c>
      <c r="T945" s="113">
        <v>0</v>
      </c>
      <c r="U945" s="308">
        <v>2973.43</v>
      </c>
      <c r="V945" s="113">
        <v>0</v>
      </c>
      <c r="W945" s="111">
        <f t="shared" si="540"/>
        <v>4.283161239078634</v>
      </c>
      <c r="X945" s="111">
        <v>4.28</v>
      </c>
      <c r="Y945" s="120">
        <v>44196</v>
      </c>
    </row>
    <row r="946" spans="1:25" ht="40.5" customHeight="1" x14ac:dyDescent="0.25">
      <c r="A946" s="437"/>
      <c r="B946" s="34"/>
      <c r="C946" s="34"/>
      <c r="D946" s="132"/>
      <c r="E946" s="946" t="s">
        <v>2182</v>
      </c>
      <c r="F946" s="446" t="s">
        <v>837</v>
      </c>
      <c r="G946" s="429" t="s">
        <v>38</v>
      </c>
      <c r="H946" s="443" t="s">
        <v>625</v>
      </c>
      <c r="I946" s="429"/>
      <c r="J946" s="443" t="s">
        <v>624</v>
      </c>
      <c r="K946" s="429">
        <v>2</v>
      </c>
      <c r="L946" s="432">
        <v>1007.2</v>
      </c>
      <c r="M946" s="429">
        <v>929.8</v>
      </c>
      <c r="N946" s="429">
        <v>611.29999999999995</v>
      </c>
      <c r="O946" s="431">
        <v>48</v>
      </c>
      <c r="P946" s="353" t="s">
        <v>2289</v>
      </c>
      <c r="Q946" s="113">
        <v>4314</v>
      </c>
      <c r="R946" s="113">
        <v>0</v>
      </c>
      <c r="S946" s="111">
        <f t="shared" si="539"/>
        <v>1340.5700000000002</v>
      </c>
      <c r="T946" s="113">
        <v>0</v>
      </c>
      <c r="U946" s="308">
        <v>2973.43</v>
      </c>
      <c r="V946" s="113">
        <v>0</v>
      </c>
      <c r="W946" s="111">
        <f t="shared" si="540"/>
        <v>4.283161239078634</v>
      </c>
      <c r="X946" s="111">
        <v>4.28</v>
      </c>
      <c r="Y946" s="120">
        <v>44196</v>
      </c>
    </row>
    <row r="947" spans="1:25" ht="31.5" customHeight="1" x14ac:dyDescent="0.25">
      <c r="A947" s="437"/>
      <c r="B947" s="34"/>
      <c r="C947" s="34"/>
      <c r="D947" s="132"/>
      <c r="E947" s="946" t="s">
        <v>2182</v>
      </c>
      <c r="F947" s="446" t="s">
        <v>837</v>
      </c>
      <c r="G947" s="429" t="s">
        <v>38</v>
      </c>
      <c r="H947" s="443" t="s">
        <v>625</v>
      </c>
      <c r="I947" s="429"/>
      <c r="J947" s="443" t="s">
        <v>624</v>
      </c>
      <c r="K947" s="429">
        <v>2</v>
      </c>
      <c r="L947" s="432">
        <v>1007.2</v>
      </c>
      <c r="M947" s="429">
        <v>929.8</v>
      </c>
      <c r="N947" s="429">
        <v>611.29999999999995</v>
      </c>
      <c r="O947" s="431">
        <v>48</v>
      </c>
      <c r="P947" s="353" t="s">
        <v>2290</v>
      </c>
      <c r="Q947" s="113">
        <v>5622</v>
      </c>
      <c r="R947" s="113">
        <v>0</v>
      </c>
      <c r="S947" s="111">
        <f t="shared" si="539"/>
        <v>1747.0300000000002</v>
      </c>
      <c r="T947" s="113">
        <v>0</v>
      </c>
      <c r="U947" s="308">
        <v>3874.97</v>
      </c>
      <c r="V947" s="113">
        <v>0</v>
      </c>
      <c r="W947" s="111">
        <f t="shared" si="540"/>
        <v>5.5818109610802225</v>
      </c>
      <c r="X947" s="111">
        <v>5.58</v>
      </c>
      <c r="Y947" s="120">
        <v>44196</v>
      </c>
    </row>
    <row r="948" spans="1:25" ht="31.5" customHeight="1" x14ac:dyDescent="0.25">
      <c r="A948" s="437"/>
      <c r="B948" s="34"/>
      <c r="C948" s="34"/>
      <c r="D948" s="132"/>
      <c r="E948" s="946" t="s">
        <v>2182</v>
      </c>
      <c r="F948" s="446" t="s">
        <v>837</v>
      </c>
      <c r="G948" s="429" t="s">
        <v>38</v>
      </c>
      <c r="H948" s="443" t="s">
        <v>625</v>
      </c>
      <c r="I948" s="429"/>
      <c r="J948" s="443" t="s">
        <v>624</v>
      </c>
      <c r="K948" s="429">
        <v>2</v>
      </c>
      <c r="L948" s="432">
        <v>1007.2</v>
      </c>
      <c r="M948" s="429">
        <v>929.8</v>
      </c>
      <c r="N948" s="429">
        <v>611.29999999999995</v>
      </c>
      <c r="O948" s="431">
        <v>48</v>
      </c>
      <c r="P948" s="353" t="s">
        <v>2291</v>
      </c>
      <c r="Q948" s="113">
        <v>5751</v>
      </c>
      <c r="R948" s="113">
        <v>0</v>
      </c>
      <c r="S948" s="111">
        <f t="shared" si="539"/>
        <v>1787.1100000000001</v>
      </c>
      <c r="T948" s="113">
        <v>0</v>
      </c>
      <c r="U948" s="308">
        <v>3963.89</v>
      </c>
      <c r="V948" s="113">
        <v>0</v>
      </c>
      <c r="W948" s="111">
        <f t="shared" si="540"/>
        <v>5.7098888006354249</v>
      </c>
      <c r="X948" s="111">
        <v>5.71</v>
      </c>
      <c r="Y948" s="120">
        <v>44196</v>
      </c>
    </row>
    <row r="949" spans="1:25" ht="30" customHeight="1" x14ac:dyDescent="0.25">
      <c r="A949" s="437"/>
      <c r="B949" s="34"/>
      <c r="C949" s="34"/>
      <c r="D949" s="132"/>
      <c r="E949" s="974" t="s">
        <v>2182</v>
      </c>
      <c r="F949" s="447" t="s">
        <v>837</v>
      </c>
      <c r="G949" s="423" t="s">
        <v>38</v>
      </c>
      <c r="H949" s="179" t="s">
        <v>625</v>
      </c>
      <c r="I949" s="423"/>
      <c r="J949" s="179" t="s">
        <v>624</v>
      </c>
      <c r="K949" s="423">
        <v>2</v>
      </c>
      <c r="L949" s="424">
        <v>1007.2</v>
      </c>
      <c r="M949" s="423">
        <v>929.8</v>
      </c>
      <c r="N949" s="423">
        <v>611.29999999999995</v>
      </c>
      <c r="O949" s="426">
        <v>48</v>
      </c>
      <c r="P949" s="355" t="s">
        <v>2292</v>
      </c>
      <c r="Q949" s="116">
        <v>4314</v>
      </c>
      <c r="R949" s="116">
        <v>0</v>
      </c>
      <c r="S949" s="115">
        <f t="shared" si="539"/>
        <v>1340.5700000000002</v>
      </c>
      <c r="T949" s="116">
        <v>0</v>
      </c>
      <c r="U949" s="310">
        <v>2973.43</v>
      </c>
      <c r="V949" s="116">
        <v>0</v>
      </c>
      <c r="W949" s="115">
        <f t="shared" si="540"/>
        <v>4.283161239078634</v>
      </c>
      <c r="X949" s="115">
        <v>4.28</v>
      </c>
      <c r="Y949" s="121">
        <v>44196</v>
      </c>
    </row>
    <row r="950" spans="1:25" ht="14.25" x14ac:dyDescent="0.25">
      <c r="A950" s="437"/>
      <c r="B950" s="34"/>
      <c r="C950" s="34"/>
      <c r="D950" s="132"/>
      <c r="E950" s="949"/>
      <c r="F950" s="618" t="s">
        <v>31</v>
      </c>
      <c r="G950" s="352" t="s">
        <v>18</v>
      </c>
      <c r="H950" s="352" t="s">
        <v>18</v>
      </c>
      <c r="I950" s="352" t="s">
        <v>18</v>
      </c>
      <c r="J950" s="352" t="s">
        <v>18</v>
      </c>
      <c r="K950" s="352" t="s">
        <v>18</v>
      </c>
      <c r="L950" s="464">
        <f>L949</f>
        <v>1007.2</v>
      </c>
      <c r="M950" s="464">
        <f>M949</f>
        <v>929.8</v>
      </c>
      <c r="N950" s="464">
        <f>N949</f>
        <v>611.29999999999995</v>
      </c>
      <c r="O950" s="465">
        <f>O949</f>
        <v>48</v>
      </c>
      <c r="P950" s="463" t="s">
        <v>18</v>
      </c>
      <c r="Q950" s="114">
        <f>SUM(Q935:Q949)</f>
        <v>9937829</v>
      </c>
      <c r="R950" s="114">
        <f t="shared" ref="R950:U950" si="541">SUM(R935:R949)</f>
        <v>0</v>
      </c>
      <c r="S950" s="114">
        <f t="shared" si="541"/>
        <v>3088161.5599999987</v>
      </c>
      <c r="T950" s="114">
        <f t="shared" si="541"/>
        <v>0</v>
      </c>
      <c r="U950" s="114">
        <f t="shared" si="541"/>
        <v>6849667.4399999985</v>
      </c>
      <c r="V950" s="114">
        <f>SUBTOTAL(9,V935:V949)</f>
        <v>0</v>
      </c>
      <c r="W950" s="466" t="s">
        <v>18</v>
      </c>
      <c r="X950" s="114" t="s">
        <v>18</v>
      </c>
      <c r="Y950" s="468" t="s">
        <v>18</v>
      </c>
    </row>
    <row r="951" spans="1:25" x14ac:dyDescent="0.25">
      <c r="A951" s="437"/>
      <c r="B951" s="34"/>
      <c r="C951" s="34"/>
      <c r="D951" s="132"/>
      <c r="E951" s="700" t="s">
        <v>2183</v>
      </c>
      <c r="F951" s="428" t="s">
        <v>1097</v>
      </c>
      <c r="G951" s="429" t="s">
        <v>38</v>
      </c>
      <c r="H951" s="443" t="s">
        <v>626</v>
      </c>
      <c r="I951" s="429"/>
      <c r="J951" s="443" t="s">
        <v>624</v>
      </c>
      <c r="K951" s="429">
        <v>2</v>
      </c>
      <c r="L951" s="432">
        <v>492.6</v>
      </c>
      <c r="M951" s="429">
        <v>436.7</v>
      </c>
      <c r="N951" s="429">
        <v>275.89999999999998</v>
      </c>
      <c r="O951" s="431">
        <v>24</v>
      </c>
      <c r="P951" s="353" t="s">
        <v>83</v>
      </c>
      <c r="Q951" s="113">
        <v>116722</v>
      </c>
      <c r="R951" s="113">
        <v>0</v>
      </c>
      <c r="S951" s="113">
        <f t="shared" ref="S951:S963" si="542">Q951-U951</f>
        <v>36271.14</v>
      </c>
      <c r="T951" s="113">
        <v>0</v>
      </c>
      <c r="U951" s="308">
        <v>80450.86</v>
      </c>
      <c r="V951" s="113">
        <v>0</v>
      </c>
      <c r="W951" s="113">
        <f t="shared" ref="W951:W963" si="543">Q951/L951</f>
        <v>236.95087291920422</v>
      </c>
      <c r="X951" s="113">
        <v>236.95</v>
      </c>
      <c r="Y951" s="120">
        <v>44196</v>
      </c>
    </row>
    <row r="952" spans="1:25" ht="25.5" x14ac:dyDescent="0.25">
      <c r="A952" s="437"/>
      <c r="B952" s="34"/>
      <c r="C952" s="34"/>
      <c r="D952" s="132"/>
      <c r="E952" s="700" t="s">
        <v>2183</v>
      </c>
      <c r="F952" s="428" t="s">
        <v>1097</v>
      </c>
      <c r="G952" s="429" t="s">
        <v>38</v>
      </c>
      <c r="H952" s="443" t="s">
        <v>626</v>
      </c>
      <c r="I952" s="429"/>
      <c r="J952" s="443" t="s">
        <v>624</v>
      </c>
      <c r="K952" s="429">
        <v>2</v>
      </c>
      <c r="L952" s="430">
        <v>492.6</v>
      </c>
      <c r="M952" s="429">
        <v>436.7</v>
      </c>
      <c r="N952" s="429">
        <v>275.89999999999998</v>
      </c>
      <c r="O952" s="431">
        <v>24</v>
      </c>
      <c r="P952" s="353" t="s">
        <v>2140</v>
      </c>
      <c r="Q952" s="113">
        <v>68659</v>
      </c>
      <c r="R952" s="113">
        <v>0</v>
      </c>
      <c r="S952" s="113">
        <f t="shared" si="542"/>
        <v>21335.65</v>
      </c>
      <c r="T952" s="113">
        <v>0</v>
      </c>
      <c r="U952" s="308">
        <v>47323.35</v>
      </c>
      <c r="V952" s="113">
        <v>0</v>
      </c>
      <c r="W952" s="113">
        <f t="shared" si="543"/>
        <v>139.38083637840032</v>
      </c>
      <c r="X952" s="113">
        <v>139.38</v>
      </c>
      <c r="Y952" s="120">
        <v>44196</v>
      </c>
    </row>
    <row r="953" spans="1:25" ht="25.5" x14ac:dyDescent="0.25">
      <c r="A953" s="437"/>
      <c r="B953" s="34"/>
      <c r="C953" s="34"/>
      <c r="D953" s="132"/>
      <c r="E953" s="700" t="s">
        <v>2183</v>
      </c>
      <c r="F953" s="428" t="s">
        <v>1097</v>
      </c>
      <c r="G953" s="429" t="s">
        <v>38</v>
      </c>
      <c r="H953" s="443" t="s">
        <v>626</v>
      </c>
      <c r="I953" s="429"/>
      <c r="J953" s="443" t="s">
        <v>624</v>
      </c>
      <c r="K953" s="429">
        <v>2</v>
      </c>
      <c r="L953" s="430">
        <v>492.6</v>
      </c>
      <c r="M953" s="429">
        <v>436.7</v>
      </c>
      <c r="N953" s="429">
        <v>275.89999999999998</v>
      </c>
      <c r="O953" s="431">
        <v>24</v>
      </c>
      <c r="P953" s="353" t="s">
        <v>2136</v>
      </c>
      <c r="Q953" s="113">
        <v>68659</v>
      </c>
      <c r="R953" s="113">
        <v>0</v>
      </c>
      <c r="S953" s="113">
        <f t="shared" si="542"/>
        <v>21335.65</v>
      </c>
      <c r="T953" s="113">
        <v>0</v>
      </c>
      <c r="U953" s="308">
        <v>47323.35</v>
      </c>
      <c r="V953" s="113">
        <v>0</v>
      </c>
      <c r="W953" s="113">
        <f t="shared" si="543"/>
        <v>139.38083637840032</v>
      </c>
      <c r="X953" s="113">
        <v>139.38</v>
      </c>
      <c r="Y953" s="120">
        <v>44196</v>
      </c>
    </row>
    <row r="954" spans="1:25" x14ac:dyDescent="0.25">
      <c r="A954" s="437"/>
      <c r="B954" s="34"/>
      <c r="C954" s="34"/>
      <c r="D954" s="132"/>
      <c r="E954" s="700" t="s">
        <v>2183</v>
      </c>
      <c r="F954" s="428" t="s">
        <v>1097</v>
      </c>
      <c r="G954" s="429" t="s">
        <v>38</v>
      </c>
      <c r="H954" s="443" t="s">
        <v>626</v>
      </c>
      <c r="I954" s="429"/>
      <c r="J954" s="443" t="s">
        <v>624</v>
      </c>
      <c r="K954" s="429">
        <v>2</v>
      </c>
      <c r="L954" s="430">
        <v>492.6</v>
      </c>
      <c r="M954" s="429">
        <v>436.7</v>
      </c>
      <c r="N954" s="429">
        <v>275.89999999999998</v>
      </c>
      <c r="O954" s="431">
        <v>24</v>
      </c>
      <c r="P954" s="353" t="s">
        <v>78</v>
      </c>
      <c r="Q954" s="113">
        <v>90402</v>
      </c>
      <c r="R954" s="113">
        <v>0</v>
      </c>
      <c r="S954" s="113">
        <f t="shared" si="542"/>
        <v>28092.25</v>
      </c>
      <c r="T954" s="113">
        <v>0</v>
      </c>
      <c r="U954" s="308">
        <v>62309.75</v>
      </c>
      <c r="V954" s="113">
        <v>0</v>
      </c>
      <c r="W954" s="113">
        <f t="shared" si="543"/>
        <v>183.52009744214371</v>
      </c>
      <c r="X954" s="113">
        <v>183.52</v>
      </c>
      <c r="Y954" s="120">
        <v>44196</v>
      </c>
    </row>
    <row r="955" spans="1:25" x14ac:dyDescent="0.25">
      <c r="A955" s="437"/>
      <c r="B955" s="34"/>
      <c r="C955" s="34"/>
      <c r="D955" s="132"/>
      <c r="E955" s="700" t="s">
        <v>2183</v>
      </c>
      <c r="F955" s="428" t="s">
        <v>1097</v>
      </c>
      <c r="G955" s="429" t="s">
        <v>38</v>
      </c>
      <c r="H955" s="443" t="s">
        <v>626</v>
      </c>
      <c r="I955" s="429"/>
      <c r="J955" s="443" t="s">
        <v>624</v>
      </c>
      <c r="K955" s="429">
        <v>2</v>
      </c>
      <c r="L955" s="430">
        <v>492.6</v>
      </c>
      <c r="M955" s="429">
        <v>436.7</v>
      </c>
      <c r="N955" s="429">
        <v>275.89999999999998</v>
      </c>
      <c r="O955" s="431">
        <v>24</v>
      </c>
      <c r="P955" s="353" t="s">
        <v>2119</v>
      </c>
      <c r="Q955" s="113">
        <v>91545</v>
      </c>
      <c r="R955" s="113">
        <v>0</v>
      </c>
      <c r="S955" s="113">
        <f t="shared" si="542"/>
        <v>28447.440000000002</v>
      </c>
      <c r="T955" s="113">
        <v>0</v>
      </c>
      <c r="U955" s="308">
        <v>63097.56</v>
      </c>
      <c r="V955" s="113">
        <v>0</v>
      </c>
      <c r="W955" s="113">
        <f t="shared" si="543"/>
        <v>185.84043848964677</v>
      </c>
      <c r="X955" s="113">
        <v>185.84</v>
      </c>
      <c r="Y955" s="120">
        <v>44196</v>
      </c>
    </row>
    <row r="956" spans="1:25" x14ac:dyDescent="0.25">
      <c r="A956" s="437"/>
      <c r="B956" s="34"/>
      <c r="C956" s="34"/>
      <c r="D956" s="132"/>
      <c r="E956" s="700" t="s">
        <v>2183</v>
      </c>
      <c r="F956" s="428" t="s">
        <v>1097</v>
      </c>
      <c r="G956" s="429" t="s">
        <v>38</v>
      </c>
      <c r="H956" s="443" t="s">
        <v>626</v>
      </c>
      <c r="I956" s="429"/>
      <c r="J956" s="443" t="s">
        <v>624</v>
      </c>
      <c r="K956" s="429">
        <v>2</v>
      </c>
      <c r="L956" s="430">
        <v>492.6</v>
      </c>
      <c r="M956" s="429">
        <v>436.7</v>
      </c>
      <c r="N956" s="429">
        <v>275.89999999999998</v>
      </c>
      <c r="O956" s="431">
        <v>24</v>
      </c>
      <c r="P956" s="353" t="s">
        <v>35</v>
      </c>
      <c r="Q956" s="113">
        <v>68659</v>
      </c>
      <c r="R956" s="113">
        <v>0</v>
      </c>
      <c r="S956" s="113">
        <f t="shared" si="542"/>
        <v>21335.65</v>
      </c>
      <c r="T956" s="113">
        <v>0</v>
      </c>
      <c r="U956" s="308">
        <v>47323.35</v>
      </c>
      <c r="V956" s="113">
        <v>0</v>
      </c>
      <c r="W956" s="113">
        <f t="shared" si="543"/>
        <v>139.38083637840032</v>
      </c>
      <c r="X956" s="113">
        <v>139.38</v>
      </c>
      <c r="Y956" s="120">
        <v>44196</v>
      </c>
    </row>
    <row r="957" spans="1:25" x14ac:dyDescent="0.25">
      <c r="A957" s="437"/>
      <c r="B957" s="34"/>
      <c r="C957" s="34"/>
      <c r="D957" s="132"/>
      <c r="E957" s="700" t="s">
        <v>2183</v>
      </c>
      <c r="F957" s="428" t="s">
        <v>1097</v>
      </c>
      <c r="G957" s="429" t="s">
        <v>38</v>
      </c>
      <c r="H957" s="443" t="s">
        <v>626</v>
      </c>
      <c r="I957" s="429"/>
      <c r="J957" s="443" t="s">
        <v>624</v>
      </c>
      <c r="K957" s="429">
        <v>2</v>
      </c>
      <c r="L957" s="430">
        <v>492.6</v>
      </c>
      <c r="M957" s="429">
        <v>436.7</v>
      </c>
      <c r="N957" s="429">
        <v>275.89999999999998</v>
      </c>
      <c r="O957" s="431">
        <v>24</v>
      </c>
      <c r="P957" s="353" t="s">
        <v>2277</v>
      </c>
      <c r="Q957" s="113">
        <v>112145</v>
      </c>
      <c r="R957" s="113">
        <v>0</v>
      </c>
      <c r="S957" s="113">
        <f t="shared" si="542"/>
        <v>34848.850000000006</v>
      </c>
      <c r="T957" s="113">
        <v>0</v>
      </c>
      <c r="U957" s="308">
        <v>77296.149999999994</v>
      </c>
      <c r="V957" s="113">
        <v>0</v>
      </c>
      <c r="W957" s="113">
        <f t="shared" si="543"/>
        <v>227.65935850588713</v>
      </c>
      <c r="X957" s="113">
        <v>227.66</v>
      </c>
      <c r="Y957" s="120">
        <v>44196</v>
      </c>
    </row>
    <row r="958" spans="1:25" ht="40.5" customHeight="1" x14ac:dyDescent="0.25">
      <c r="A958" s="437"/>
      <c r="B958" s="34"/>
      <c r="C958" s="34"/>
      <c r="D958" s="132"/>
      <c r="E958" s="700" t="s">
        <v>2183</v>
      </c>
      <c r="F958" s="428" t="s">
        <v>1097</v>
      </c>
      <c r="G958" s="429" t="s">
        <v>38</v>
      </c>
      <c r="H958" s="443" t="s">
        <v>626</v>
      </c>
      <c r="I958" s="429"/>
      <c r="J958" s="443" t="s">
        <v>624</v>
      </c>
      <c r="K958" s="429">
        <v>2</v>
      </c>
      <c r="L958" s="430">
        <v>492.6</v>
      </c>
      <c r="M958" s="429">
        <v>436.7</v>
      </c>
      <c r="N958" s="429">
        <v>275.89999999999998</v>
      </c>
      <c r="O958" s="431">
        <v>24</v>
      </c>
      <c r="P958" s="353" t="s">
        <v>2288</v>
      </c>
      <c r="Q958" s="113">
        <v>4314</v>
      </c>
      <c r="R958" s="113">
        <v>0</v>
      </c>
      <c r="S958" s="113">
        <f t="shared" si="542"/>
        <v>1340.5700000000002</v>
      </c>
      <c r="T958" s="113">
        <v>0</v>
      </c>
      <c r="U958" s="308">
        <v>2973.43</v>
      </c>
      <c r="V958" s="113">
        <v>0</v>
      </c>
      <c r="W958" s="113">
        <f t="shared" si="543"/>
        <v>8.7576126674786838</v>
      </c>
      <c r="X958" s="113">
        <v>8.76</v>
      </c>
      <c r="Y958" s="120">
        <v>44196</v>
      </c>
    </row>
    <row r="959" spans="1:25" ht="39" customHeight="1" x14ac:dyDescent="0.25">
      <c r="A959" s="437"/>
      <c r="B959" s="34"/>
      <c r="C959" s="34"/>
      <c r="D959" s="132"/>
      <c r="E959" s="700" t="s">
        <v>2183</v>
      </c>
      <c r="F959" s="428" t="s">
        <v>1097</v>
      </c>
      <c r="G959" s="429" t="s">
        <v>38</v>
      </c>
      <c r="H959" s="443" t="s">
        <v>626</v>
      </c>
      <c r="I959" s="429"/>
      <c r="J959" s="443" t="s">
        <v>624</v>
      </c>
      <c r="K959" s="429">
        <v>2</v>
      </c>
      <c r="L959" s="430">
        <v>492.6</v>
      </c>
      <c r="M959" s="429">
        <v>436.7</v>
      </c>
      <c r="N959" s="429">
        <v>275.89999999999998</v>
      </c>
      <c r="O959" s="431">
        <v>24</v>
      </c>
      <c r="P959" s="353" t="s">
        <v>2289</v>
      </c>
      <c r="Q959" s="113">
        <v>4314</v>
      </c>
      <c r="R959" s="113">
        <v>0</v>
      </c>
      <c r="S959" s="113">
        <f t="shared" si="542"/>
        <v>1340.5700000000002</v>
      </c>
      <c r="T959" s="113">
        <v>0</v>
      </c>
      <c r="U959" s="308">
        <v>2973.43</v>
      </c>
      <c r="V959" s="113">
        <v>0</v>
      </c>
      <c r="W959" s="113">
        <f t="shared" si="543"/>
        <v>8.7576126674786838</v>
      </c>
      <c r="X959" s="113">
        <v>8.76</v>
      </c>
      <c r="Y959" s="120">
        <v>44196</v>
      </c>
    </row>
    <row r="960" spans="1:25" ht="30" customHeight="1" x14ac:dyDescent="0.25">
      <c r="A960" s="437"/>
      <c r="B960" s="34"/>
      <c r="C960" s="34"/>
      <c r="D960" s="132"/>
      <c r="E960" s="700" t="s">
        <v>2183</v>
      </c>
      <c r="F960" s="428" t="s">
        <v>1097</v>
      </c>
      <c r="G960" s="429" t="s">
        <v>38</v>
      </c>
      <c r="H960" s="443" t="s">
        <v>626</v>
      </c>
      <c r="I960" s="429"/>
      <c r="J960" s="443" t="s">
        <v>624</v>
      </c>
      <c r="K960" s="429">
        <v>2</v>
      </c>
      <c r="L960" s="430">
        <v>492.6</v>
      </c>
      <c r="M960" s="429">
        <v>436.7</v>
      </c>
      <c r="N960" s="429">
        <v>275.89999999999998</v>
      </c>
      <c r="O960" s="431">
        <v>24</v>
      </c>
      <c r="P960" s="353" t="s">
        <v>2290</v>
      </c>
      <c r="Q960" s="113">
        <v>5622</v>
      </c>
      <c r="R960" s="113">
        <v>0</v>
      </c>
      <c r="S960" s="113">
        <f t="shared" si="542"/>
        <v>1747.0300000000002</v>
      </c>
      <c r="T960" s="113">
        <v>0</v>
      </c>
      <c r="U960" s="308">
        <v>3874.97</v>
      </c>
      <c r="V960" s="113">
        <v>0</v>
      </c>
      <c r="W960" s="113">
        <f t="shared" si="543"/>
        <v>11.412911084043849</v>
      </c>
      <c r="X960" s="113">
        <v>11.41</v>
      </c>
      <c r="Y960" s="120">
        <v>44196</v>
      </c>
    </row>
    <row r="961" spans="1:25" ht="33" customHeight="1" x14ac:dyDescent="0.25">
      <c r="A961" s="437"/>
      <c r="B961" s="34"/>
      <c r="C961" s="34"/>
      <c r="D961" s="132"/>
      <c r="E961" s="700" t="s">
        <v>2183</v>
      </c>
      <c r="F961" s="428" t="s">
        <v>1097</v>
      </c>
      <c r="G961" s="429" t="s">
        <v>38</v>
      </c>
      <c r="H961" s="443" t="s">
        <v>626</v>
      </c>
      <c r="I961" s="429"/>
      <c r="J961" s="443" t="s">
        <v>624</v>
      </c>
      <c r="K961" s="429">
        <v>2</v>
      </c>
      <c r="L961" s="430">
        <v>492.6</v>
      </c>
      <c r="M961" s="429">
        <v>436.7</v>
      </c>
      <c r="N961" s="429">
        <v>275.89999999999998</v>
      </c>
      <c r="O961" s="431">
        <v>24</v>
      </c>
      <c r="P961" s="353" t="s">
        <v>2291</v>
      </c>
      <c r="Q961" s="113">
        <v>5751</v>
      </c>
      <c r="R961" s="113">
        <v>0</v>
      </c>
      <c r="S961" s="113">
        <f t="shared" si="542"/>
        <v>1787.1100000000001</v>
      </c>
      <c r="T961" s="113">
        <v>0</v>
      </c>
      <c r="U961" s="308">
        <v>3963.89</v>
      </c>
      <c r="V961" s="113">
        <v>0</v>
      </c>
      <c r="W961" s="113">
        <f t="shared" si="543"/>
        <v>11.674786845310596</v>
      </c>
      <c r="X961" s="113">
        <v>11.67</v>
      </c>
      <c r="Y961" s="120">
        <v>44196</v>
      </c>
    </row>
    <row r="962" spans="1:25" ht="30" customHeight="1" x14ac:dyDescent="0.25">
      <c r="A962" s="437"/>
      <c r="B962" s="34"/>
      <c r="C962" s="34"/>
      <c r="D962" s="132"/>
      <c r="E962" s="700" t="s">
        <v>2183</v>
      </c>
      <c r="F962" s="428" t="s">
        <v>1097</v>
      </c>
      <c r="G962" s="429" t="s">
        <v>38</v>
      </c>
      <c r="H962" s="443" t="s">
        <v>626</v>
      </c>
      <c r="I962" s="429"/>
      <c r="J962" s="443" t="s">
        <v>624</v>
      </c>
      <c r="K962" s="429">
        <v>2</v>
      </c>
      <c r="L962" s="430">
        <v>492.6</v>
      </c>
      <c r="M962" s="429">
        <v>436.7</v>
      </c>
      <c r="N962" s="429">
        <v>275.89999999999998</v>
      </c>
      <c r="O962" s="431">
        <v>24</v>
      </c>
      <c r="P962" s="353" t="s">
        <v>2292</v>
      </c>
      <c r="Q962" s="113">
        <v>4314</v>
      </c>
      <c r="R962" s="113">
        <v>0</v>
      </c>
      <c r="S962" s="113">
        <f t="shared" si="542"/>
        <v>1340.5700000000002</v>
      </c>
      <c r="T962" s="113">
        <v>0</v>
      </c>
      <c r="U962" s="308">
        <v>2973.43</v>
      </c>
      <c r="V962" s="113">
        <v>0</v>
      </c>
      <c r="W962" s="113">
        <f t="shared" si="543"/>
        <v>8.7576126674786838</v>
      </c>
      <c r="X962" s="113">
        <v>8.76</v>
      </c>
      <c r="Y962" s="120">
        <v>44196</v>
      </c>
    </row>
    <row r="963" spans="1:25" x14ac:dyDescent="0.25">
      <c r="A963" s="437"/>
      <c r="B963" s="34"/>
      <c r="C963" s="34"/>
      <c r="D963" s="132"/>
      <c r="E963" s="700" t="s">
        <v>2183</v>
      </c>
      <c r="F963" s="428" t="s">
        <v>1097</v>
      </c>
      <c r="G963" s="429" t="s">
        <v>38</v>
      </c>
      <c r="H963" s="429" t="s">
        <v>626</v>
      </c>
      <c r="I963" s="429"/>
      <c r="J963" s="443" t="s">
        <v>624</v>
      </c>
      <c r="K963" s="429">
        <v>2</v>
      </c>
      <c r="L963" s="430">
        <v>492.6</v>
      </c>
      <c r="M963" s="429">
        <v>436.7</v>
      </c>
      <c r="N963" s="429">
        <v>275.89999999999998</v>
      </c>
      <c r="O963" s="431">
        <v>24</v>
      </c>
      <c r="P963" s="353" t="s">
        <v>2135</v>
      </c>
      <c r="Q963" s="113">
        <v>137317</v>
      </c>
      <c r="R963" s="113">
        <v>0</v>
      </c>
      <c r="S963" s="113">
        <f t="shared" si="542"/>
        <v>42671</v>
      </c>
      <c r="T963" s="113">
        <v>0</v>
      </c>
      <c r="U963" s="308">
        <v>94646</v>
      </c>
      <c r="V963" s="113">
        <v>0</v>
      </c>
      <c r="W963" s="113">
        <f t="shared" si="543"/>
        <v>278.75964271213968</v>
      </c>
      <c r="X963" s="113">
        <v>278.76</v>
      </c>
      <c r="Y963" s="120">
        <v>44196</v>
      </c>
    </row>
    <row r="964" spans="1:25" ht="14.25" x14ac:dyDescent="0.25">
      <c r="A964" s="437"/>
      <c r="B964" s="34"/>
      <c r="C964" s="34"/>
      <c r="D964" s="132"/>
      <c r="E964" s="949"/>
      <c r="F964" s="618" t="s">
        <v>31</v>
      </c>
      <c r="G964" s="352" t="s">
        <v>18</v>
      </c>
      <c r="H964" s="352" t="s">
        <v>18</v>
      </c>
      <c r="I964" s="352" t="s">
        <v>18</v>
      </c>
      <c r="J964" s="352" t="s">
        <v>18</v>
      </c>
      <c r="K964" s="352" t="s">
        <v>18</v>
      </c>
      <c r="L964" s="464">
        <f>L963</f>
        <v>492.6</v>
      </c>
      <c r="M964" s="464">
        <f>M963</f>
        <v>436.7</v>
      </c>
      <c r="N964" s="464">
        <f>N963</f>
        <v>275.89999999999998</v>
      </c>
      <c r="O964" s="465">
        <f>O963</f>
        <v>24</v>
      </c>
      <c r="P964" s="463" t="s">
        <v>18</v>
      </c>
      <c r="Q964" s="114">
        <f>SUM(Q951:Q963)</f>
        <v>778423</v>
      </c>
      <c r="R964" s="114">
        <f t="shared" ref="R964:U964" si="544">SUM(R951:R963)</f>
        <v>0</v>
      </c>
      <c r="S964" s="114">
        <f t="shared" si="544"/>
        <v>241893.48</v>
      </c>
      <c r="T964" s="114">
        <f t="shared" si="544"/>
        <v>0</v>
      </c>
      <c r="U964" s="114">
        <f t="shared" si="544"/>
        <v>536529.52</v>
      </c>
      <c r="V964" s="114">
        <f>SUBTOTAL(9,V951:V963)</f>
        <v>0</v>
      </c>
      <c r="W964" s="466" t="s">
        <v>18</v>
      </c>
      <c r="X964" s="114" t="s">
        <v>18</v>
      </c>
      <c r="Y964" s="468" t="s">
        <v>18</v>
      </c>
    </row>
    <row r="965" spans="1:25" x14ac:dyDescent="0.25">
      <c r="A965" s="437"/>
      <c r="B965" s="34"/>
      <c r="C965" s="34"/>
      <c r="D965" s="132"/>
      <c r="E965" s="700" t="s">
        <v>2184</v>
      </c>
      <c r="F965" s="428" t="s">
        <v>838</v>
      </c>
      <c r="G965" s="429" t="s">
        <v>38</v>
      </c>
      <c r="H965" s="443" t="s">
        <v>626</v>
      </c>
      <c r="I965" s="429"/>
      <c r="J965" s="443" t="s">
        <v>624</v>
      </c>
      <c r="K965" s="429">
        <v>2</v>
      </c>
      <c r="L965" s="432">
        <v>492.1</v>
      </c>
      <c r="M965" s="429">
        <v>434.5</v>
      </c>
      <c r="N965" s="429">
        <v>275.89999999999998</v>
      </c>
      <c r="O965" s="431">
        <v>24</v>
      </c>
      <c r="P965" s="353" t="s">
        <v>83</v>
      </c>
      <c r="Q965" s="113">
        <v>116603</v>
      </c>
      <c r="R965" s="113">
        <v>0</v>
      </c>
      <c r="S965" s="113">
        <f t="shared" ref="S965:S979" si="545">Q965-U965</f>
        <v>36234.160000000003</v>
      </c>
      <c r="T965" s="113">
        <v>0</v>
      </c>
      <c r="U965" s="308">
        <v>80368.84</v>
      </c>
      <c r="V965" s="113">
        <v>0</v>
      </c>
      <c r="W965" s="113">
        <f t="shared" ref="W965:W979" si="546">Q965/L965</f>
        <v>236.94980694980694</v>
      </c>
      <c r="X965" s="113">
        <v>236.95</v>
      </c>
      <c r="Y965" s="120">
        <v>44196</v>
      </c>
    </row>
    <row r="966" spans="1:25" x14ac:dyDescent="0.25">
      <c r="A966" s="437"/>
      <c r="B966" s="34"/>
      <c r="C966" s="34"/>
      <c r="D966" s="132"/>
      <c r="E966" s="700" t="s">
        <v>2184</v>
      </c>
      <c r="F966" s="428" t="s">
        <v>838</v>
      </c>
      <c r="G966" s="429" t="s">
        <v>38</v>
      </c>
      <c r="H966" s="443" t="s">
        <v>626</v>
      </c>
      <c r="I966" s="429"/>
      <c r="J966" s="443" t="s">
        <v>624</v>
      </c>
      <c r="K966" s="429">
        <v>2</v>
      </c>
      <c r="L966" s="432">
        <v>492.1</v>
      </c>
      <c r="M966" s="429">
        <v>434.5</v>
      </c>
      <c r="N966" s="429">
        <v>275.89999999999998</v>
      </c>
      <c r="O966" s="431">
        <v>24</v>
      </c>
      <c r="P966" s="353" t="s">
        <v>45</v>
      </c>
      <c r="Q966" s="113">
        <v>2137819</v>
      </c>
      <c r="R966" s="113">
        <v>0</v>
      </c>
      <c r="S966" s="113">
        <f t="shared" si="545"/>
        <v>664323.21</v>
      </c>
      <c r="T966" s="113">
        <v>0</v>
      </c>
      <c r="U966" s="308">
        <v>1473495.79</v>
      </c>
      <c r="V966" s="113">
        <v>0</v>
      </c>
      <c r="W966" s="113">
        <f>Q966/N966</f>
        <v>7748.5284523378041</v>
      </c>
      <c r="X966" s="113">
        <v>7748.53</v>
      </c>
      <c r="Y966" s="120">
        <v>44196</v>
      </c>
    </row>
    <row r="967" spans="1:25" ht="25.5" x14ac:dyDescent="0.25">
      <c r="A967" s="437"/>
      <c r="B967" s="34"/>
      <c r="C967" s="34"/>
      <c r="D967" s="132"/>
      <c r="E967" s="700" t="s">
        <v>2184</v>
      </c>
      <c r="F967" s="428" t="s">
        <v>838</v>
      </c>
      <c r="G967" s="429" t="s">
        <v>38</v>
      </c>
      <c r="H967" s="443" t="s">
        <v>626</v>
      </c>
      <c r="I967" s="429"/>
      <c r="J967" s="443" t="s">
        <v>624</v>
      </c>
      <c r="K967" s="429">
        <v>2</v>
      </c>
      <c r="L967" s="430">
        <v>492.1</v>
      </c>
      <c r="M967" s="429">
        <v>434.5</v>
      </c>
      <c r="N967" s="429">
        <v>275.89999999999998</v>
      </c>
      <c r="O967" s="431">
        <v>24</v>
      </c>
      <c r="P967" s="353" t="s">
        <v>2140</v>
      </c>
      <c r="Q967" s="113">
        <v>68589</v>
      </c>
      <c r="R967" s="113">
        <v>0</v>
      </c>
      <c r="S967" s="113">
        <f t="shared" si="545"/>
        <v>21313.9</v>
      </c>
      <c r="T967" s="113">
        <v>0</v>
      </c>
      <c r="U967" s="308">
        <v>47275.1</v>
      </c>
      <c r="V967" s="113">
        <v>0</v>
      </c>
      <c r="W967" s="113">
        <f t="shared" si="546"/>
        <v>139.3802072749441</v>
      </c>
      <c r="X967" s="113">
        <v>139.38</v>
      </c>
      <c r="Y967" s="120">
        <v>44196</v>
      </c>
    </row>
    <row r="968" spans="1:25" ht="25.5" x14ac:dyDescent="0.25">
      <c r="A968" s="437"/>
      <c r="B968" s="34"/>
      <c r="C968" s="34"/>
      <c r="D968" s="132"/>
      <c r="E968" s="700" t="s">
        <v>2184</v>
      </c>
      <c r="F968" s="428" t="s">
        <v>838</v>
      </c>
      <c r="G968" s="429" t="s">
        <v>38</v>
      </c>
      <c r="H968" s="443" t="s">
        <v>626</v>
      </c>
      <c r="I968" s="429"/>
      <c r="J968" s="443" t="s">
        <v>624</v>
      </c>
      <c r="K968" s="429">
        <v>2</v>
      </c>
      <c r="L968" s="430">
        <v>492.1</v>
      </c>
      <c r="M968" s="429">
        <v>434.5</v>
      </c>
      <c r="N968" s="429">
        <v>275.89999999999998</v>
      </c>
      <c r="O968" s="431">
        <v>24</v>
      </c>
      <c r="P968" s="353" t="s">
        <v>2136</v>
      </c>
      <c r="Q968" s="113">
        <v>68589</v>
      </c>
      <c r="R968" s="113">
        <v>0</v>
      </c>
      <c r="S968" s="113">
        <f t="shared" si="545"/>
        <v>21313.9</v>
      </c>
      <c r="T968" s="113">
        <v>0</v>
      </c>
      <c r="U968" s="308">
        <v>47275.1</v>
      </c>
      <c r="V968" s="113">
        <v>0</v>
      </c>
      <c r="W968" s="113">
        <f t="shared" si="546"/>
        <v>139.3802072749441</v>
      </c>
      <c r="X968" s="113">
        <v>139.38</v>
      </c>
      <c r="Y968" s="120">
        <v>44196</v>
      </c>
    </row>
    <row r="969" spans="1:25" x14ac:dyDescent="0.25">
      <c r="A969" s="437"/>
      <c r="B969" s="34"/>
      <c r="C969" s="34"/>
      <c r="D969" s="132"/>
      <c r="E969" s="700" t="s">
        <v>2184</v>
      </c>
      <c r="F969" s="428" t="s">
        <v>838</v>
      </c>
      <c r="G969" s="429" t="s">
        <v>38</v>
      </c>
      <c r="H969" s="443" t="s">
        <v>626</v>
      </c>
      <c r="I969" s="429"/>
      <c r="J969" s="443" t="s">
        <v>624</v>
      </c>
      <c r="K969" s="429">
        <v>2</v>
      </c>
      <c r="L969" s="430">
        <v>492.1</v>
      </c>
      <c r="M969" s="429">
        <v>434.5</v>
      </c>
      <c r="N969" s="429">
        <v>275.89999999999998</v>
      </c>
      <c r="O969" s="431">
        <v>24</v>
      </c>
      <c r="P969" s="353" t="s">
        <v>78</v>
      </c>
      <c r="Q969" s="113">
        <v>90310</v>
      </c>
      <c r="R969" s="113">
        <v>0</v>
      </c>
      <c r="S969" s="113">
        <f t="shared" si="545"/>
        <v>28063.660000000003</v>
      </c>
      <c r="T969" s="113">
        <v>0</v>
      </c>
      <c r="U969" s="308">
        <v>62246.34</v>
      </c>
      <c r="V969" s="113">
        <v>0</v>
      </c>
      <c r="W969" s="113">
        <f t="shared" si="546"/>
        <v>183.51960983539931</v>
      </c>
      <c r="X969" s="113">
        <v>183.52</v>
      </c>
      <c r="Y969" s="120">
        <v>44196</v>
      </c>
    </row>
    <row r="970" spans="1:25" x14ac:dyDescent="0.25">
      <c r="A970" s="437"/>
      <c r="B970" s="34"/>
      <c r="C970" s="34"/>
      <c r="D970" s="132"/>
      <c r="E970" s="700" t="s">
        <v>2184</v>
      </c>
      <c r="F970" s="428" t="s">
        <v>838</v>
      </c>
      <c r="G970" s="429" t="s">
        <v>38</v>
      </c>
      <c r="H970" s="443" t="s">
        <v>626</v>
      </c>
      <c r="I970" s="429"/>
      <c r="J970" s="443" t="s">
        <v>624</v>
      </c>
      <c r="K970" s="429">
        <v>2</v>
      </c>
      <c r="L970" s="430">
        <v>492.1</v>
      </c>
      <c r="M970" s="429">
        <v>434.5</v>
      </c>
      <c r="N970" s="429">
        <v>275.89999999999998</v>
      </c>
      <c r="O970" s="431">
        <v>24</v>
      </c>
      <c r="P970" s="353" t="s">
        <v>2119</v>
      </c>
      <c r="Q970" s="113">
        <v>91452</v>
      </c>
      <c r="R970" s="113">
        <v>0</v>
      </c>
      <c r="S970" s="113">
        <f t="shared" si="545"/>
        <v>28418.54</v>
      </c>
      <c r="T970" s="113">
        <v>0</v>
      </c>
      <c r="U970" s="308">
        <v>63033.46</v>
      </c>
      <c r="V970" s="113">
        <v>0</v>
      </c>
      <c r="W970" s="113">
        <f t="shared" si="546"/>
        <v>185.84027636659215</v>
      </c>
      <c r="X970" s="113">
        <v>185.84</v>
      </c>
      <c r="Y970" s="120">
        <v>44196</v>
      </c>
    </row>
    <row r="971" spans="1:25" x14ac:dyDescent="0.25">
      <c r="A971" s="437"/>
      <c r="B971" s="34"/>
      <c r="C971" s="34"/>
      <c r="D971" s="132"/>
      <c r="E971" s="700" t="s">
        <v>2184</v>
      </c>
      <c r="F971" s="428" t="s">
        <v>838</v>
      </c>
      <c r="G971" s="429" t="s">
        <v>38</v>
      </c>
      <c r="H971" s="443" t="s">
        <v>626</v>
      </c>
      <c r="I971" s="429"/>
      <c r="J971" s="443" t="s">
        <v>624</v>
      </c>
      <c r="K971" s="429">
        <v>2</v>
      </c>
      <c r="L971" s="430">
        <v>492.1</v>
      </c>
      <c r="M971" s="429">
        <v>434.5</v>
      </c>
      <c r="N971" s="429">
        <v>275.89999999999998</v>
      </c>
      <c r="O971" s="431">
        <v>24</v>
      </c>
      <c r="P971" s="353" t="s">
        <v>35</v>
      </c>
      <c r="Q971" s="113">
        <v>68589</v>
      </c>
      <c r="R971" s="113">
        <v>0</v>
      </c>
      <c r="S971" s="113">
        <f t="shared" si="545"/>
        <v>21313.9</v>
      </c>
      <c r="T971" s="113">
        <v>0</v>
      </c>
      <c r="U971" s="308">
        <v>47275.1</v>
      </c>
      <c r="V971" s="113">
        <v>0</v>
      </c>
      <c r="W971" s="113">
        <f t="shared" si="546"/>
        <v>139.3802072749441</v>
      </c>
      <c r="X971" s="113">
        <v>139.38</v>
      </c>
      <c r="Y971" s="120">
        <v>44196</v>
      </c>
    </row>
    <row r="972" spans="1:25" x14ac:dyDescent="0.25">
      <c r="A972" s="437"/>
      <c r="B972" s="34"/>
      <c r="C972" s="34"/>
      <c r="D972" s="132"/>
      <c r="E972" s="700" t="s">
        <v>2184</v>
      </c>
      <c r="F972" s="428" t="s">
        <v>838</v>
      </c>
      <c r="G972" s="429" t="s">
        <v>38</v>
      </c>
      <c r="H972" s="443" t="s">
        <v>626</v>
      </c>
      <c r="I972" s="429"/>
      <c r="J972" s="443" t="s">
        <v>624</v>
      </c>
      <c r="K972" s="429">
        <v>2</v>
      </c>
      <c r="L972" s="430">
        <v>492.1</v>
      </c>
      <c r="M972" s="429">
        <v>434.5</v>
      </c>
      <c r="N972" s="429">
        <v>275.89999999999998</v>
      </c>
      <c r="O972" s="431">
        <v>24</v>
      </c>
      <c r="P972" s="353" t="s">
        <v>2277</v>
      </c>
      <c r="Q972" s="113">
        <v>112031</v>
      </c>
      <c r="R972" s="113">
        <v>0</v>
      </c>
      <c r="S972" s="113">
        <f t="shared" si="545"/>
        <v>34813.42</v>
      </c>
      <c r="T972" s="113">
        <v>0</v>
      </c>
      <c r="U972" s="308">
        <v>77217.58</v>
      </c>
      <c r="V972" s="113">
        <v>0</v>
      </c>
      <c r="W972" s="113">
        <f t="shared" si="546"/>
        <v>227.65901239585449</v>
      </c>
      <c r="X972" s="113">
        <v>227.66</v>
      </c>
      <c r="Y972" s="120">
        <v>44196</v>
      </c>
    </row>
    <row r="973" spans="1:25" x14ac:dyDescent="0.25">
      <c r="A973" s="437"/>
      <c r="B973" s="34"/>
      <c r="C973" s="34"/>
      <c r="D973" s="132"/>
      <c r="E973" s="700" t="s">
        <v>2184</v>
      </c>
      <c r="F973" s="428" t="s">
        <v>838</v>
      </c>
      <c r="G973" s="429" t="s">
        <v>38</v>
      </c>
      <c r="H973" s="443" t="s">
        <v>626</v>
      </c>
      <c r="I973" s="429"/>
      <c r="J973" s="443" t="s">
        <v>624</v>
      </c>
      <c r="K973" s="429">
        <v>2</v>
      </c>
      <c r="L973" s="432">
        <v>492.1</v>
      </c>
      <c r="M973" s="429">
        <v>434.5</v>
      </c>
      <c r="N973" s="429">
        <v>275.89999999999998</v>
      </c>
      <c r="O973" s="431">
        <v>24</v>
      </c>
      <c r="P973" s="353" t="s">
        <v>436</v>
      </c>
      <c r="Q973" s="113">
        <v>1775969</v>
      </c>
      <c r="R973" s="113">
        <v>0</v>
      </c>
      <c r="S973" s="113">
        <f t="shared" si="545"/>
        <v>551879.01</v>
      </c>
      <c r="T973" s="113">
        <v>0</v>
      </c>
      <c r="U973" s="308">
        <v>1224089.99</v>
      </c>
      <c r="V973" s="113">
        <v>0</v>
      </c>
      <c r="W973" s="113">
        <f t="shared" si="546"/>
        <v>3608.9595610648239</v>
      </c>
      <c r="X973" s="113">
        <v>3608.96</v>
      </c>
      <c r="Y973" s="120">
        <v>44196</v>
      </c>
    </row>
    <row r="974" spans="1:25" x14ac:dyDescent="0.25">
      <c r="A974" s="437"/>
      <c r="B974" s="34"/>
      <c r="C974" s="34"/>
      <c r="D974" s="132"/>
      <c r="E974" s="700" t="s">
        <v>2184</v>
      </c>
      <c r="F974" s="428" t="s">
        <v>838</v>
      </c>
      <c r="G974" s="429" t="s">
        <v>38</v>
      </c>
      <c r="H974" s="429" t="s">
        <v>626</v>
      </c>
      <c r="I974" s="429"/>
      <c r="J974" s="443" t="s">
        <v>624</v>
      </c>
      <c r="K974" s="429">
        <v>2</v>
      </c>
      <c r="L974" s="430">
        <v>492.1</v>
      </c>
      <c r="M974" s="429">
        <v>434.5</v>
      </c>
      <c r="N974" s="429">
        <v>275.89999999999998</v>
      </c>
      <c r="O974" s="431">
        <v>24</v>
      </c>
      <c r="P974" s="353" t="s">
        <v>2135</v>
      </c>
      <c r="Q974" s="113">
        <v>137178</v>
      </c>
      <c r="R974" s="113">
        <v>0</v>
      </c>
      <c r="S974" s="113">
        <f t="shared" si="545"/>
        <v>42627.8</v>
      </c>
      <c r="T974" s="113">
        <v>0</v>
      </c>
      <c r="U974" s="308">
        <v>94550.2</v>
      </c>
      <c r="V974" s="113">
        <v>0</v>
      </c>
      <c r="W974" s="113">
        <f t="shared" si="546"/>
        <v>278.7604145498882</v>
      </c>
      <c r="X974" s="113">
        <v>278.76</v>
      </c>
      <c r="Y974" s="120">
        <v>44196</v>
      </c>
    </row>
    <row r="975" spans="1:25" ht="39.75" customHeight="1" x14ac:dyDescent="0.25">
      <c r="A975" s="437"/>
      <c r="B975" s="34"/>
      <c r="C975" s="34"/>
      <c r="D975" s="132"/>
      <c r="E975" s="700" t="s">
        <v>2184</v>
      </c>
      <c r="F975" s="428" t="s">
        <v>838</v>
      </c>
      <c r="G975" s="429" t="s">
        <v>38</v>
      </c>
      <c r="H975" s="443" t="s">
        <v>626</v>
      </c>
      <c r="I975" s="429"/>
      <c r="J975" s="443" t="s">
        <v>624</v>
      </c>
      <c r="K975" s="429">
        <v>2</v>
      </c>
      <c r="L975" s="432">
        <v>492.1</v>
      </c>
      <c r="M975" s="429">
        <v>434.5</v>
      </c>
      <c r="N975" s="429">
        <v>275.89999999999998</v>
      </c>
      <c r="O975" s="431">
        <v>24</v>
      </c>
      <c r="P975" s="353" t="s">
        <v>2288</v>
      </c>
      <c r="Q975" s="113">
        <v>3918</v>
      </c>
      <c r="R975" s="113">
        <v>0</v>
      </c>
      <c r="S975" s="113">
        <f t="shared" si="545"/>
        <v>1217.5100000000002</v>
      </c>
      <c r="T975" s="113">
        <v>0</v>
      </c>
      <c r="U975" s="308">
        <v>2700.49</v>
      </c>
      <c r="V975" s="113">
        <v>0</v>
      </c>
      <c r="W975" s="113">
        <f t="shared" si="546"/>
        <v>7.9617963828490144</v>
      </c>
      <c r="X975" s="113">
        <v>7.96</v>
      </c>
      <c r="Y975" s="120">
        <v>44196</v>
      </c>
    </row>
    <row r="976" spans="1:25" ht="39.75" customHeight="1" x14ac:dyDescent="0.25">
      <c r="A976" s="437"/>
      <c r="B976" s="34"/>
      <c r="C976" s="34"/>
      <c r="D976" s="132"/>
      <c r="E976" s="700" t="s">
        <v>2184</v>
      </c>
      <c r="F976" s="428" t="s">
        <v>838</v>
      </c>
      <c r="G976" s="429" t="s">
        <v>38</v>
      </c>
      <c r="H976" s="443" t="s">
        <v>626</v>
      </c>
      <c r="I976" s="429"/>
      <c r="J976" s="443" t="s">
        <v>624</v>
      </c>
      <c r="K976" s="429">
        <v>2</v>
      </c>
      <c r="L976" s="432">
        <v>492.1</v>
      </c>
      <c r="M976" s="429">
        <v>434.5</v>
      </c>
      <c r="N976" s="429">
        <v>275.89999999999998</v>
      </c>
      <c r="O976" s="431">
        <v>24</v>
      </c>
      <c r="P976" s="353" t="s">
        <v>2289</v>
      </c>
      <c r="Q976" s="113">
        <v>3918</v>
      </c>
      <c r="R976" s="113">
        <v>0</v>
      </c>
      <c r="S976" s="113">
        <f t="shared" si="545"/>
        <v>1217.5100000000002</v>
      </c>
      <c r="T976" s="113">
        <v>0</v>
      </c>
      <c r="U976" s="308">
        <v>2700.49</v>
      </c>
      <c r="V976" s="113">
        <v>0</v>
      </c>
      <c r="W976" s="113">
        <f t="shared" si="546"/>
        <v>7.9617963828490144</v>
      </c>
      <c r="X976" s="113">
        <v>7.96</v>
      </c>
      <c r="Y976" s="120">
        <v>44196</v>
      </c>
    </row>
    <row r="977" spans="1:25" ht="31.5" customHeight="1" x14ac:dyDescent="0.25">
      <c r="A977" s="437"/>
      <c r="B977" s="34"/>
      <c r="C977" s="34"/>
      <c r="D977" s="132"/>
      <c r="E977" s="700" t="s">
        <v>2184</v>
      </c>
      <c r="F977" s="428" t="s">
        <v>838</v>
      </c>
      <c r="G977" s="429" t="s">
        <v>38</v>
      </c>
      <c r="H977" s="443" t="s">
        <v>626</v>
      </c>
      <c r="I977" s="429"/>
      <c r="J977" s="443" t="s">
        <v>624</v>
      </c>
      <c r="K977" s="429">
        <v>2</v>
      </c>
      <c r="L977" s="432">
        <v>492.1</v>
      </c>
      <c r="M977" s="429">
        <v>434.5</v>
      </c>
      <c r="N977" s="429">
        <v>275.89999999999998</v>
      </c>
      <c r="O977" s="431">
        <v>24</v>
      </c>
      <c r="P977" s="353" t="s">
        <v>2290</v>
      </c>
      <c r="Q977" s="113">
        <v>5107</v>
      </c>
      <c r="R977" s="113">
        <v>0</v>
      </c>
      <c r="S977" s="113">
        <f t="shared" si="545"/>
        <v>1586.9899999999998</v>
      </c>
      <c r="T977" s="113">
        <v>0</v>
      </c>
      <c r="U977" s="308">
        <v>3520.01</v>
      </c>
      <c r="V977" s="113">
        <v>0</v>
      </c>
      <c r="W977" s="113">
        <f t="shared" si="546"/>
        <v>10.377971956919325</v>
      </c>
      <c r="X977" s="113">
        <v>10.38</v>
      </c>
      <c r="Y977" s="120">
        <v>44196</v>
      </c>
    </row>
    <row r="978" spans="1:25" ht="25.5" x14ac:dyDescent="0.25">
      <c r="A978" s="437"/>
      <c r="B978" s="34"/>
      <c r="C978" s="34"/>
      <c r="D978" s="132"/>
      <c r="E978" s="700" t="s">
        <v>2184</v>
      </c>
      <c r="F978" s="428" t="s">
        <v>838</v>
      </c>
      <c r="G978" s="429" t="s">
        <v>38</v>
      </c>
      <c r="H978" s="443" t="s">
        <v>626</v>
      </c>
      <c r="I978" s="429"/>
      <c r="J978" s="443" t="s">
        <v>624</v>
      </c>
      <c r="K978" s="429">
        <v>2</v>
      </c>
      <c r="L978" s="432">
        <v>492.1</v>
      </c>
      <c r="M978" s="429">
        <v>434.5</v>
      </c>
      <c r="N978" s="429">
        <v>275.89999999999998</v>
      </c>
      <c r="O978" s="431">
        <v>24</v>
      </c>
      <c r="P978" s="353" t="s">
        <v>2291</v>
      </c>
      <c r="Q978" s="113">
        <v>5225</v>
      </c>
      <c r="R978" s="113">
        <v>0</v>
      </c>
      <c r="S978" s="113">
        <f t="shared" si="545"/>
        <v>1623.6599999999999</v>
      </c>
      <c r="T978" s="113">
        <v>0</v>
      </c>
      <c r="U978" s="308">
        <v>3601.34</v>
      </c>
      <c r="V978" s="113">
        <v>0</v>
      </c>
      <c r="W978" s="113">
        <f t="shared" si="546"/>
        <v>10.617760617760617</v>
      </c>
      <c r="X978" s="113">
        <v>10.62</v>
      </c>
      <c r="Y978" s="120">
        <v>44196</v>
      </c>
    </row>
    <row r="979" spans="1:25" ht="25.5" x14ac:dyDescent="0.25">
      <c r="A979" s="437"/>
      <c r="B979" s="34"/>
      <c r="C979" s="34"/>
      <c r="D979" s="132"/>
      <c r="E979" s="700" t="s">
        <v>2184</v>
      </c>
      <c r="F979" s="428" t="s">
        <v>838</v>
      </c>
      <c r="G979" s="429" t="s">
        <v>38</v>
      </c>
      <c r="H979" s="443" t="s">
        <v>626</v>
      </c>
      <c r="I979" s="429"/>
      <c r="J979" s="443" t="s">
        <v>624</v>
      </c>
      <c r="K979" s="429">
        <v>2</v>
      </c>
      <c r="L979" s="432">
        <v>492.1</v>
      </c>
      <c r="M979" s="429">
        <v>434.5</v>
      </c>
      <c r="N979" s="429">
        <v>275.89999999999998</v>
      </c>
      <c r="O979" s="431">
        <v>24</v>
      </c>
      <c r="P979" s="353" t="s">
        <v>2292</v>
      </c>
      <c r="Q979" s="113">
        <v>3918</v>
      </c>
      <c r="R979" s="113">
        <v>0</v>
      </c>
      <c r="S979" s="113">
        <f t="shared" si="545"/>
        <v>1217.5100000000002</v>
      </c>
      <c r="T979" s="113">
        <v>0</v>
      </c>
      <c r="U979" s="308">
        <v>2700.49</v>
      </c>
      <c r="V979" s="113">
        <v>0</v>
      </c>
      <c r="W979" s="113">
        <f t="shared" si="546"/>
        <v>7.9617963828490144</v>
      </c>
      <c r="X979" s="113">
        <v>7.96</v>
      </c>
      <c r="Y979" s="120">
        <v>44196</v>
      </c>
    </row>
    <row r="980" spans="1:25" ht="14.25" x14ac:dyDescent="0.25">
      <c r="A980" s="437"/>
      <c r="B980" s="34"/>
      <c r="C980" s="34"/>
      <c r="D980" s="132"/>
      <c r="E980" s="949"/>
      <c r="F980" s="618" t="s">
        <v>31</v>
      </c>
      <c r="G980" s="352" t="s">
        <v>18</v>
      </c>
      <c r="H980" s="352" t="s">
        <v>18</v>
      </c>
      <c r="I980" s="352" t="s">
        <v>18</v>
      </c>
      <c r="J980" s="352" t="s">
        <v>18</v>
      </c>
      <c r="K980" s="352" t="s">
        <v>18</v>
      </c>
      <c r="L980" s="464">
        <f>L979</f>
        <v>492.1</v>
      </c>
      <c r="M980" s="464">
        <f>M979</f>
        <v>434.5</v>
      </c>
      <c r="N980" s="464">
        <f>N979</f>
        <v>275.89999999999998</v>
      </c>
      <c r="O980" s="465">
        <f>O979</f>
        <v>24</v>
      </c>
      <c r="P980" s="463" t="s">
        <v>18</v>
      </c>
      <c r="Q980" s="114">
        <f>SUM(Q965:Q979)</f>
        <v>4689215</v>
      </c>
      <c r="R980" s="114">
        <f t="shared" ref="R980:U980" si="547">SUM(R965:R979)</f>
        <v>0</v>
      </c>
      <c r="S980" s="114">
        <f t="shared" si="547"/>
        <v>1457164.6800000002</v>
      </c>
      <c r="T980" s="114">
        <f t="shared" si="547"/>
        <v>0</v>
      </c>
      <c r="U980" s="114">
        <f t="shared" si="547"/>
        <v>3232050.3200000012</v>
      </c>
      <c r="V980" s="114">
        <f>SUBTOTAL(9,V965:V979)</f>
        <v>0</v>
      </c>
      <c r="W980" s="466" t="s">
        <v>18</v>
      </c>
      <c r="X980" s="114" t="s">
        <v>18</v>
      </c>
      <c r="Y980" s="468" t="s">
        <v>18</v>
      </c>
    </row>
    <row r="981" spans="1:25" x14ac:dyDescent="0.25">
      <c r="A981" s="437"/>
      <c r="B981" s="34"/>
      <c r="C981" s="34"/>
      <c r="D981" s="132"/>
      <c r="E981" s="700" t="s">
        <v>2185</v>
      </c>
      <c r="F981" s="428" t="s">
        <v>879</v>
      </c>
      <c r="G981" s="429" t="s">
        <v>38</v>
      </c>
      <c r="H981" s="443" t="s">
        <v>634</v>
      </c>
      <c r="I981" s="429"/>
      <c r="J981" s="443" t="s">
        <v>617</v>
      </c>
      <c r="K981" s="429">
        <v>5</v>
      </c>
      <c r="L981" s="430">
        <v>4693.3999999999996</v>
      </c>
      <c r="M981" s="429">
        <v>4323.8</v>
      </c>
      <c r="N981" s="429">
        <v>1493</v>
      </c>
      <c r="O981" s="431">
        <v>288</v>
      </c>
      <c r="P981" s="353" t="s">
        <v>78</v>
      </c>
      <c r="Q981" s="113">
        <v>473001</v>
      </c>
      <c r="R981" s="113">
        <v>0</v>
      </c>
      <c r="S981" s="113">
        <f t="shared" ref="S981:S982" si="548">Q981-U981</f>
        <v>146984.16999999998</v>
      </c>
      <c r="T981" s="113">
        <v>0</v>
      </c>
      <c r="U981" s="308">
        <v>326016.83</v>
      </c>
      <c r="V981" s="113">
        <v>0</v>
      </c>
      <c r="W981" s="113">
        <f t="shared" ref="W981:W982" si="549">Q981/L981</f>
        <v>100.780031533643</v>
      </c>
      <c r="X981" s="113">
        <v>100.78</v>
      </c>
      <c r="Y981" s="120">
        <v>44196</v>
      </c>
    </row>
    <row r="982" spans="1:25" ht="25.5" x14ac:dyDescent="0.25">
      <c r="A982" s="437"/>
      <c r="B982" s="34"/>
      <c r="C982" s="34"/>
      <c r="D982" s="132"/>
      <c r="E982" s="700" t="s">
        <v>2185</v>
      </c>
      <c r="F982" s="428" t="s">
        <v>879</v>
      </c>
      <c r="G982" s="429" t="s">
        <v>38</v>
      </c>
      <c r="H982" s="443" t="s">
        <v>634</v>
      </c>
      <c r="I982" s="429"/>
      <c r="J982" s="443" t="s">
        <v>617</v>
      </c>
      <c r="K982" s="429">
        <v>5</v>
      </c>
      <c r="L982" s="430">
        <v>4693.3999999999996</v>
      </c>
      <c r="M982" s="429">
        <v>4323.8</v>
      </c>
      <c r="N982" s="429">
        <v>1493</v>
      </c>
      <c r="O982" s="431">
        <v>288</v>
      </c>
      <c r="P982" s="353" t="s">
        <v>2136</v>
      </c>
      <c r="Q982" s="113">
        <v>359233</v>
      </c>
      <c r="R982" s="113">
        <v>0</v>
      </c>
      <c r="S982" s="113">
        <f t="shared" si="548"/>
        <v>111630.98000000001</v>
      </c>
      <c r="T982" s="113">
        <v>0</v>
      </c>
      <c r="U982" s="308">
        <v>247602.02</v>
      </c>
      <c r="V982" s="113">
        <v>0</v>
      </c>
      <c r="W982" s="113">
        <f t="shared" si="549"/>
        <v>76.54003494268548</v>
      </c>
      <c r="X982" s="113">
        <v>76.540000000000006</v>
      </c>
      <c r="Y982" s="120">
        <v>44196</v>
      </c>
    </row>
    <row r="983" spans="1:25" ht="14.25" x14ac:dyDescent="0.25">
      <c r="A983" s="437"/>
      <c r="B983" s="34"/>
      <c r="C983" s="34"/>
      <c r="D983" s="132"/>
      <c r="E983" s="949"/>
      <c r="F983" s="618" t="s">
        <v>31</v>
      </c>
      <c r="G983" s="352" t="s">
        <v>18</v>
      </c>
      <c r="H983" s="352" t="s">
        <v>18</v>
      </c>
      <c r="I983" s="352" t="s">
        <v>18</v>
      </c>
      <c r="J983" s="352" t="s">
        <v>18</v>
      </c>
      <c r="K983" s="352" t="s">
        <v>18</v>
      </c>
      <c r="L983" s="464">
        <f>L982</f>
        <v>4693.3999999999996</v>
      </c>
      <c r="M983" s="464">
        <f>M982</f>
        <v>4323.8</v>
      </c>
      <c r="N983" s="464">
        <f>N982</f>
        <v>1493</v>
      </c>
      <c r="O983" s="465">
        <f>O982</f>
        <v>288</v>
      </c>
      <c r="P983" s="463" t="s">
        <v>18</v>
      </c>
      <c r="Q983" s="114">
        <f>SUM(Q981:Q982)</f>
        <v>832234</v>
      </c>
      <c r="R983" s="114">
        <f t="shared" ref="R983:U983" si="550">SUM(R981:R982)</f>
        <v>0</v>
      </c>
      <c r="S983" s="114">
        <f t="shared" si="550"/>
        <v>258615.15</v>
      </c>
      <c r="T983" s="114">
        <f t="shared" si="550"/>
        <v>0</v>
      </c>
      <c r="U983" s="114">
        <f t="shared" si="550"/>
        <v>573618.85</v>
      </c>
      <c r="V983" s="114">
        <f>SUBTOTAL(9,V981:V982)</f>
        <v>0</v>
      </c>
      <c r="W983" s="466" t="s">
        <v>18</v>
      </c>
      <c r="X983" s="114" t="s">
        <v>18</v>
      </c>
      <c r="Y983" s="468" t="s">
        <v>18</v>
      </c>
    </row>
    <row r="984" spans="1:25" ht="25.5" x14ac:dyDescent="0.25">
      <c r="A984" s="437"/>
      <c r="B984" s="34"/>
      <c r="C984" s="34"/>
      <c r="D984" s="132"/>
      <c r="E984" s="700" t="s">
        <v>2186</v>
      </c>
      <c r="F984" s="428" t="s">
        <v>839</v>
      </c>
      <c r="G984" s="429" t="s">
        <v>38</v>
      </c>
      <c r="H984" s="443" t="s">
        <v>627</v>
      </c>
      <c r="I984" s="429"/>
      <c r="J984" s="443" t="s">
        <v>620</v>
      </c>
      <c r="K984" s="429">
        <v>3</v>
      </c>
      <c r="L984" s="430">
        <v>746.3</v>
      </c>
      <c r="M984" s="429">
        <v>628.20000000000005</v>
      </c>
      <c r="N984" s="429">
        <v>299.7</v>
      </c>
      <c r="O984" s="431">
        <v>24</v>
      </c>
      <c r="P984" s="353" t="s">
        <v>2140</v>
      </c>
      <c r="Q984" s="113">
        <v>104019</v>
      </c>
      <c r="R984" s="113">
        <v>0</v>
      </c>
      <c r="S984" s="113">
        <f t="shared" ref="S984:S988" si="551">Q984-U984</f>
        <v>32323.710000000006</v>
      </c>
      <c r="T984" s="113">
        <v>0</v>
      </c>
      <c r="U984" s="308">
        <v>71695.289999999994</v>
      </c>
      <c r="V984" s="113">
        <v>0</v>
      </c>
      <c r="W984" s="113">
        <f t="shared" ref="W984:W988" si="552">Q984/L984</f>
        <v>139.37960605654564</v>
      </c>
      <c r="X984" s="113">
        <v>139.38</v>
      </c>
      <c r="Y984" s="120">
        <v>44196</v>
      </c>
    </row>
    <row r="985" spans="1:25" ht="25.5" x14ac:dyDescent="0.25">
      <c r="A985" s="437"/>
      <c r="B985" s="34"/>
      <c r="C985" s="34"/>
      <c r="D985" s="132"/>
      <c r="E985" s="700" t="s">
        <v>2186</v>
      </c>
      <c r="F985" s="428" t="s">
        <v>839</v>
      </c>
      <c r="G985" s="429" t="s">
        <v>38</v>
      </c>
      <c r="H985" s="443" t="s">
        <v>627</v>
      </c>
      <c r="I985" s="429"/>
      <c r="J985" s="443" t="s">
        <v>620</v>
      </c>
      <c r="K985" s="429">
        <v>3</v>
      </c>
      <c r="L985" s="430">
        <v>746.3</v>
      </c>
      <c r="M985" s="429">
        <v>628.20000000000005</v>
      </c>
      <c r="N985" s="429">
        <v>299.7</v>
      </c>
      <c r="O985" s="431">
        <v>24</v>
      </c>
      <c r="P985" s="353" t="s">
        <v>2136</v>
      </c>
      <c r="Q985" s="113">
        <v>104019</v>
      </c>
      <c r="R985" s="113">
        <v>0</v>
      </c>
      <c r="S985" s="113">
        <f t="shared" si="551"/>
        <v>32323.710000000006</v>
      </c>
      <c r="T985" s="113">
        <v>0</v>
      </c>
      <c r="U985" s="308">
        <v>71695.289999999994</v>
      </c>
      <c r="V985" s="113">
        <v>0</v>
      </c>
      <c r="W985" s="113">
        <f t="shared" si="552"/>
        <v>139.37960605654564</v>
      </c>
      <c r="X985" s="113">
        <v>139.38</v>
      </c>
      <c r="Y985" s="120">
        <v>44196</v>
      </c>
    </row>
    <row r="986" spans="1:25" x14ac:dyDescent="0.25">
      <c r="A986" s="437"/>
      <c r="B986" s="34"/>
      <c r="C986" s="34"/>
      <c r="D986" s="132"/>
      <c r="E986" s="700" t="s">
        <v>2186</v>
      </c>
      <c r="F986" s="428" t="s">
        <v>839</v>
      </c>
      <c r="G986" s="429" t="s">
        <v>38</v>
      </c>
      <c r="H986" s="443" t="s">
        <v>627</v>
      </c>
      <c r="I986" s="429"/>
      <c r="J986" s="443" t="s">
        <v>620</v>
      </c>
      <c r="K986" s="429">
        <v>3</v>
      </c>
      <c r="L986" s="430">
        <v>746.3</v>
      </c>
      <c r="M986" s="429">
        <v>628.20000000000005</v>
      </c>
      <c r="N986" s="429">
        <v>299.7</v>
      </c>
      <c r="O986" s="431">
        <v>24</v>
      </c>
      <c r="P986" s="353" t="s">
        <v>78</v>
      </c>
      <c r="Q986" s="113">
        <v>136961</v>
      </c>
      <c r="R986" s="113">
        <v>0</v>
      </c>
      <c r="S986" s="113">
        <f t="shared" si="551"/>
        <v>42560.369999999995</v>
      </c>
      <c r="T986" s="113">
        <v>0</v>
      </c>
      <c r="U986" s="308">
        <v>94400.63</v>
      </c>
      <c r="V986" s="113">
        <v>0</v>
      </c>
      <c r="W986" s="113">
        <f t="shared" si="552"/>
        <v>183.52003215864934</v>
      </c>
      <c r="X986" s="113">
        <v>183.52</v>
      </c>
      <c r="Y986" s="120">
        <v>44196</v>
      </c>
    </row>
    <row r="987" spans="1:25" x14ac:dyDescent="0.25">
      <c r="A987" s="437"/>
      <c r="B987" s="34"/>
      <c r="C987" s="34"/>
      <c r="D987" s="132"/>
      <c r="E987" s="700" t="s">
        <v>2186</v>
      </c>
      <c r="F987" s="428" t="s">
        <v>839</v>
      </c>
      <c r="G987" s="429" t="s">
        <v>38</v>
      </c>
      <c r="H987" s="443" t="s">
        <v>627</v>
      </c>
      <c r="I987" s="429"/>
      <c r="J987" s="443" t="s">
        <v>620</v>
      </c>
      <c r="K987" s="429">
        <v>3</v>
      </c>
      <c r="L987" s="430">
        <v>746.3</v>
      </c>
      <c r="M987" s="429">
        <v>628.20000000000005</v>
      </c>
      <c r="N987" s="429">
        <v>299.7</v>
      </c>
      <c r="O987" s="431">
        <v>24</v>
      </c>
      <c r="P987" s="353" t="s">
        <v>35</v>
      </c>
      <c r="Q987" s="113">
        <v>104019</v>
      </c>
      <c r="R987" s="113">
        <v>0</v>
      </c>
      <c r="S987" s="113">
        <f t="shared" si="551"/>
        <v>32323.710000000006</v>
      </c>
      <c r="T987" s="113">
        <v>0</v>
      </c>
      <c r="U987" s="308">
        <v>71695.289999999994</v>
      </c>
      <c r="V987" s="113">
        <v>0</v>
      </c>
      <c r="W987" s="113">
        <f t="shared" si="552"/>
        <v>139.37960605654564</v>
      </c>
      <c r="X987" s="113">
        <v>139.38</v>
      </c>
      <c r="Y987" s="120">
        <v>44196</v>
      </c>
    </row>
    <row r="988" spans="1:25" x14ac:dyDescent="0.25">
      <c r="A988" s="437"/>
      <c r="B988" s="34"/>
      <c r="C988" s="34"/>
      <c r="D988" s="132"/>
      <c r="E988" s="700" t="s">
        <v>2186</v>
      </c>
      <c r="F988" s="428" t="s">
        <v>839</v>
      </c>
      <c r="G988" s="429" t="s">
        <v>38</v>
      </c>
      <c r="H988" s="443" t="s">
        <v>627</v>
      </c>
      <c r="I988" s="429"/>
      <c r="J988" s="443" t="s">
        <v>620</v>
      </c>
      <c r="K988" s="429">
        <v>3</v>
      </c>
      <c r="L988" s="430">
        <v>746.3</v>
      </c>
      <c r="M988" s="429">
        <v>628.20000000000005</v>
      </c>
      <c r="N988" s="429">
        <v>299.7</v>
      </c>
      <c r="O988" s="431">
        <v>24</v>
      </c>
      <c r="P988" s="353" t="s">
        <v>2277</v>
      </c>
      <c r="Q988" s="113">
        <v>169903</v>
      </c>
      <c r="R988" s="113">
        <v>0</v>
      </c>
      <c r="S988" s="113">
        <f t="shared" si="551"/>
        <v>52797.039999999994</v>
      </c>
      <c r="T988" s="113">
        <v>0</v>
      </c>
      <c r="U988" s="308">
        <v>117105.96</v>
      </c>
      <c r="V988" s="113">
        <v>0</v>
      </c>
      <c r="W988" s="113">
        <f t="shared" si="552"/>
        <v>227.66045826075307</v>
      </c>
      <c r="X988" s="113">
        <v>227.66</v>
      </c>
      <c r="Y988" s="120">
        <v>44196</v>
      </c>
    </row>
    <row r="989" spans="1:25" ht="14.25" x14ac:dyDescent="0.25">
      <c r="A989" s="437"/>
      <c r="B989" s="34"/>
      <c r="C989" s="34"/>
      <c r="D989" s="132"/>
      <c r="E989" s="700" t="s">
        <v>2186</v>
      </c>
      <c r="F989" s="618" t="s">
        <v>31</v>
      </c>
      <c r="G989" s="352" t="s">
        <v>18</v>
      </c>
      <c r="H989" s="352" t="s">
        <v>18</v>
      </c>
      <c r="I989" s="352" t="s">
        <v>18</v>
      </c>
      <c r="J989" s="352" t="s">
        <v>18</v>
      </c>
      <c r="K989" s="352" t="s">
        <v>18</v>
      </c>
      <c r="L989" s="464">
        <f>L988</f>
        <v>746.3</v>
      </c>
      <c r="M989" s="464">
        <f>M988</f>
        <v>628.20000000000005</v>
      </c>
      <c r="N989" s="464">
        <f>N988</f>
        <v>299.7</v>
      </c>
      <c r="O989" s="465">
        <f>O988</f>
        <v>24</v>
      </c>
      <c r="P989" s="463" t="s">
        <v>18</v>
      </c>
      <c r="Q989" s="114">
        <f>SUM(Q984:Q988)</f>
        <v>618921</v>
      </c>
      <c r="R989" s="114">
        <f t="shared" ref="R989:U989" si="553">SUM(R984:R988)</f>
        <v>0</v>
      </c>
      <c r="S989" s="114">
        <f t="shared" si="553"/>
        <v>192328.53999999998</v>
      </c>
      <c r="T989" s="114">
        <f t="shared" si="553"/>
        <v>0</v>
      </c>
      <c r="U989" s="114">
        <f t="shared" si="553"/>
        <v>426592.46</v>
      </c>
      <c r="V989" s="114">
        <f>SUBTOTAL(9,V984:V988)</f>
        <v>0</v>
      </c>
      <c r="W989" s="466" t="s">
        <v>18</v>
      </c>
      <c r="X989" s="114" t="s">
        <v>18</v>
      </c>
      <c r="Y989" s="468" t="s">
        <v>18</v>
      </c>
    </row>
    <row r="990" spans="1:25" x14ac:dyDescent="0.25">
      <c r="A990" s="437"/>
      <c r="B990" s="34"/>
      <c r="C990" s="34"/>
      <c r="D990" s="132"/>
      <c r="E990" s="700" t="s">
        <v>2187</v>
      </c>
      <c r="F990" s="428" t="s">
        <v>840</v>
      </c>
      <c r="G990" s="429" t="s">
        <v>38</v>
      </c>
      <c r="H990" s="443">
        <v>1950</v>
      </c>
      <c r="I990" s="429"/>
      <c r="J990" s="443" t="s">
        <v>606</v>
      </c>
      <c r="K990" s="429">
        <v>2</v>
      </c>
      <c r="L990" s="430">
        <v>582.20000000000005</v>
      </c>
      <c r="M990" s="429">
        <v>530.20000000000005</v>
      </c>
      <c r="N990" s="429">
        <v>389.4</v>
      </c>
      <c r="O990" s="431">
        <v>51</v>
      </c>
      <c r="P990" s="353" t="s">
        <v>2119</v>
      </c>
      <c r="Q990" s="113">
        <v>138098</v>
      </c>
      <c r="R990" s="113">
        <v>0</v>
      </c>
      <c r="S990" s="113">
        <f t="shared" ref="S990:S998" si="554">Q990-U990</f>
        <v>42913.69</v>
      </c>
      <c r="T990" s="113">
        <v>0</v>
      </c>
      <c r="U990" s="308">
        <v>95184.31</v>
      </c>
      <c r="V990" s="113">
        <v>0</v>
      </c>
      <c r="W990" s="113">
        <f t="shared" ref="W990:W998" si="555">Q990/L990</f>
        <v>237.20027481964959</v>
      </c>
      <c r="X990" s="113">
        <v>237.2</v>
      </c>
      <c r="Y990" s="120">
        <v>44196</v>
      </c>
    </row>
    <row r="991" spans="1:25" x14ac:dyDescent="0.25">
      <c r="A991" s="437"/>
      <c r="B991" s="34"/>
      <c r="C991" s="34"/>
      <c r="D991" s="132"/>
      <c r="E991" s="700" t="s">
        <v>2187</v>
      </c>
      <c r="F991" s="428" t="s">
        <v>840</v>
      </c>
      <c r="G991" s="429" t="s">
        <v>38</v>
      </c>
      <c r="H991" s="443">
        <v>1950</v>
      </c>
      <c r="I991" s="429"/>
      <c r="J991" s="443" t="s">
        <v>606</v>
      </c>
      <c r="K991" s="429">
        <v>2</v>
      </c>
      <c r="L991" s="432">
        <v>582.20000000000005</v>
      </c>
      <c r="M991" s="429">
        <v>530.20000000000005</v>
      </c>
      <c r="N991" s="429">
        <v>389.4</v>
      </c>
      <c r="O991" s="431">
        <v>51</v>
      </c>
      <c r="P991" s="353" t="s">
        <v>2111</v>
      </c>
      <c r="Q991" s="113">
        <v>656099</v>
      </c>
      <c r="R991" s="113">
        <v>0</v>
      </c>
      <c r="S991" s="113">
        <f t="shared" si="554"/>
        <v>203881.52000000002</v>
      </c>
      <c r="T991" s="113">
        <v>0</v>
      </c>
      <c r="U991" s="308">
        <v>452217.48</v>
      </c>
      <c r="V991" s="113">
        <v>0</v>
      </c>
      <c r="W991" s="113">
        <f t="shared" si="555"/>
        <v>1126.9306080384747</v>
      </c>
      <c r="X991" s="113">
        <v>1126.93</v>
      </c>
      <c r="Y991" s="120">
        <v>44196</v>
      </c>
    </row>
    <row r="992" spans="1:25" x14ac:dyDescent="0.25">
      <c r="A992" s="437"/>
      <c r="B992" s="34"/>
      <c r="C992" s="34"/>
      <c r="D992" s="132"/>
      <c r="E992" s="700" t="s">
        <v>2187</v>
      </c>
      <c r="F992" s="428" t="s">
        <v>840</v>
      </c>
      <c r="G992" s="429" t="s">
        <v>38</v>
      </c>
      <c r="H992" s="443">
        <v>1950</v>
      </c>
      <c r="I992" s="429"/>
      <c r="J992" s="443" t="s">
        <v>606</v>
      </c>
      <c r="K992" s="429">
        <v>2</v>
      </c>
      <c r="L992" s="432">
        <v>582.20000000000005</v>
      </c>
      <c r="M992" s="429">
        <v>530.20000000000005</v>
      </c>
      <c r="N992" s="429">
        <v>389.4</v>
      </c>
      <c r="O992" s="431">
        <v>51</v>
      </c>
      <c r="P992" s="353" t="s">
        <v>83</v>
      </c>
      <c r="Q992" s="113">
        <v>176075</v>
      </c>
      <c r="R992" s="113">
        <v>0</v>
      </c>
      <c r="S992" s="113">
        <f t="shared" si="554"/>
        <v>54714.97</v>
      </c>
      <c r="T992" s="113">
        <v>0</v>
      </c>
      <c r="U992" s="308">
        <v>121360.03</v>
      </c>
      <c r="V992" s="113">
        <v>0</v>
      </c>
      <c r="W992" s="113">
        <f t="shared" si="555"/>
        <v>302.43043627619375</v>
      </c>
      <c r="X992" s="113">
        <v>302.43</v>
      </c>
      <c r="Y992" s="120">
        <v>44196</v>
      </c>
    </row>
    <row r="993" spans="1:25" ht="25.5" x14ac:dyDescent="0.25">
      <c r="A993" s="437"/>
      <c r="B993" s="34"/>
      <c r="C993" s="34"/>
      <c r="D993" s="132"/>
      <c r="E993" s="700" t="s">
        <v>2187</v>
      </c>
      <c r="F993" s="428" t="s">
        <v>840</v>
      </c>
      <c r="G993" s="429" t="s">
        <v>38</v>
      </c>
      <c r="H993" s="443">
        <v>1950</v>
      </c>
      <c r="I993" s="429"/>
      <c r="J993" s="443" t="s">
        <v>606</v>
      </c>
      <c r="K993" s="429">
        <v>2</v>
      </c>
      <c r="L993" s="430">
        <v>582.20000000000005</v>
      </c>
      <c r="M993" s="429">
        <v>530.20000000000005</v>
      </c>
      <c r="N993" s="429">
        <v>389.4</v>
      </c>
      <c r="O993" s="431">
        <v>51</v>
      </c>
      <c r="P993" s="353" t="s">
        <v>2140</v>
      </c>
      <c r="Q993" s="113">
        <v>103573</v>
      </c>
      <c r="R993" s="113">
        <v>0</v>
      </c>
      <c r="S993" s="113">
        <f t="shared" si="554"/>
        <v>32185.11</v>
      </c>
      <c r="T993" s="113">
        <v>0</v>
      </c>
      <c r="U993" s="308">
        <v>71387.89</v>
      </c>
      <c r="V993" s="113">
        <v>0</v>
      </c>
      <c r="W993" s="113">
        <f t="shared" si="555"/>
        <v>177.89934730333218</v>
      </c>
      <c r="X993" s="113">
        <v>177.9</v>
      </c>
      <c r="Y993" s="120">
        <v>44196</v>
      </c>
    </row>
    <row r="994" spans="1:25" ht="25.5" x14ac:dyDescent="0.25">
      <c r="A994" s="437"/>
      <c r="B994" s="34"/>
      <c r="C994" s="34"/>
      <c r="D994" s="132"/>
      <c r="E994" s="700" t="s">
        <v>2187</v>
      </c>
      <c r="F994" s="428" t="s">
        <v>840</v>
      </c>
      <c r="G994" s="429" t="s">
        <v>38</v>
      </c>
      <c r="H994" s="443">
        <v>1950</v>
      </c>
      <c r="I994" s="429"/>
      <c r="J994" s="443" t="s">
        <v>606</v>
      </c>
      <c r="K994" s="429">
        <v>2</v>
      </c>
      <c r="L994" s="430">
        <v>582.20000000000005</v>
      </c>
      <c r="M994" s="429">
        <v>530.20000000000005</v>
      </c>
      <c r="N994" s="429">
        <v>389.4</v>
      </c>
      <c r="O994" s="431">
        <v>51</v>
      </c>
      <c r="P994" s="353" t="s">
        <v>2136</v>
      </c>
      <c r="Q994" s="113">
        <v>103573</v>
      </c>
      <c r="R994" s="113">
        <v>0</v>
      </c>
      <c r="S994" s="113">
        <f t="shared" si="554"/>
        <v>32185.11</v>
      </c>
      <c r="T994" s="113">
        <v>0</v>
      </c>
      <c r="U994" s="308">
        <v>71387.89</v>
      </c>
      <c r="V994" s="113">
        <v>0</v>
      </c>
      <c r="W994" s="113">
        <f t="shared" si="555"/>
        <v>177.89934730333218</v>
      </c>
      <c r="X994" s="113">
        <v>177.9</v>
      </c>
      <c r="Y994" s="120">
        <v>44196</v>
      </c>
    </row>
    <row r="995" spans="1:25" x14ac:dyDescent="0.25">
      <c r="A995" s="437"/>
      <c r="B995" s="34"/>
      <c r="C995" s="34"/>
      <c r="D995" s="132"/>
      <c r="E995" s="700" t="s">
        <v>2187</v>
      </c>
      <c r="F995" s="428" t="s">
        <v>840</v>
      </c>
      <c r="G995" s="429" t="s">
        <v>38</v>
      </c>
      <c r="H995" s="443">
        <v>1950</v>
      </c>
      <c r="I995" s="429"/>
      <c r="J995" s="443" t="s">
        <v>606</v>
      </c>
      <c r="K995" s="429">
        <v>2</v>
      </c>
      <c r="L995" s="430">
        <v>582.20000000000005</v>
      </c>
      <c r="M995" s="429">
        <v>530.20000000000005</v>
      </c>
      <c r="N995" s="429">
        <v>389.4</v>
      </c>
      <c r="O995" s="431">
        <v>51</v>
      </c>
      <c r="P995" s="353" t="s">
        <v>78</v>
      </c>
      <c r="Q995" s="113">
        <v>136375</v>
      </c>
      <c r="R995" s="113">
        <v>0</v>
      </c>
      <c r="S995" s="113">
        <f t="shared" si="554"/>
        <v>42378.270000000004</v>
      </c>
      <c r="T995" s="113">
        <v>0</v>
      </c>
      <c r="U995" s="308">
        <v>93996.73</v>
      </c>
      <c r="V995" s="113">
        <v>0</v>
      </c>
      <c r="W995" s="113">
        <f t="shared" si="555"/>
        <v>234.24081071796633</v>
      </c>
      <c r="X995" s="113">
        <v>234.24</v>
      </c>
      <c r="Y995" s="120">
        <v>44196</v>
      </c>
    </row>
    <row r="996" spans="1:25" x14ac:dyDescent="0.25">
      <c r="A996" s="437"/>
      <c r="B996" s="34"/>
      <c r="C996" s="34"/>
      <c r="D996" s="132"/>
      <c r="E996" s="700" t="s">
        <v>2187</v>
      </c>
      <c r="F996" s="428" t="s">
        <v>840</v>
      </c>
      <c r="G996" s="429" t="s">
        <v>38</v>
      </c>
      <c r="H996" s="443">
        <v>1950</v>
      </c>
      <c r="I996" s="429"/>
      <c r="J996" s="443" t="s">
        <v>606</v>
      </c>
      <c r="K996" s="429">
        <v>2</v>
      </c>
      <c r="L996" s="430">
        <v>582.20000000000005</v>
      </c>
      <c r="M996" s="429">
        <v>530.20000000000005</v>
      </c>
      <c r="N996" s="429">
        <v>389.4</v>
      </c>
      <c r="O996" s="431">
        <v>51</v>
      </c>
      <c r="P996" s="353" t="s">
        <v>35</v>
      </c>
      <c r="Q996" s="113">
        <v>103573</v>
      </c>
      <c r="R996" s="113">
        <v>0</v>
      </c>
      <c r="S996" s="113">
        <f t="shared" si="554"/>
        <v>32185.11</v>
      </c>
      <c r="T996" s="113">
        <v>0</v>
      </c>
      <c r="U996" s="308">
        <v>71387.89</v>
      </c>
      <c r="V996" s="113">
        <v>0</v>
      </c>
      <c r="W996" s="113">
        <f t="shared" si="555"/>
        <v>177.89934730333218</v>
      </c>
      <c r="X996" s="113">
        <v>177.9</v>
      </c>
      <c r="Y996" s="120">
        <v>44196</v>
      </c>
    </row>
    <row r="997" spans="1:25" x14ac:dyDescent="0.25">
      <c r="A997" s="437"/>
      <c r="B997" s="34"/>
      <c r="C997" s="34"/>
      <c r="D997" s="132"/>
      <c r="E997" s="700" t="s">
        <v>2187</v>
      </c>
      <c r="F997" s="428" t="s">
        <v>840</v>
      </c>
      <c r="G997" s="429" t="s">
        <v>38</v>
      </c>
      <c r="H997" s="443">
        <v>1950</v>
      </c>
      <c r="I997" s="429"/>
      <c r="J997" s="443" t="s">
        <v>606</v>
      </c>
      <c r="K997" s="429">
        <v>2</v>
      </c>
      <c r="L997" s="430">
        <v>582.20000000000005</v>
      </c>
      <c r="M997" s="429">
        <v>530.20000000000005</v>
      </c>
      <c r="N997" s="429">
        <v>389.4</v>
      </c>
      <c r="O997" s="431">
        <v>51</v>
      </c>
      <c r="P997" s="353" t="s">
        <v>2277</v>
      </c>
      <c r="Q997" s="113">
        <v>169170</v>
      </c>
      <c r="R997" s="113">
        <v>0</v>
      </c>
      <c r="S997" s="113">
        <f t="shared" si="554"/>
        <v>52569.259999999995</v>
      </c>
      <c r="T997" s="113">
        <v>0</v>
      </c>
      <c r="U997" s="308">
        <v>116600.74</v>
      </c>
      <c r="V997" s="113">
        <v>0</v>
      </c>
      <c r="W997" s="113">
        <f t="shared" si="555"/>
        <v>290.57025077293025</v>
      </c>
      <c r="X997" s="113">
        <v>290.57</v>
      </c>
      <c r="Y997" s="120">
        <v>44196</v>
      </c>
    </row>
    <row r="998" spans="1:25" x14ac:dyDescent="0.25">
      <c r="A998" s="437"/>
      <c r="B998" s="34"/>
      <c r="C998" s="34"/>
      <c r="D998" s="132"/>
      <c r="E998" s="700" t="s">
        <v>2187</v>
      </c>
      <c r="F998" s="428" t="s">
        <v>840</v>
      </c>
      <c r="G998" s="429" t="s">
        <v>38</v>
      </c>
      <c r="H998" s="443">
        <v>1950</v>
      </c>
      <c r="I998" s="429"/>
      <c r="J998" s="443" t="s">
        <v>606</v>
      </c>
      <c r="K998" s="429">
        <v>2</v>
      </c>
      <c r="L998" s="430">
        <v>582.20000000000005</v>
      </c>
      <c r="M998" s="429">
        <v>530.20000000000005</v>
      </c>
      <c r="N998" s="429">
        <v>389.4</v>
      </c>
      <c r="O998" s="431">
        <v>51</v>
      </c>
      <c r="P998" s="353" t="s">
        <v>2135</v>
      </c>
      <c r="Q998" s="113">
        <v>207147</v>
      </c>
      <c r="R998" s="113">
        <v>0</v>
      </c>
      <c r="S998" s="113">
        <f t="shared" si="554"/>
        <v>64370.540000000008</v>
      </c>
      <c r="T998" s="113">
        <v>0</v>
      </c>
      <c r="U998" s="308">
        <v>142776.46</v>
      </c>
      <c r="V998" s="113">
        <v>0</v>
      </c>
      <c r="W998" s="113">
        <f t="shared" si="555"/>
        <v>355.80041222947438</v>
      </c>
      <c r="X998" s="113">
        <v>355.8</v>
      </c>
      <c r="Y998" s="120">
        <v>44196</v>
      </c>
    </row>
    <row r="999" spans="1:25" ht="14.25" x14ac:dyDescent="0.25">
      <c r="A999" s="437"/>
      <c r="B999" s="34"/>
      <c r="C999" s="34"/>
      <c r="D999" s="132"/>
      <c r="E999" s="949"/>
      <c r="F999" s="618" t="s">
        <v>31</v>
      </c>
      <c r="G999" s="352" t="s">
        <v>18</v>
      </c>
      <c r="H999" s="352" t="s">
        <v>18</v>
      </c>
      <c r="I999" s="352" t="s">
        <v>18</v>
      </c>
      <c r="J999" s="352" t="s">
        <v>18</v>
      </c>
      <c r="K999" s="352" t="s">
        <v>18</v>
      </c>
      <c r="L999" s="464">
        <f>L998</f>
        <v>582.20000000000005</v>
      </c>
      <c r="M999" s="464">
        <f>M998</f>
        <v>530.20000000000005</v>
      </c>
      <c r="N999" s="464">
        <f>N998</f>
        <v>389.4</v>
      </c>
      <c r="O999" s="465">
        <f>O998</f>
        <v>51</v>
      </c>
      <c r="P999" s="463" t="s">
        <v>18</v>
      </c>
      <c r="Q999" s="114">
        <f>SUM(Q990:Q998)</f>
        <v>1793683</v>
      </c>
      <c r="R999" s="114">
        <f t="shared" ref="R999:U999" si="556">SUM(R990:R998)</f>
        <v>0</v>
      </c>
      <c r="S999" s="114">
        <f t="shared" si="556"/>
        <v>557383.58000000007</v>
      </c>
      <c r="T999" s="114">
        <f t="shared" si="556"/>
        <v>0</v>
      </c>
      <c r="U999" s="114">
        <f t="shared" si="556"/>
        <v>1236299.4200000002</v>
      </c>
      <c r="V999" s="114">
        <f>SUBTOTAL(9,V990:V998)</f>
        <v>0</v>
      </c>
      <c r="W999" s="466" t="s">
        <v>18</v>
      </c>
      <c r="X999" s="114" t="s">
        <v>18</v>
      </c>
      <c r="Y999" s="468" t="s">
        <v>18</v>
      </c>
    </row>
    <row r="1000" spans="1:25" x14ac:dyDescent="0.25">
      <c r="A1000" s="437"/>
      <c r="B1000" s="34"/>
      <c r="C1000" s="34"/>
      <c r="D1000" s="132"/>
      <c r="E1000" s="700" t="s">
        <v>2188</v>
      </c>
      <c r="F1000" s="428" t="s">
        <v>841</v>
      </c>
      <c r="G1000" s="429" t="s">
        <v>38</v>
      </c>
      <c r="H1000" s="443" t="s">
        <v>628</v>
      </c>
      <c r="I1000" s="429"/>
      <c r="J1000" s="443" t="s">
        <v>606</v>
      </c>
      <c r="K1000" s="429">
        <v>2</v>
      </c>
      <c r="L1000" s="430">
        <v>1729.5</v>
      </c>
      <c r="M1000" s="429">
        <v>1586.9</v>
      </c>
      <c r="N1000" s="429">
        <v>879.1</v>
      </c>
      <c r="O1000" s="431">
        <v>82</v>
      </c>
      <c r="P1000" s="353" t="s">
        <v>78</v>
      </c>
      <c r="Q1000" s="113">
        <v>405118</v>
      </c>
      <c r="R1000" s="113">
        <v>0</v>
      </c>
      <c r="S1000" s="113">
        <f t="shared" ref="S1000:S1012" si="557">Q1000-U1000</f>
        <v>125889.65000000002</v>
      </c>
      <c r="T1000" s="113">
        <v>0</v>
      </c>
      <c r="U1000" s="308">
        <v>279228.34999999998</v>
      </c>
      <c r="V1000" s="113">
        <v>0</v>
      </c>
      <c r="W1000" s="113">
        <f t="shared" ref="W1000:W1007" si="558">Q1000/L1000</f>
        <v>234.2399537438566</v>
      </c>
      <c r="X1000" s="113">
        <v>234.24</v>
      </c>
      <c r="Y1000" s="120">
        <v>44196</v>
      </c>
    </row>
    <row r="1001" spans="1:25" x14ac:dyDescent="0.25">
      <c r="A1001" s="437"/>
      <c r="B1001" s="34"/>
      <c r="C1001" s="34"/>
      <c r="D1001" s="132"/>
      <c r="E1001" s="700" t="s">
        <v>2188</v>
      </c>
      <c r="F1001" s="428" t="s">
        <v>841</v>
      </c>
      <c r="G1001" s="429" t="s">
        <v>38</v>
      </c>
      <c r="H1001" s="443" t="s">
        <v>628</v>
      </c>
      <c r="I1001" s="429"/>
      <c r="J1001" s="443" t="s">
        <v>606</v>
      </c>
      <c r="K1001" s="429">
        <v>2</v>
      </c>
      <c r="L1001" s="430">
        <v>1729.5</v>
      </c>
      <c r="M1001" s="429">
        <v>1586.9</v>
      </c>
      <c r="N1001" s="429">
        <v>879.1</v>
      </c>
      <c r="O1001" s="431">
        <v>82</v>
      </c>
      <c r="P1001" s="353" t="s">
        <v>2135</v>
      </c>
      <c r="Q1001" s="113">
        <v>615356</v>
      </c>
      <c r="R1001" s="113">
        <v>0</v>
      </c>
      <c r="S1001" s="113">
        <f t="shared" si="557"/>
        <v>191220.71000000002</v>
      </c>
      <c r="T1001" s="113">
        <v>0</v>
      </c>
      <c r="U1001" s="308">
        <v>424135.29</v>
      </c>
      <c r="V1001" s="113">
        <v>0</v>
      </c>
      <c r="W1001" s="113">
        <f t="shared" si="558"/>
        <v>355.79994217982073</v>
      </c>
      <c r="X1001" s="113">
        <v>355.8</v>
      </c>
      <c r="Y1001" s="120">
        <v>44196</v>
      </c>
    </row>
    <row r="1002" spans="1:25" x14ac:dyDescent="0.25">
      <c r="A1002" s="437"/>
      <c r="B1002" s="34"/>
      <c r="C1002" s="34"/>
      <c r="D1002" s="132"/>
      <c r="E1002" s="700" t="s">
        <v>2188</v>
      </c>
      <c r="F1002" s="428" t="s">
        <v>841</v>
      </c>
      <c r="G1002" s="429" t="s">
        <v>38</v>
      </c>
      <c r="H1002" s="443" t="s">
        <v>628</v>
      </c>
      <c r="I1002" s="429"/>
      <c r="J1002" s="443" t="s">
        <v>606</v>
      </c>
      <c r="K1002" s="429">
        <v>2</v>
      </c>
      <c r="L1002" s="432">
        <v>1729.5</v>
      </c>
      <c r="M1002" s="429">
        <v>1586.9</v>
      </c>
      <c r="N1002" s="429">
        <v>879.1</v>
      </c>
      <c r="O1002" s="431">
        <v>82</v>
      </c>
      <c r="P1002" s="353" t="s">
        <v>83</v>
      </c>
      <c r="Q1002" s="113">
        <v>523053</v>
      </c>
      <c r="R1002" s="113">
        <v>0</v>
      </c>
      <c r="S1002" s="113">
        <f t="shared" si="557"/>
        <v>162537.72999999998</v>
      </c>
      <c r="T1002" s="113">
        <v>0</v>
      </c>
      <c r="U1002" s="308">
        <v>360515.27</v>
      </c>
      <c r="V1002" s="113">
        <v>0</v>
      </c>
      <c r="W1002" s="113">
        <f t="shared" si="558"/>
        <v>302.43018213356464</v>
      </c>
      <c r="X1002" s="113">
        <v>302.43</v>
      </c>
      <c r="Y1002" s="120">
        <v>44196</v>
      </c>
    </row>
    <row r="1003" spans="1:25" x14ac:dyDescent="0.25">
      <c r="A1003" s="437"/>
      <c r="B1003" s="34"/>
      <c r="C1003" s="34"/>
      <c r="D1003" s="132"/>
      <c r="E1003" s="700" t="s">
        <v>2188</v>
      </c>
      <c r="F1003" s="428" t="s">
        <v>841</v>
      </c>
      <c r="G1003" s="429" t="s">
        <v>38</v>
      </c>
      <c r="H1003" s="443" t="s">
        <v>628</v>
      </c>
      <c r="I1003" s="429"/>
      <c r="J1003" s="443" t="s">
        <v>606</v>
      </c>
      <c r="K1003" s="429">
        <v>2</v>
      </c>
      <c r="L1003" s="432">
        <v>1729.5</v>
      </c>
      <c r="M1003" s="429">
        <v>1586.9</v>
      </c>
      <c r="N1003" s="429">
        <v>879.1</v>
      </c>
      <c r="O1003" s="431">
        <v>82</v>
      </c>
      <c r="P1003" s="353" t="s">
        <v>45</v>
      </c>
      <c r="Q1003" s="113">
        <v>6802045</v>
      </c>
      <c r="R1003" s="113">
        <v>0</v>
      </c>
      <c r="S1003" s="113">
        <f t="shared" si="557"/>
        <v>2113722.62</v>
      </c>
      <c r="T1003" s="113">
        <v>0</v>
      </c>
      <c r="U1003" s="308">
        <v>4688322.38</v>
      </c>
      <c r="V1003" s="113">
        <v>0</v>
      </c>
      <c r="W1003" s="113">
        <f>Q1003/N1003</f>
        <v>7737.509953361392</v>
      </c>
      <c r="X1003" s="113">
        <v>7737.51</v>
      </c>
      <c r="Y1003" s="120">
        <v>44196</v>
      </c>
    </row>
    <row r="1004" spans="1:25" ht="25.5" x14ac:dyDescent="0.25">
      <c r="A1004" s="437"/>
      <c r="B1004" s="34"/>
      <c r="C1004" s="34"/>
      <c r="D1004" s="132"/>
      <c r="E1004" s="700" t="s">
        <v>2188</v>
      </c>
      <c r="F1004" s="428" t="s">
        <v>841</v>
      </c>
      <c r="G1004" s="429" t="s">
        <v>38</v>
      </c>
      <c r="H1004" s="443" t="s">
        <v>628</v>
      </c>
      <c r="I1004" s="429"/>
      <c r="J1004" s="443" t="s">
        <v>606</v>
      </c>
      <c r="K1004" s="429">
        <v>2</v>
      </c>
      <c r="L1004" s="430">
        <v>1729.5</v>
      </c>
      <c r="M1004" s="429">
        <v>1586.9</v>
      </c>
      <c r="N1004" s="429">
        <v>879.1</v>
      </c>
      <c r="O1004" s="431">
        <v>82</v>
      </c>
      <c r="P1004" s="353" t="s">
        <v>2140</v>
      </c>
      <c r="Q1004" s="113">
        <v>307678</v>
      </c>
      <c r="R1004" s="113">
        <v>0</v>
      </c>
      <c r="S1004" s="113">
        <f t="shared" si="557"/>
        <v>95610.359999999986</v>
      </c>
      <c r="T1004" s="113">
        <v>0</v>
      </c>
      <c r="U1004" s="308">
        <v>212067.64</v>
      </c>
      <c r="V1004" s="113">
        <v>0</v>
      </c>
      <c r="W1004" s="113">
        <f t="shared" si="558"/>
        <v>177.89997108991037</v>
      </c>
      <c r="X1004" s="113">
        <v>177.9</v>
      </c>
      <c r="Y1004" s="120">
        <v>44196</v>
      </c>
    </row>
    <row r="1005" spans="1:25" x14ac:dyDescent="0.25">
      <c r="A1005" s="437"/>
      <c r="B1005" s="34"/>
      <c r="C1005" s="34"/>
      <c r="D1005" s="132"/>
      <c r="E1005" s="700" t="s">
        <v>2188</v>
      </c>
      <c r="F1005" s="428" t="s">
        <v>841</v>
      </c>
      <c r="G1005" s="429" t="s">
        <v>38</v>
      </c>
      <c r="H1005" s="443" t="s">
        <v>628</v>
      </c>
      <c r="I1005" s="429"/>
      <c r="J1005" s="443" t="s">
        <v>606</v>
      </c>
      <c r="K1005" s="429">
        <v>2</v>
      </c>
      <c r="L1005" s="430">
        <v>1729.5</v>
      </c>
      <c r="M1005" s="429">
        <v>1586.9</v>
      </c>
      <c r="N1005" s="429">
        <v>879.1</v>
      </c>
      <c r="O1005" s="431">
        <v>82</v>
      </c>
      <c r="P1005" s="353" t="s">
        <v>35</v>
      </c>
      <c r="Q1005" s="113">
        <v>307678</v>
      </c>
      <c r="R1005" s="113">
        <v>0</v>
      </c>
      <c r="S1005" s="113">
        <f t="shared" si="557"/>
        <v>95610.359999999986</v>
      </c>
      <c r="T1005" s="113">
        <v>0</v>
      </c>
      <c r="U1005" s="308">
        <v>212067.64</v>
      </c>
      <c r="V1005" s="113">
        <v>0</v>
      </c>
      <c r="W1005" s="113">
        <f t="shared" si="558"/>
        <v>177.89997108991037</v>
      </c>
      <c r="X1005" s="113">
        <v>177.9</v>
      </c>
      <c r="Y1005" s="120">
        <v>44196</v>
      </c>
    </row>
    <row r="1006" spans="1:25" x14ac:dyDescent="0.25">
      <c r="A1006" s="437"/>
      <c r="B1006" s="34"/>
      <c r="C1006" s="34"/>
      <c r="D1006" s="132"/>
      <c r="E1006" s="700" t="s">
        <v>2188</v>
      </c>
      <c r="F1006" s="428" t="s">
        <v>841</v>
      </c>
      <c r="G1006" s="429" t="s">
        <v>38</v>
      </c>
      <c r="H1006" s="443" t="s">
        <v>628</v>
      </c>
      <c r="I1006" s="429"/>
      <c r="J1006" s="443" t="s">
        <v>606</v>
      </c>
      <c r="K1006" s="429">
        <v>2</v>
      </c>
      <c r="L1006" s="430">
        <v>1729.5</v>
      </c>
      <c r="M1006" s="429">
        <v>1586.9</v>
      </c>
      <c r="N1006" s="429">
        <v>879.1</v>
      </c>
      <c r="O1006" s="431">
        <v>82</v>
      </c>
      <c r="P1006" s="353" t="s">
        <v>2119</v>
      </c>
      <c r="Q1006" s="113">
        <v>410237</v>
      </c>
      <c r="R1006" s="113">
        <v>0</v>
      </c>
      <c r="S1006" s="113">
        <f t="shared" si="557"/>
        <v>127480.37</v>
      </c>
      <c r="T1006" s="113">
        <v>0</v>
      </c>
      <c r="U1006" s="308">
        <v>282756.63</v>
      </c>
      <c r="V1006" s="113">
        <v>0</v>
      </c>
      <c r="W1006" s="113">
        <f t="shared" si="558"/>
        <v>237.19976871928304</v>
      </c>
      <c r="X1006" s="113">
        <v>237.2</v>
      </c>
      <c r="Y1006" s="120">
        <v>44196</v>
      </c>
    </row>
    <row r="1007" spans="1:25" ht="25.5" x14ac:dyDescent="0.25">
      <c r="A1007" s="437"/>
      <c r="B1007" s="34"/>
      <c r="C1007" s="34"/>
      <c r="D1007" s="132"/>
      <c r="E1007" s="700" t="s">
        <v>2188</v>
      </c>
      <c r="F1007" s="428" t="s">
        <v>841</v>
      </c>
      <c r="G1007" s="429" t="s">
        <v>38</v>
      </c>
      <c r="H1007" s="443" t="s">
        <v>628</v>
      </c>
      <c r="I1007" s="429"/>
      <c r="J1007" s="443" t="s">
        <v>606</v>
      </c>
      <c r="K1007" s="429">
        <v>2</v>
      </c>
      <c r="L1007" s="430">
        <v>1729.5</v>
      </c>
      <c r="M1007" s="429">
        <v>1586.9</v>
      </c>
      <c r="N1007" s="429">
        <v>879.1</v>
      </c>
      <c r="O1007" s="431">
        <v>82</v>
      </c>
      <c r="P1007" s="353" t="s">
        <v>2136</v>
      </c>
      <c r="Q1007" s="113">
        <v>307678</v>
      </c>
      <c r="R1007" s="113">
        <v>0</v>
      </c>
      <c r="S1007" s="113">
        <f t="shared" si="557"/>
        <v>95610.359999999986</v>
      </c>
      <c r="T1007" s="113">
        <v>0</v>
      </c>
      <c r="U1007" s="308">
        <v>212067.64</v>
      </c>
      <c r="V1007" s="113">
        <v>0</v>
      </c>
      <c r="W1007" s="113">
        <f t="shared" si="558"/>
        <v>177.89997108991037</v>
      </c>
      <c r="X1007" s="113">
        <v>177.9</v>
      </c>
      <c r="Y1007" s="120">
        <v>44196</v>
      </c>
    </row>
    <row r="1008" spans="1:25" ht="25.5" x14ac:dyDescent="0.25">
      <c r="A1008" s="437"/>
      <c r="B1008" s="34"/>
      <c r="C1008" s="34"/>
      <c r="D1008" s="132"/>
      <c r="E1008" s="700" t="s">
        <v>2188</v>
      </c>
      <c r="F1008" s="428" t="s">
        <v>841</v>
      </c>
      <c r="G1008" s="429" t="s">
        <v>38</v>
      </c>
      <c r="H1008" s="443" t="s">
        <v>628</v>
      </c>
      <c r="I1008" s="429"/>
      <c r="J1008" s="443" t="s">
        <v>606</v>
      </c>
      <c r="K1008" s="429">
        <v>2</v>
      </c>
      <c r="L1008" s="432">
        <v>1729.5</v>
      </c>
      <c r="M1008" s="429">
        <v>1586.9</v>
      </c>
      <c r="N1008" s="429">
        <v>879.1</v>
      </c>
      <c r="O1008" s="431">
        <v>82</v>
      </c>
      <c r="P1008" s="353" t="s">
        <v>2290</v>
      </c>
      <c r="Q1008" s="113">
        <v>6344</v>
      </c>
      <c r="R1008" s="113">
        <v>0</v>
      </c>
      <c r="S1008" s="113">
        <f t="shared" si="557"/>
        <v>1971.3900000000003</v>
      </c>
      <c r="T1008" s="113">
        <v>0</v>
      </c>
      <c r="U1008" s="308">
        <v>4372.6099999999997</v>
      </c>
      <c r="V1008" s="113">
        <v>0</v>
      </c>
      <c r="W1008" s="113">
        <v>0</v>
      </c>
      <c r="X1008" s="113">
        <v>0</v>
      </c>
      <c r="Y1008" s="120">
        <v>44196</v>
      </c>
    </row>
    <row r="1009" spans="1:25" ht="38.25" x14ac:dyDescent="0.25">
      <c r="A1009" s="437"/>
      <c r="B1009" s="34"/>
      <c r="C1009" s="34"/>
      <c r="D1009" s="132"/>
      <c r="E1009" s="700" t="s">
        <v>2188</v>
      </c>
      <c r="F1009" s="428" t="s">
        <v>841</v>
      </c>
      <c r="G1009" s="429" t="s">
        <v>38</v>
      </c>
      <c r="H1009" s="443" t="s">
        <v>628</v>
      </c>
      <c r="I1009" s="429"/>
      <c r="J1009" s="443" t="s">
        <v>606</v>
      </c>
      <c r="K1009" s="429">
        <v>2</v>
      </c>
      <c r="L1009" s="432">
        <v>1729.5</v>
      </c>
      <c r="M1009" s="429">
        <v>1586.9</v>
      </c>
      <c r="N1009" s="429">
        <v>879.1</v>
      </c>
      <c r="O1009" s="431">
        <v>82</v>
      </c>
      <c r="P1009" s="353" t="s">
        <v>2288</v>
      </c>
      <c r="Q1009" s="113">
        <v>4868</v>
      </c>
      <c r="R1009" s="113">
        <v>0</v>
      </c>
      <c r="S1009" s="113">
        <f t="shared" si="557"/>
        <v>1512.7199999999998</v>
      </c>
      <c r="T1009" s="113">
        <v>0</v>
      </c>
      <c r="U1009" s="308">
        <v>3355.28</v>
      </c>
      <c r="V1009" s="113">
        <v>0</v>
      </c>
      <c r="W1009" s="113">
        <v>0</v>
      </c>
      <c r="X1009" s="113">
        <v>0</v>
      </c>
      <c r="Y1009" s="120">
        <v>44196</v>
      </c>
    </row>
    <row r="1010" spans="1:25" ht="25.5" x14ac:dyDescent="0.25">
      <c r="A1010" s="437"/>
      <c r="B1010" s="34"/>
      <c r="C1010" s="34"/>
      <c r="D1010" s="132"/>
      <c r="E1010" s="700" t="s">
        <v>2188</v>
      </c>
      <c r="F1010" s="428" t="s">
        <v>841</v>
      </c>
      <c r="G1010" s="429" t="s">
        <v>38</v>
      </c>
      <c r="H1010" s="443" t="s">
        <v>628</v>
      </c>
      <c r="I1010" s="429"/>
      <c r="J1010" s="443" t="s">
        <v>606</v>
      </c>
      <c r="K1010" s="429">
        <v>2</v>
      </c>
      <c r="L1010" s="432">
        <v>1729.5</v>
      </c>
      <c r="M1010" s="429">
        <v>1586.9</v>
      </c>
      <c r="N1010" s="429">
        <v>879.1</v>
      </c>
      <c r="O1010" s="431">
        <v>82</v>
      </c>
      <c r="P1010" s="353" t="s">
        <v>2292</v>
      </c>
      <c r="Q1010" s="113">
        <v>4868</v>
      </c>
      <c r="R1010" s="113">
        <v>0</v>
      </c>
      <c r="S1010" s="113">
        <f t="shared" si="557"/>
        <v>1512.7199999999998</v>
      </c>
      <c r="T1010" s="113">
        <v>0</v>
      </c>
      <c r="U1010" s="308">
        <v>3355.28</v>
      </c>
      <c r="V1010" s="113">
        <v>0</v>
      </c>
      <c r="W1010" s="113">
        <v>0</v>
      </c>
      <c r="X1010" s="113">
        <v>0</v>
      </c>
      <c r="Y1010" s="120">
        <v>44196</v>
      </c>
    </row>
    <row r="1011" spans="1:25" ht="25.5" x14ac:dyDescent="0.25">
      <c r="A1011" s="437"/>
      <c r="B1011" s="34"/>
      <c r="C1011" s="34"/>
      <c r="D1011" s="132"/>
      <c r="E1011" s="700" t="s">
        <v>2188</v>
      </c>
      <c r="F1011" s="428" t="s">
        <v>841</v>
      </c>
      <c r="G1011" s="429" t="s">
        <v>38</v>
      </c>
      <c r="H1011" s="443" t="s">
        <v>628</v>
      </c>
      <c r="I1011" s="429"/>
      <c r="J1011" s="443" t="s">
        <v>606</v>
      </c>
      <c r="K1011" s="429">
        <v>2</v>
      </c>
      <c r="L1011" s="432">
        <v>1729.5</v>
      </c>
      <c r="M1011" s="429">
        <v>1586.9</v>
      </c>
      <c r="N1011" s="429">
        <v>879.1</v>
      </c>
      <c r="O1011" s="431">
        <v>82</v>
      </c>
      <c r="P1011" s="353" t="s">
        <v>2291</v>
      </c>
      <c r="Q1011" s="113">
        <v>6490</v>
      </c>
      <c r="R1011" s="113">
        <v>0</v>
      </c>
      <c r="S1011" s="113">
        <f t="shared" si="557"/>
        <v>2016.7600000000002</v>
      </c>
      <c r="T1011" s="113">
        <v>0</v>
      </c>
      <c r="U1011" s="308">
        <v>4473.24</v>
      </c>
      <c r="V1011" s="113">
        <v>0</v>
      </c>
      <c r="W1011" s="113">
        <v>0</v>
      </c>
      <c r="X1011" s="113">
        <v>0</v>
      </c>
      <c r="Y1011" s="120">
        <v>44196</v>
      </c>
    </row>
    <row r="1012" spans="1:25" ht="38.25" x14ac:dyDescent="0.25">
      <c r="A1012" s="437"/>
      <c r="B1012" s="34"/>
      <c r="C1012" s="34"/>
      <c r="D1012" s="132"/>
      <c r="E1012" s="700" t="s">
        <v>2188</v>
      </c>
      <c r="F1012" s="428" t="s">
        <v>841</v>
      </c>
      <c r="G1012" s="429" t="s">
        <v>38</v>
      </c>
      <c r="H1012" s="443" t="s">
        <v>628</v>
      </c>
      <c r="I1012" s="429"/>
      <c r="J1012" s="443" t="s">
        <v>606</v>
      </c>
      <c r="K1012" s="429">
        <v>2</v>
      </c>
      <c r="L1012" s="432">
        <v>1729.5</v>
      </c>
      <c r="M1012" s="429">
        <v>1586.9</v>
      </c>
      <c r="N1012" s="429">
        <v>879.1</v>
      </c>
      <c r="O1012" s="431">
        <v>82</v>
      </c>
      <c r="P1012" s="353" t="s">
        <v>2289</v>
      </c>
      <c r="Q1012" s="113">
        <v>4868</v>
      </c>
      <c r="R1012" s="113">
        <v>0</v>
      </c>
      <c r="S1012" s="113">
        <f t="shared" si="557"/>
        <v>1512.7199999999998</v>
      </c>
      <c r="T1012" s="113">
        <v>0</v>
      </c>
      <c r="U1012" s="308">
        <v>3355.28</v>
      </c>
      <c r="V1012" s="113">
        <v>0</v>
      </c>
      <c r="W1012" s="113">
        <v>0</v>
      </c>
      <c r="X1012" s="113">
        <v>0</v>
      </c>
      <c r="Y1012" s="120">
        <v>44196</v>
      </c>
    </row>
    <row r="1013" spans="1:25" ht="14.25" x14ac:dyDescent="0.25">
      <c r="A1013" s="437"/>
      <c r="B1013" s="34"/>
      <c r="C1013" s="34"/>
      <c r="D1013" s="132"/>
      <c r="E1013" s="949"/>
      <c r="F1013" s="618" t="s">
        <v>31</v>
      </c>
      <c r="G1013" s="352" t="s">
        <v>18</v>
      </c>
      <c r="H1013" s="352" t="s">
        <v>18</v>
      </c>
      <c r="I1013" s="352" t="s">
        <v>18</v>
      </c>
      <c r="J1013" s="352" t="s">
        <v>18</v>
      </c>
      <c r="K1013" s="352" t="s">
        <v>18</v>
      </c>
      <c r="L1013" s="464">
        <f>L1012</f>
        <v>1729.5</v>
      </c>
      <c r="M1013" s="464">
        <f>M1012</f>
        <v>1586.9</v>
      </c>
      <c r="N1013" s="464">
        <f>N1012</f>
        <v>879.1</v>
      </c>
      <c r="O1013" s="465">
        <f>O1012</f>
        <v>82</v>
      </c>
      <c r="P1013" s="463" t="s">
        <v>18</v>
      </c>
      <c r="Q1013" s="114">
        <f>SUM(Q1000:Q1012)</f>
        <v>9706281</v>
      </c>
      <c r="R1013" s="114">
        <f t="shared" ref="R1013:U1013" si="559">SUM(R1000:R1012)</f>
        <v>0</v>
      </c>
      <c r="S1013" s="114">
        <f t="shared" si="559"/>
        <v>3016208.47</v>
      </c>
      <c r="T1013" s="114">
        <f t="shared" si="559"/>
        <v>0</v>
      </c>
      <c r="U1013" s="114">
        <f t="shared" si="559"/>
        <v>6690072.5300000003</v>
      </c>
      <c r="V1013" s="114">
        <f>SUBTOTAL(9,V1000:V1012)</f>
        <v>0</v>
      </c>
      <c r="W1013" s="466" t="s">
        <v>18</v>
      </c>
      <c r="X1013" s="114" t="s">
        <v>18</v>
      </c>
      <c r="Y1013" s="468" t="s">
        <v>18</v>
      </c>
    </row>
    <row r="1014" spans="1:25" ht="25.5" x14ac:dyDescent="0.25">
      <c r="A1014" s="437"/>
      <c r="B1014" s="34"/>
      <c r="C1014" s="34"/>
      <c r="D1014" s="132"/>
      <c r="E1014" s="700" t="s">
        <v>2189</v>
      </c>
      <c r="F1014" s="428" t="s">
        <v>842</v>
      </c>
      <c r="G1014" s="429" t="s">
        <v>38</v>
      </c>
      <c r="H1014" s="443" t="s">
        <v>618</v>
      </c>
      <c r="I1014" s="429"/>
      <c r="J1014" s="443" t="s">
        <v>629</v>
      </c>
      <c r="K1014" s="429">
        <v>3</v>
      </c>
      <c r="L1014" s="430">
        <v>2094</v>
      </c>
      <c r="M1014" s="429">
        <v>1962.1</v>
      </c>
      <c r="N1014" s="429"/>
      <c r="O1014" s="431">
        <v>108</v>
      </c>
      <c r="P1014" s="353" t="s">
        <v>2136</v>
      </c>
      <c r="Q1014" s="113">
        <v>118290</v>
      </c>
      <c r="R1014" s="113">
        <v>0</v>
      </c>
      <c r="S1014" s="113">
        <f t="shared" ref="S1014:S1018" si="560">Q1014-U1014</f>
        <v>36758.39</v>
      </c>
      <c r="T1014" s="113">
        <v>0</v>
      </c>
      <c r="U1014" s="308">
        <v>81531.61</v>
      </c>
      <c r="V1014" s="113">
        <v>0</v>
      </c>
      <c r="W1014" s="113">
        <f t="shared" ref="W1014:W1018" si="561">Q1014/L1014</f>
        <v>56.48997134670487</v>
      </c>
      <c r="X1014" s="113">
        <v>56.49</v>
      </c>
      <c r="Y1014" s="120">
        <v>44196</v>
      </c>
    </row>
    <row r="1015" spans="1:25" x14ac:dyDescent="0.25">
      <c r="A1015" s="437"/>
      <c r="B1015" s="34"/>
      <c r="C1015" s="34"/>
      <c r="D1015" s="132"/>
      <c r="E1015" s="700" t="s">
        <v>2189</v>
      </c>
      <c r="F1015" s="428" t="s">
        <v>842</v>
      </c>
      <c r="G1015" s="429" t="s">
        <v>38</v>
      </c>
      <c r="H1015" s="443" t="s">
        <v>618</v>
      </c>
      <c r="I1015" s="429"/>
      <c r="J1015" s="443" t="s">
        <v>629</v>
      </c>
      <c r="K1015" s="429">
        <v>3</v>
      </c>
      <c r="L1015" s="430">
        <v>2094</v>
      </c>
      <c r="M1015" s="429">
        <v>1962.1</v>
      </c>
      <c r="N1015" s="429"/>
      <c r="O1015" s="431">
        <v>108</v>
      </c>
      <c r="P1015" s="353" t="s">
        <v>78</v>
      </c>
      <c r="Q1015" s="113">
        <v>155731</v>
      </c>
      <c r="R1015" s="113">
        <v>0</v>
      </c>
      <c r="S1015" s="113">
        <f t="shared" si="560"/>
        <v>48393.11</v>
      </c>
      <c r="T1015" s="113">
        <v>0</v>
      </c>
      <c r="U1015" s="308">
        <v>107337.89</v>
      </c>
      <c r="V1015" s="113">
        <v>0</v>
      </c>
      <c r="W1015" s="113">
        <f t="shared" si="561"/>
        <v>74.370105062082146</v>
      </c>
      <c r="X1015" s="113">
        <v>74.37</v>
      </c>
      <c r="Y1015" s="120">
        <v>44196</v>
      </c>
    </row>
    <row r="1016" spans="1:25" x14ac:dyDescent="0.25">
      <c r="A1016" s="437"/>
      <c r="B1016" s="34"/>
      <c r="C1016" s="34"/>
      <c r="D1016" s="132"/>
      <c r="E1016" s="700" t="s">
        <v>2189</v>
      </c>
      <c r="F1016" s="428" t="s">
        <v>842</v>
      </c>
      <c r="G1016" s="429" t="s">
        <v>38</v>
      </c>
      <c r="H1016" s="443" t="s">
        <v>618</v>
      </c>
      <c r="I1016" s="429"/>
      <c r="J1016" s="443" t="s">
        <v>629</v>
      </c>
      <c r="K1016" s="429">
        <v>3</v>
      </c>
      <c r="L1016" s="430">
        <v>2094</v>
      </c>
      <c r="M1016" s="429">
        <v>1962.1</v>
      </c>
      <c r="N1016" s="429"/>
      <c r="O1016" s="431">
        <v>108</v>
      </c>
      <c r="P1016" s="353" t="s">
        <v>35</v>
      </c>
      <c r="Q1016" s="113">
        <v>118290</v>
      </c>
      <c r="R1016" s="113">
        <v>0</v>
      </c>
      <c r="S1016" s="113">
        <f t="shared" si="560"/>
        <v>36758.39</v>
      </c>
      <c r="T1016" s="113">
        <v>0</v>
      </c>
      <c r="U1016" s="308">
        <v>81531.61</v>
      </c>
      <c r="V1016" s="113">
        <v>0</v>
      </c>
      <c r="W1016" s="113">
        <f t="shared" si="561"/>
        <v>56.48997134670487</v>
      </c>
      <c r="X1016" s="113">
        <v>56.49</v>
      </c>
      <c r="Y1016" s="120">
        <v>44196</v>
      </c>
    </row>
    <row r="1017" spans="1:25" x14ac:dyDescent="0.25">
      <c r="A1017" s="437"/>
      <c r="B1017" s="34"/>
      <c r="C1017" s="34"/>
      <c r="D1017" s="132"/>
      <c r="E1017" s="700" t="s">
        <v>2189</v>
      </c>
      <c r="F1017" s="428" t="s">
        <v>842</v>
      </c>
      <c r="G1017" s="429" t="s">
        <v>38</v>
      </c>
      <c r="H1017" s="443" t="s">
        <v>618</v>
      </c>
      <c r="I1017" s="429"/>
      <c r="J1017" s="443" t="s">
        <v>629</v>
      </c>
      <c r="K1017" s="429">
        <v>3</v>
      </c>
      <c r="L1017" s="430">
        <v>2094</v>
      </c>
      <c r="M1017" s="429">
        <v>1962.1</v>
      </c>
      <c r="N1017" s="429"/>
      <c r="O1017" s="431">
        <v>108</v>
      </c>
      <c r="P1017" s="353" t="s">
        <v>2119</v>
      </c>
      <c r="Q1017" s="113">
        <v>157720</v>
      </c>
      <c r="R1017" s="113">
        <v>0</v>
      </c>
      <c r="S1017" s="113">
        <f t="shared" si="560"/>
        <v>49011.19</v>
      </c>
      <c r="T1017" s="113">
        <v>0</v>
      </c>
      <c r="U1017" s="308">
        <v>108708.81</v>
      </c>
      <c r="V1017" s="113">
        <v>0</v>
      </c>
      <c r="W1017" s="113">
        <f t="shared" si="561"/>
        <v>75.319961795606488</v>
      </c>
      <c r="X1017" s="113">
        <v>75.319999999999993</v>
      </c>
      <c r="Y1017" s="120">
        <v>44196</v>
      </c>
    </row>
    <row r="1018" spans="1:25" ht="25.5" x14ac:dyDescent="0.25">
      <c r="A1018" s="437"/>
      <c r="B1018" s="34"/>
      <c r="C1018" s="34"/>
      <c r="D1018" s="132"/>
      <c r="E1018" s="700" t="s">
        <v>2189</v>
      </c>
      <c r="F1018" s="428" t="s">
        <v>842</v>
      </c>
      <c r="G1018" s="429" t="s">
        <v>38</v>
      </c>
      <c r="H1018" s="443" t="s">
        <v>618</v>
      </c>
      <c r="I1018" s="429"/>
      <c r="J1018" s="443" t="s">
        <v>629</v>
      </c>
      <c r="K1018" s="429">
        <v>3</v>
      </c>
      <c r="L1018" s="430">
        <v>2094</v>
      </c>
      <c r="M1018" s="429">
        <v>1962.1</v>
      </c>
      <c r="N1018" s="429"/>
      <c r="O1018" s="431">
        <v>108</v>
      </c>
      <c r="P1018" s="353" t="s">
        <v>2140</v>
      </c>
      <c r="Q1018" s="113">
        <v>118290</v>
      </c>
      <c r="R1018" s="113">
        <v>0</v>
      </c>
      <c r="S1018" s="113">
        <f t="shared" si="560"/>
        <v>36758.39</v>
      </c>
      <c r="T1018" s="113">
        <v>0</v>
      </c>
      <c r="U1018" s="308">
        <v>81531.61</v>
      </c>
      <c r="V1018" s="113">
        <v>0</v>
      </c>
      <c r="W1018" s="113">
        <f t="shared" si="561"/>
        <v>56.48997134670487</v>
      </c>
      <c r="X1018" s="113">
        <v>56.49</v>
      </c>
      <c r="Y1018" s="120">
        <v>44196</v>
      </c>
    </row>
    <row r="1019" spans="1:25" ht="14.25" x14ac:dyDescent="0.25">
      <c r="A1019" s="437"/>
      <c r="B1019" s="34"/>
      <c r="C1019" s="34"/>
      <c r="D1019" s="132"/>
      <c r="E1019" s="949"/>
      <c r="F1019" s="618" t="s">
        <v>31</v>
      </c>
      <c r="G1019" s="352" t="s">
        <v>18</v>
      </c>
      <c r="H1019" s="352" t="s">
        <v>18</v>
      </c>
      <c r="I1019" s="352" t="s">
        <v>18</v>
      </c>
      <c r="J1019" s="352" t="s">
        <v>18</v>
      </c>
      <c r="K1019" s="352" t="s">
        <v>18</v>
      </c>
      <c r="L1019" s="464">
        <f>L1018</f>
        <v>2094</v>
      </c>
      <c r="M1019" s="464">
        <f>M1018</f>
        <v>1962.1</v>
      </c>
      <c r="N1019" s="464">
        <f>N1018</f>
        <v>0</v>
      </c>
      <c r="O1019" s="465">
        <f>O1018</f>
        <v>108</v>
      </c>
      <c r="P1019" s="463" t="s">
        <v>18</v>
      </c>
      <c r="Q1019" s="114">
        <f>SUM(Q1014:Q1018)</f>
        <v>668321</v>
      </c>
      <c r="R1019" s="114">
        <f t="shared" ref="R1019:U1019" si="562">SUM(R1014:R1018)</f>
        <v>0</v>
      </c>
      <c r="S1019" s="114">
        <f t="shared" si="562"/>
        <v>207679.47000000003</v>
      </c>
      <c r="T1019" s="114">
        <f t="shared" si="562"/>
        <v>0</v>
      </c>
      <c r="U1019" s="114">
        <f t="shared" si="562"/>
        <v>460641.52999999997</v>
      </c>
      <c r="V1019" s="114">
        <f>SUBTOTAL(9,V1014:V1018)</f>
        <v>0</v>
      </c>
      <c r="W1019" s="466" t="s">
        <v>18</v>
      </c>
      <c r="X1019" s="114" t="s">
        <v>18</v>
      </c>
      <c r="Y1019" s="468" t="s">
        <v>18</v>
      </c>
    </row>
    <row r="1020" spans="1:25" x14ac:dyDescent="0.25">
      <c r="A1020" s="437"/>
      <c r="B1020" s="34"/>
      <c r="C1020" s="34"/>
      <c r="D1020" s="132"/>
      <c r="E1020" s="700" t="s">
        <v>2190</v>
      </c>
      <c r="F1020" s="428" t="s">
        <v>1098</v>
      </c>
      <c r="G1020" s="429" t="s">
        <v>38</v>
      </c>
      <c r="H1020" s="443" t="s">
        <v>612</v>
      </c>
      <c r="I1020" s="429"/>
      <c r="J1020" s="443" t="s">
        <v>613</v>
      </c>
      <c r="K1020" s="429">
        <v>4</v>
      </c>
      <c r="L1020" s="432">
        <v>1993.1</v>
      </c>
      <c r="M1020" s="429">
        <v>1807.3</v>
      </c>
      <c r="N1020" s="429"/>
      <c r="O1020" s="431">
        <v>138</v>
      </c>
      <c r="P1020" s="353" t="s">
        <v>2120</v>
      </c>
      <c r="Q1020" s="113">
        <v>630876</v>
      </c>
      <c r="R1020" s="113">
        <v>0</v>
      </c>
      <c r="S1020" s="113">
        <f t="shared" ref="S1020:S1021" si="563">Q1020-U1020</f>
        <v>196043.52000000002</v>
      </c>
      <c r="T1020" s="113">
        <v>0</v>
      </c>
      <c r="U1020" s="308">
        <v>434832.48</v>
      </c>
      <c r="V1020" s="113">
        <v>0</v>
      </c>
      <c r="W1020" s="113">
        <f t="shared" ref="W1020:W1021" si="564">Q1020/L1020</f>
        <v>316.53002859866541</v>
      </c>
      <c r="X1020" s="113">
        <v>316.52999999999997</v>
      </c>
      <c r="Y1020" s="120">
        <v>44196</v>
      </c>
    </row>
    <row r="1021" spans="1:25" x14ac:dyDescent="0.25">
      <c r="A1021" s="437"/>
      <c r="B1021" s="34"/>
      <c r="C1021" s="34"/>
      <c r="D1021" s="132"/>
      <c r="E1021" s="700" t="s">
        <v>2190</v>
      </c>
      <c r="F1021" s="428" t="s">
        <v>1098</v>
      </c>
      <c r="G1021" s="429" t="s">
        <v>38</v>
      </c>
      <c r="H1021" s="443" t="s">
        <v>612</v>
      </c>
      <c r="I1021" s="429"/>
      <c r="J1021" s="443" t="s">
        <v>613</v>
      </c>
      <c r="K1021" s="429">
        <v>4</v>
      </c>
      <c r="L1021" s="432">
        <v>1993.1</v>
      </c>
      <c r="M1021" s="429">
        <v>1807.3</v>
      </c>
      <c r="N1021" s="429"/>
      <c r="O1021" s="431">
        <v>138</v>
      </c>
      <c r="P1021" s="353" t="s">
        <v>2115</v>
      </c>
      <c r="Q1021" s="113">
        <v>531779</v>
      </c>
      <c r="R1021" s="113">
        <v>0</v>
      </c>
      <c r="S1021" s="113">
        <f t="shared" si="563"/>
        <v>165249.32</v>
      </c>
      <c r="T1021" s="113">
        <v>0</v>
      </c>
      <c r="U1021" s="308">
        <v>366529.68</v>
      </c>
      <c r="V1021" s="113">
        <v>0</v>
      </c>
      <c r="W1021" s="113">
        <f t="shared" si="564"/>
        <v>266.80999448095935</v>
      </c>
      <c r="X1021" s="113">
        <v>266.81</v>
      </c>
      <c r="Y1021" s="120">
        <v>44196</v>
      </c>
    </row>
    <row r="1022" spans="1:25" ht="14.25" x14ac:dyDescent="0.25">
      <c r="A1022" s="437"/>
      <c r="B1022" s="34"/>
      <c r="C1022" s="34"/>
      <c r="D1022" s="132"/>
      <c r="E1022" s="949"/>
      <c r="F1022" s="618" t="s">
        <v>31</v>
      </c>
      <c r="G1022" s="352" t="s">
        <v>18</v>
      </c>
      <c r="H1022" s="352" t="s">
        <v>18</v>
      </c>
      <c r="I1022" s="352" t="s">
        <v>18</v>
      </c>
      <c r="J1022" s="352" t="s">
        <v>18</v>
      </c>
      <c r="K1022" s="352" t="s">
        <v>18</v>
      </c>
      <c r="L1022" s="464">
        <f>L1021</f>
        <v>1993.1</v>
      </c>
      <c r="M1022" s="464">
        <f>M1021</f>
        <v>1807.3</v>
      </c>
      <c r="N1022" s="464">
        <f>N1021</f>
        <v>0</v>
      </c>
      <c r="O1022" s="465">
        <f>O1021</f>
        <v>138</v>
      </c>
      <c r="P1022" s="463" t="s">
        <v>18</v>
      </c>
      <c r="Q1022" s="114">
        <f>SUM(Q1020:Q1021)</f>
        <v>1162655</v>
      </c>
      <c r="R1022" s="114">
        <f t="shared" ref="R1022:U1022" si="565">SUM(R1020:R1021)</f>
        <v>0</v>
      </c>
      <c r="S1022" s="114">
        <f t="shared" si="565"/>
        <v>361292.84</v>
      </c>
      <c r="T1022" s="114">
        <f t="shared" si="565"/>
        <v>0</v>
      </c>
      <c r="U1022" s="114">
        <f t="shared" si="565"/>
        <v>801362.15999999992</v>
      </c>
      <c r="V1022" s="114">
        <f>SUBTOTAL(9,V1020:V1021)</f>
        <v>0</v>
      </c>
      <c r="W1022" s="466" t="s">
        <v>18</v>
      </c>
      <c r="X1022" s="114" t="s">
        <v>18</v>
      </c>
      <c r="Y1022" s="468" t="s">
        <v>18</v>
      </c>
    </row>
    <row r="1023" spans="1:25" x14ac:dyDescent="0.25">
      <c r="A1023" s="437"/>
      <c r="B1023" s="34"/>
      <c r="C1023" s="34"/>
      <c r="D1023" s="132"/>
      <c r="E1023" s="700" t="s">
        <v>2191</v>
      </c>
      <c r="F1023" s="428" t="s">
        <v>843</v>
      </c>
      <c r="G1023" s="429" t="s">
        <v>38</v>
      </c>
      <c r="H1023" s="443" t="s">
        <v>607</v>
      </c>
      <c r="I1023" s="429"/>
      <c r="J1023" s="443" t="s">
        <v>613</v>
      </c>
      <c r="K1023" s="429">
        <v>4</v>
      </c>
      <c r="L1023" s="430">
        <v>2194.6999999999998</v>
      </c>
      <c r="M1023" s="429">
        <v>2025.7</v>
      </c>
      <c r="N1023" s="429">
        <v>678</v>
      </c>
      <c r="O1023" s="431">
        <v>144</v>
      </c>
      <c r="P1023" s="353" t="s">
        <v>78</v>
      </c>
      <c r="Q1023" s="113">
        <v>94438</v>
      </c>
      <c r="R1023" s="113">
        <v>0</v>
      </c>
      <c r="S1023" s="113">
        <f t="shared" ref="S1023:S1028" si="566">Q1023-U1023</f>
        <v>29346.43</v>
      </c>
      <c r="T1023" s="113">
        <v>0</v>
      </c>
      <c r="U1023" s="308">
        <v>65091.57</v>
      </c>
      <c r="V1023" s="113">
        <v>0</v>
      </c>
      <c r="W1023" s="113">
        <f t="shared" ref="W1023:W1028" si="567">Q1023/L1023</f>
        <v>43.030026882945279</v>
      </c>
      <c r="X1023" s="113">
        <v>43.03</v>
      </c>
      <c r="Y1023" s="120">
        <v>44196</v>
      </c>
    </row>
    <row r="1024" spans="1:25" x14ac:dyDescent="0.25">
      <c r="A1024" s="437"/>
      <c r="B1024" s="34"/>
      <c r="C1024" s="34"/>
      <c r="D1024" s="132"/>
      <c r="E1024" s="700" t="s">
        <v>2191</v>
      </c>
      <c r="F1024" s="428" t="s">
        <v>843</v>
      </c>
      <c r="G1024" s="429" t="s">
        <v>38</v>
      </c>
      <c r="H1024" s="443" t="s">
        <v>607</v>
      </c>
      <c r="I1024" s="429"/>
      <c r="J1024" s="443" t="s">
        <v>613</v>
      </c>
      <c r="K1024" s="429">
        <v>4</v>
      </c>
      <c r="L1024" s="432">
        <v>2194.6999999999998</v>
      </c>
      <c r="M1024" s="429">
        <v>2025.7</v>
      </c>
      <c r="N1024" s="429">
        <v>678</v>
      </c>
      <c r="O1024" s="431">
        <v>144</v>
      </c>
      <c r="P1024" s="353" t="s">
        <v>2138</v>
      </c>
      <c r="Q1024" s="113">
        <v>3664249</v>
      </c>
      <c r="R1024" s="113">
        <v>0</v>
      </c>
      <c r="S1024" s="113">
        <f t="shared" si="566"/>
        <v>1138658.4500000002</v>
      </c>
      <c r="T1024" s="113">
        <v>0</v>
      </c>
      <c r="U1024" s="308">
        <v>2525590.5499999998</v>
      </c>
      <c r="V1024" s="113">
        <v>0</v>
      </c>
      <c r="W1024" s="113">
        <f t="shared" si="567"/>
        <v>1669.5899211737369</v>
      </c>
      <c r="X1024" s="113">
        <v>1669.59</v>
      </c>
      <c r="Y1024" s="120">
        <v>44196</v>
      </c>
    </row>
    <row r="1025" spans="1:25" ht="25.5" x14ac:dyDescent="0.25">
      <c r="A1025" s="437"/>
      <c r="B1025" s="34"/>
      <c r="C1025" s="34"/>
      <c r="D1025" s="132"/>
      <c r="E1025" s="700" t="s">
        <v>2191</v>
      </c>
      <c r="F1025" s="428" t="s">
        <v>843</v>
      </c>
      <c r="G1025" s="429" t="s">
        <v>38</v>
      </c>
      <c r="H1025" s="443" t="s">
        <v>607</v>
      </c>
      <c r="I1025" s="429"/>
      <c r="J1025" s="443" t="s">
        <v>613</v>
      </c>
      <c r="K1025" s="429">
        <v>4</v>
      </c>
      <c r="L1025" s="430">
        <v>2194.6999999999998</v>
      </c>
      <c r="M1025" s="429">
        <v>2025.7</v>
      </c>
      <c r="N1025" s="429">
        <v>678</v>
      </c>
      <c r="O1025" s="431">
        <v>144</v>
      </c>
      <c r="P1025" s="353" t="s">
        <v>2136</v>
      </c>
      <c r="Q1025" s="113">
        <v>71723</v>
      </c>
      <c r="R1025" s="113">
        <v>0</v>
      </c>
      <c r="S1025" s="113">
        <f t="shared" si="566"/>
        <v>22287.79</v>
      </c>
      <c r="T1025" s="113">
        <v>0</v>
      </c>
      <c r="U1025" s="308">
        <v>49435.21</v>
      </c>
      <c r="V1025" s="113">
        <v>0</v>
      </c>
      <c r="W1025" s="113">
        <f t="shared" si="567"/>
        <v>32.680092951200621</v>
      </c>
      <c r="X1025" s="113">
        <v>32.68</v>
      </c>
      <c r="Y1025" s="120">
        <v>44196</v>
      </c>
    </row>
    <row r="1026" spans="1:25" x14ac:dyDescent="0.25">
      <c r="A1026" s="437"/>
      <c r="B1026" s="34"/>
      <c r="C1026" s="34"/>
      <c r="D1026" s="132"/>
      <c r="E1026" s="700" t="s">
        <v>2191</v>
      </c>
      <c r="F1026" s="428" t="s">
        <v>843</v>
      </c>
      <c r="G1026" s="429" t="s">
        <v>38</v>
      </c>
      <c r="H1026" s="443" t="s">
        <v>607</v>
      </c>
      <c r="I1026" s="429"/>
      <c r="J1026" s="443" t="s">
        <v>613</v>
      </c>
      <c r="K1026" s="429">
        <v>4</v>
      </c>
      <c r="L1026" s="432">
        <v>2194.6999999999998</v>
      </c>
      <c r="M1026" s="429">
        <v>2025.7</v>
      </c>
      <c r="N1026" s="429">
        <v>678</v>
      </c>
      <c r="O1026" s="431">
        <v>144</v>
      </c>
      <c r="P1026" s="353" t="s">
        <v>2137</v>
      </c>
      <c r="Q1026" s="113">
        <v>1034669</v>
      </c>
      <c r="R1026" s="113">
        <v>0</v>
      </c>
      <c r="S1026" s="113">
        <f t="shared" si="566"/>
        <v>321521.43000000005</v>
      </c>
      <c r="T1026" s="113">
        <v>0</v>
      </c>
      <c r="U1026" s="308">
        <v>713147.57</v>
      </c>
      <c r="V1026" s="113">
        <v>0</v>
      </c>
      <c r="W1026" s="113">
        <f t="shared" si="567"/>
        <v>471.43983232332442</v>
      </c>
      <c r="X1026" s="113">
        <v>471.44</v>
      </c>
      <c r="Y1026" s="120">
        <v>44196</v>
      </c>
    </row>
    <row r="1027" spans="1:25" x14ac:dyDescent="0.25">
      <c r="A1027" s="437"/>
      <c r="B1027" s="34"/>
      <c r="C1027" s="34"/>
      <c r="D1027" s="132"/>
      <c r="E1027" s="700" t="s">
        <v>2191</v>
      </c>
      <c r="F1027" s="428" t="s">
        <v>843</v>
      </c>
      <c r="G1027" s="429" t="s">
        <v>38</v>
      </c>
      <c r="H1027" s="443" t="s">
        <v>607</v>
      </c>
      <c r="I1027" s="429"/>
      <c r="J1027" s="443" t="s">
        <v>613</v>
      </c>
      <c r="K1027" s="429">
        <v>4</v>
      </c>
      <c r="L1027" s="432">
        <v>2194.6999999999998</v>
      </c>
      <c r="M1027" s="429">
        <v>2025.7</v>
      </c>
      <c r="N1027" s="429">
        <v>678</v>
      </c>
      <c r="O1027" s="431">
        <v>144</v>
      </c>
      <c r="P1027" s="353" t="s">
        <v>2115</v>
      </c>
      <c r="Q1027" s="113">
        <v>585568</v>
      </c>
      <c r="R1027" s="113">
        <v>0</v>
      </c>
      <c r="S1027" s="113">
        <f t="shared" si="566"/>
        <v>181964.15000000002</v>
      </c>
      <c r="T1027" s="113">
        <v>0</v>
      </c>
      <c r="U1027" s="308">
        <v>403603.85</v>
      </c>
      <c r="V1027" s="113">
        <v>0</v>
      </c>
      <c r="W1027" s="113">
        <f t="shared" si="567"/>
        <v>266.81004237481204</v>
      </c>
      <c r="X1027" s="113">
        <v>266.81</v>
      </c>
      <c r="Y1027" s="120">
        <v>44196</v>
      </c>
    </row>
    <row r="1028" spans="1:25" x14ac:dyDescent="0.25">
      <c r="A1028" s="437"/>
      <c r="B1028" s="34"/>
      <c r="C1028" s="34"/>
      <c r="D1028" s="132"/>
      <c r="E1028" s="700" t="s">
        <v>2191</v>
      </c>
      <c r="F1028" s="428" t="s">
        <v>843</v>
      </c>
      <c r="G1028" s="429" t="s">
        <v>38</v>
      </c>
      <c r="H1028" s="443" t="s">
        <v>607</v>
      </c>
      <c r="I1028" s="429"/>
      <c r="J1028" s="443" t="s">
        <v>613</v>
      </c>
      <c r="K1028" s="429">
        <v>4</v>
      </c>
      <c r="L1028" s="432">
        <v>2194.6999999999998</v>
      </c>
      <c r="M1028" s="429">
        <v>2025.7</v>
      </c>
      <c r="N1028" s="429">
        <v>678</v>
      </c>
      <c r="O1028" s="431">
        <v>144</v>
      </c>
      <c r="P1028" s="353" t="s">
        <v>2120</v>
      </c>
      <c r="Q1028" s="113">
        <v>694688</v>
      </c>
      <c r="R1028" s="113">
        <v>0</v>
      </c>
      <c r="S1028" s="113">
        <f t="shared" si="566"/>
        <v>215872.97999999998</v>
      </c>
      <c r="T1028" s="113">
        <v>0</v>
      </c>
      <c r="U1028" s="308">
        <v>478815.02</v>
      </c>
      <c r="V1028" s="113">
        <v>0</v>
      </c>
      <c r="W1028" s="113">
        <f t="shared" si="567"/>
        <v>316.52982184353215</v>
      </c>
      <c r="X1028" s="113">
        <v>316.52999999999997</v>
      </c>
      <c r="Y1028" s="120">
        <v>44196</v>
      </c>
    </row>
    <row r="1029" spans="1:25" ht="26.25" customHeight="1" x14ac:dyDescent="0.25">
      <c r="A1029" s="437"/>
      <c r="B1029" s="34"/>
      <c r="C1029" s="34"/>
      <c r="D1029" s="132"/>
      <c r="E1029" s="949"/>
      <c r="F1029" s="618" t="s">
        <v>31</v>
      </c>
      <c r="G1029" s="352" t="s">
        <v>18</v>
      </c>
      <c r="H1029" s="352" t="s">
        <v>18</v>
      </c>
      <c r="I1029" s="352" t="s">
        <v>18</v>
      </c>
      <c r="J1029" s="352" t="s">
        <v>18</v>
      </c>
      <c r="K1029" s="352" t="s">
        <v>18</v>
      </c>
      <c r="L1029" s="464">
        <f>L1028</f>
        <v>2194.6999999999998</v>
      </c>
      <c r="M1029" s="464">
        <f>M1028</f>
        <v>2025.7</v>
      </c>
      <c r="N1029" s="464">
        <f>N1028</f>
        <v>678</v>
      </c>
      <c r="O1029" s="465">
        <f>O1028</f>
        <v>144</v>
      </c>
      <c r="P1029" s="463" t="s">
        <v>18</v>
      </c>
      <c r="Q1029" s="114">
        <f>SUM(Q1023:Q1028)</f>
        <v>6145335</v>
      </c>
      <c r="R1029" s="114">
        <f t="shared" ref="R1029:U1029" si="568">SUM(R1023:R1028)</f>
        <v>0</v>
      </c>
      <c r="S1029" s="114">
        <f t="shared" si="568"/>
        <v>1909651.23</v>
      </c>
      <c r="T1029" s="114">
        <f t="shared" si="568"/>
        <v>0</v>
      </c>
      <c r="U1029" s="114">
        <f t="shared" si="568"/>
        <v>4235683.7699999996</v>
      </c>
      <c r="V1029" s="114">
        <f>SUBTOTAL(9,V1023:V1028)</f>
        <v>0</v>
      </c>
      <c r="W1029" s="466" t="s">
        <v>18</v>
      </c>
      <c r="X1029" s="114" t="s">
        <v>18</v>
      </c>
      <c r="Y1029" s="468" t="s">
        <v>18</v>
      </c>
    </row>
    <row r="1030" spans="1:25" ht="15" x14ac:dyDescent="0.25">
      <c r="A1030" s="484" t="s">
        <v>1241</v>
      </c>
      <c r="B1030" s="97" t="s">
        <v>1665</v>
      </c>
      <c r="C1030" s="97">
        <v>20</v>
      </c>
      <c r="D1030" s="211" t="s">
        <v>2269</v>
      </c>
      <c r="E1030" s="696" t="s">
        <v>2192</v>
      </c>
      <c r="F1030" s="428" t="s">
        <v>844</v>
      </c>
      <c r="G1030" s="429" t="s">
        <v>38</v>
      </c>
      <c r="H1030" s="443" t="s">
        <v>607</v>
      </c>
      <c r="I1030" s="429"/>
      <c r="J1030" s="443" t="s">
        <v>613</v>
      </c>
      <c r="K1030" s="429">
        <v>4</v>
      </c>
      <c r="L1030" s="430">
        <v>2195</v>
      </c>
      <c r="M1030" s="557">
        <v>2032</v>
      </c>
      <c r="N1030" s="429">
        <v>671</v>
      </c>
      <c r="O1030" s="431">
        <v>144</v>
      </c>
      <c r="P1030" s="353" t="s">
        <v>78</v>
      </c>
      <c r="Q1030" s="113">
        <v>94451</v>
      </c>
      <c r="R1030" s="113">
        <v>0</v>
      </c>
      <c r="S1030" s="113">
        <f t="shared" ref="S1030:S1035" si="569">Q1030-U1030</f>
        <v>29350.47</v>
      </c>
      <c r="T1030" s="113">
        <v>0</v>
      </c>
      <c r="U1030" s="308">
        <v>65100.53</v>
      </c>
      <c r="V1030" s="113">
        <v>0</v>
      </c>
      <c r="W1030" s="113">
        <f t="shared" ref="W1030:W1035" si="570">Q1030/L1030</f>
        <v>43.03006833712984</v>
      </c>
      <c r="X1030" s="113">
        <v>43.03</v>
      </c>
      <c r="Y1030" s="120">
        <v>44196</v>
      </c>
    </row>
    <row r="1031" spans="1:25" ht="25.5" x14ac:dyDescent="0.25">
      <c r="A1031" s="484" t="s">
        <v>1241</v>
      </c>
      <c r="B1031" s="97" t="s">
        <v>1666</v>
      </c>
      <c r="C1031" s="97">
        <v>20</v>
      </c>
      <c r="D1031" s="211" t="s">
        <v>2267</v>
      </c>
      <c r="E1031" s="696" t="s">
        <v>2192</v>
      </c>
      <c r="F1031" s="428" t="s">
        <v>844</v>
      </c>
      <c r="G1031" s="429" t="s">
        <v>38</v>
      </c>
      <c r="H1031" s="443" t="s">
        <v>607</v>
      </c>
      <c r="I1031" s="429"/>
      <c r="J1031" s="443" t="s">
        <v>613</v>
      </c>
      <c r="K1031" s="429">
        <v>4</v>
      </c>
      <c r="L1031" s="430">
        <v>2195</v>
      </c>
      <c r="M1031" s="557">
        <v>2032</v>
      </c>
      <c r="N1031" s="429">
        <v>671</v>
      </c>
      <c r="O1031" s="431">
        <v>144</v>
      </c>
      <c r="P1031" s="353" t="s">
        <v>2136</v>
      </c>
      <c r="Q1031" s="113">
        <v>71733</v>
      </c>
      <c r="R1031" s="113">
        <v>0</v>
      </c>
      <c r="S1031" s="113">
        <f t="shared" si="569"/>
        <v>22290.89</v>
      </c>
      <c r="T1031" s="113">
        <v>0</v>
      </c>
      <c r="U1031" s="308">
        <v>49442.11</v>
      </c>
      <c r="V1031" s="113">
        <v>0</v>
      </c>
      <c r="W1031" s="113">
        <f t="shared" si="570"/>
        <v>32.68018223234624</v>
      </c>
      <c r="X1031" s="113">
        <v>32.68</v>
      </c>
      <c r="Y1031" s="120">
        <v>44196</v>
      </c>
    </row>
    <row r="1032" spans="1:25" x14ac:dyDescent="0.25">
      <c r="A1032" s="437"/>
      <c r="B1032" s="34"/>
      <c r="C1032" s="34"/>
      <c r="D1032" s="132"/>
      <c r="E1032" s="696" t="s">
        <v>2192</v>
      </c>
      <c r="F1032" s="428" t="s">
        <v>844</v>
      </c>
      <c r="G1032" s="429" t="s">
        <v>38</v>
      </c>
      <c r="H1032" s="429" t="s">
        <v>607</v>
      </c>
      <c r="I1032" s="429"/>
      <c r="J1032" s="443" t="s">
        <v>613</v>
      </c>
      <c r="K1032" s="429">
        <v>4</v>
      </c>
      <c r="L1032" s="432">
        <v>2195</v>
      </c>
      <c r="M1032" s="557">
        <v>2032</v>
      </c>
      <c r="N1032" s="429">
        <v>671</v>
      </c>
      <c r="O1032" s="431">
        <v>144</v>
      </c>
      <c r="P1032" s="353" t="s">
        <v>2138</v>
      </c>
      <c r="Q1032" s="113">
        <v>3664750</v>
      </c>
      <c r="R1032" s="113">
        <v>0</v>
      </c>
      <c r="S1032" s="113">
        <f t="shared" si="569"/>
        <v>1138814.1299999999</v>
      </c>
      <c r="T1032" s="113">
        <v>0</v>
      </c>
      <c r="U1032" s="308">
        <v>2525935.87</v>
      </c>
      <c r="V1032" s="113">
        <v>0</v>
      </c>
      <c r="W1032" s="113">
        <f t="shared" si="570"/>
        <v>1669.5899772209568</v>
      </c>
      <c r="X1032" s="113">
        <v>1669.59</v>
      </c>
      <c r="Y1032" s="120">
        <v>44196</v>
      </c>
    </row>
    <row r="1033" spans="1:25" ht="15" x14ac:dyDescent="0.25">
      <c r="A1033" s="484" t="s">
        <v>1242</v>
      </c>
      <c r="B1033" s="97" t="s">
        <v>1667</v>
      </c>
      <c r="C1033" s="97">
        <v>4</v>
      </c>
      <c r="D1033" s="211" t="s">
        <v>2275</v>
      </c>
      <c r="E1033" s="696" t="s">
        <v>2192</v>
      </c>
      <c r="F1033" s="428" t="s">
        <v>844</v>
      </c>
      <c r="G1033" s="429" t="s">
        <v>38</v>
      </c>
      <c r="H1033" s="429" t="s">
        <v>607</v>
      </c>
      <c r="I1033" s="429"/>
      <c r="J1033" s="443" t="s">
        <v>613</v>
      </c>
      <c r="K1033" s="429">
        <v>4</v>
      </c>
      <c r="L1033" s="432">
        <v>2195</v>
      </c>
      <c r="M1033" s="557">
        <v>2032</v>
      </c>
      <c r="N1033" s="429">
        <v>671</v>
      </c>
      <c r="O1033" s="431">
        <v>144</v>
      </c>
      <c r="P1033" s="353" t="s">
        <v>2137</v>
      </c>
      <c r="Q1033" s="113">
        <v>1034811</v>
      </c>
      <c r="R1033" s="113">
        <v>0</v>
      </c>
      <c r="S1033" s="113">
        <f t="shared" si="569"/>
        <v>321565.56000000006</v>
      </c>
      <c r="T1033" s="113">
        <v>0</v>
      </c>
      <c r="U1033" s="308">
        <v>713245.44</v>
      </c>
      <c r="V1033" s="113">
        <v>0</v>
      </c>
      <c r="W1033" s="113">
        <f t="shared" si="570"/>
        <v>471.44009111617311</v>
      </c>
      <c r="X1033" s="113">
        <v>471.44</v>
      </c>
      <c r="Y1033" s="120">
        <v>44196</v>
      </c>
    </row>
    <row r="1034" spans="1:25" ht="25.5" x14ac:dyDescent="0.25">
      <c r="A1034" s="484" t="s">
        <v>1242</v>
      </c>
      <c r="B1034" s="97" t="s">
        <v>1668</v>
      </c>
      <c r="C1034" s="97">
        <v>3</v>
      </c>
      <c r="D1034" s="211" t="s">
        <v>2274</v>
      </c>
      <c r="E1034" s="696" t="s">
        <v>2192</v>
      </c>
      <c r="F1034" s="428" t="s">
        <v>844</v>
      </c>
      <c r="G1034" s="429" t="s">
        <v>38</v>
      </c>
      <c r="H1034" s="443" t="s">
        <v>607</v>
      </c>
      <c r="I1034" s="429"/>
      <c r="J1034" s="443" t="s">
        <v>613</v>
      </c>
      <c r="K1034" s="429">
        <v>4</v>
      </c>
      <c r="L1034" s="430">
        <v>2195</v>
      </c>
      <c r="M1034" s="557">
        <v>2032</v>
      </c>
      <c r="N1034" s="429">
        <v>671</v>
      </c>
      <c r="O1034" s="431">
        <v>144</v>
      </c>
      <c r="P1034" s="353" t="s">
        <v>2140</v>
      </c>
      <c r="Q1034" s="113">
        <v>71733</v>
      </c>
      <c r="R1034" s="113">
        <v>0</v>
      </c>
      <c r="S1034" s="113">
        <f t="shared" si="569"/>
        <v>22290.89</v>
      </c>
      <c r="T1034" s="113">
        <v>0</v>
      </c>
      <c r="U1034" s="308">
        <v>49442.11</v>
      </c>
      <c r="V1034" s="113">
        <v>0</v>
      </c>
      <c r="W1034" s="113">
        <f t="shared" si="570"/>
        <v>32.68018223234624</v>
      </c>
      <c r="X1034" s="113">
        <v>32.68</v>
      </c>
      <c r="Y1034" s="120">
        <v>44196</v>
      </c>
    </row>
    <row r="1035" spans="1:25" x14ac:dyDescent="0.25">
      <c r="A1035" s="437"/>
      <c r="B1035" s="34"/>
      <c r="C1035" s="34"/>
      <c r="D1035" s="132"/>
      <c r="E1035" s="696" t="s">
        <v>2192</v>
      </c>
      <c r="F1035" s="428" t="s">
        <v>844</v>
      </c>
      <c r="G1035" s="429" t="s">
        <v>38</v>
      </c>
      <c r="H1035" s="443" t="s">
        <v>607</v>
      </c>
      <c r="I1035" s="429"/>
      <c r="J1035" s="443" t="s">
        <v>613</v>
      </c>
      <c r="K1035" s="429">
        <v>4</v>
      </c>
      <c r="L1035" s="430">
        <v>2195</v>
      </c>
      <c r="M1035" s="557">
        <v>2032</v>
      </c>
      <c r="N1035" s="429">
        <v>671</v>
      </c>
      <c r="O1035" s="431">
        <v>144</v>
      </c>
      <c r="P1035" s="353" t="s">
        <v>35</v>
      </c>
      <c r="Q1035" s="113">
        <v>71733</v>
      </c>
      <c r="R1035" s="113">
        <v>0</v>
      </c>
      <c r="S1035" s="113">
        <f t="shared" si="569"/>
        <v>22290.89</v>
      </c>
      <c r="T1035" s="113">
        <v>0</v>
      </c>
      <c r="U1035" s="308">
        <v>49442.11</v>
      </c>
      <c r="V1035" s="113">
        <v>0</v>
      </c>
      <c r="W1035" s="113">
        <f t="shared" si="570"/>
        <v>32.68018223234624</v>
      </c>
      <c r="X1035" s="113">
        <v>32.68</v>
      </c>
      <c r="Y1035" s="120">
        <v>44196</v>
      </c>
    </row>
    <row r="1036" spans="1:25" ht="15" x14ac:dyDescent="0.25">
      <c r="A1036" s="484" t="s">
        <v>1243</v>
      </c>
      <c r="B1036" s="97" t="s">
        <v>1669</v>
      </c>
      <c r="C1036" s="97">
        <v>20</v>
      </c>
      <c r="D1036" s="211" t="s">
        <v>2269</v>
      </c>
      <c r="E1036" s="696"/>
      <c r="F1036" s="618" t="s">
        <v>31</v>
      </c>
      <c r="G1036" s="352" t="s">
        <v>18</v>
      </c>
      <c r="H1036" s="352" t="s">
        <v>18</v>
      </c>
      <c r="I1036" s="352" t="s">
        <v>18</v>
      </c>
      <c r="J1036" s="352" t="s">
        <v>18</v>
      </c>
      <c r="K1036" s="352" t="s">
        <v>18</v>
      </c>
      <c r="L1036" s="464">
        <f>L1035</f>
        <v>2195</v>
      </c>
      <c r="M1036" s="464">
        <f>M1035</f>
        <v>2032</v>
      </c>
      <c r="N1036" s="464">
        <f>N1035</f>
        <v>671</v>
      </c>
      <c r="O1036" s="465">
        <f>O1035</f>
        <v>144</v>
      </c>
      <c r="P1036" s="463" t="s">
        <v>18</v>
      </c>
      <c r="Q1036" s="114">
        <f>SUM(Q1030:Q1035)</f>
        <v>5009211</v>
      </c>
      <c r="R1036" s="114">
        <f t="shared" ref="R1036:U1036" si="571">SUM(R1030:R1035)</f>
        <v>0</v>
      </c>
      <c r="S1036" s="114">
        <f t="shared" si="571"/>
        <v>1556602.8299999998</v>
      </c>
      <c r="T1036" s="114">
        <f t="shared" si="571"/>
        <v>0</v>
      </c>
      <c r="U1036" s="114">
        <f t="shared" si="571"/>
        <v>3452608.17</v>
      </c>
      <c r="V1036" s="114">
        <f>SUBTOTAL(9,V1030:V1035)</f>
        <v>0</v>
      </c>
      <c r="W1036" s="466" t="s">
        <v>18</v>
      </c>
      <c r="X1036" s="114" t="s">
        <v>18</v>
      </c>
      <c r="Y1036" s="468" t="s">
        <v>18</v>
      </c>
    </row>
    <row r="1037" spans="1:25" ht="15" x14ac:dyDescent="0.25">
      <c r="A1037" s="484" t="s">
        <v>1243</v>
      </c>
      <c r="B1037" s="97" t="s">
        <v>1670</v>
      </c>
      <c r="C1037" s="97">
        <v>20</v>
      </c>
      <c r="D1037" s="211" t="s">
        <v>2267</v>
      </c>
      <c r="E1037" s="696" t="s">
        <v>2193</v>
      </c>
      <c r="F1037" s="428" t="s">
        <v>1099</v>
      </c>
      <c r="G1037" s="429" t="s">
        <v>38</v>
      </c>
      <c r="H1037" s="443" t="s">
        <v>723</v>
      </c>
      <c r="I1037" s="429"/>
      <c r="J1037" s="443" t="s">
        <v>600</v>
      </c>
      <c r="K1037" s="429">
        <v>5</v>
      </c>
      <c r="L1037" s="430">
        <v>4914.1000000000004</v>
      </c>
      <c r="M1037" s="429">
        <v>4405.8999999999996</v>
      </c>
      <c r="N1037" s="429">
        <v>1109.8</v>
      </c>
      <c r="O1037" s="431">
        <v>270</v>
      </c>
      <c r="P1037" s="353" t="s">
        <v>35</v>
      </c>
      <c r="Q1037" s="113">
        <v>204328</v>
      </c>
      <c r="R1037" s="113">
        <v>0</v>
      </c>
      <c r="S1037" s="113">
        <f t="shared" ref="S1037" si="572">Q1037-U1037</f>
        <v>63494.540000000008</v>
      </c>
      <c r="T1037" s="113">
        <v>0</v>
      </c>
      <c r="U1037" s="308">
        <v>140833.46</v>
      </c>
      <c r="V1037" s="113">
        <v>0</v>
      </c>
      <c r="W1037" s="113">
        <f>Q1037/L1037</f>
        <v>41.579943428094666</v>
      </c>
      <c r="X1037" s="113">
        <v>41.58</v>
      </c>
      <c r="Y1037" s="120">
        <v>44196</v>
      </c>
    </row>
    <row r="1038" spans="1:25" ht="15" x14ac:dyDescent="0.25">
      <c r="A1038" s="484" t="s">
        <v>1243</v>
      </c>
      <c r="B1038" s="97" t="s">
        <v>1669</v>
      </c>
      <c r="C1038" s="97">
        <v>4</v>
      </c>
      <c r="D1038" s="211" t="s">
        <v>2275</v>
      </c>
      <c r="E1038" s="696"/>
      <c r="F1038" s="618" t="s">
        <v>31</v>
      </c>
      <c r="G1038" s="352" t="s">
        <v>18</v>
      </c>
      <c r="H1038" s="352" t="s">
        <v>18</v>
      </c>
      <c r="I1038" s="352" t="s">
        <v>18</v>
      </c>
      <c r="J1038" s="352" t="s">
        <v>18</v>
      </c>
      <c r="K1038" s="352" t="s">
        <v>18</v>
      </c>
      <c r="L1038" s="464">
        <f>L1037</f>
        <v>4914.1000000000004</v>
      </c>
      <c r="M1038" s="464">
        <f>M1037</f>
        <v>4405.8999999999996</v>
      </c>
      <c r="N1038" s="464">
        <f>N1037</f>
        <v>1109.8</v>
      </c>
      <c r="O1038" s="465">
        <f>O1037</f>
        <v>270</v>
      </c>
      <c r="P1038" s="463" t="s">
        <v>18</v>
      </c>
      <c r="Q1038" s="114">
        <f>SUM(Q1037:Q1037)</f>
        <v>204328</v>
      </c>
      <c r="R1038" s="114">
        <f t="shared" ref="R1038:U1038" si="573">SUM(R1037:R1037)</f>
        <v>0</v>
      </c>
      <c r="S1038" s="114">
        <f t="shared" si="573"/>
        <v>63494.540000000008</v>
      </c>
      <c r="T1038" s="114">
        <f t="shared" si="573"/>
        <v>0</v>
      </c>
      <c r="U1038" s="114">
        <f t="shared" si="573"/>
        <v>140833.46</v>
      </c>
      <c r="V1038" s="114">
        <f>SUBTOTAL(9,V1037:V1037)</f>
        <v>0</v>
      </c>
      <c r="W1038" s="466" t="s">
        <v>18</v>
      </c>
      <c r="X1038" s="114" t="s">
        <v>18</v>
      </c>
      <c r="Y1038" s="468" t="s">
        <v>18</v>
      </c>
    </row>
    <row r="1039" spans="1:25" ht="15" x14ac:dyDescent="0.25">
      <c r="A1039" s="484" t="s">
        <v>1243</v>
      </c>
      <c r="B1039" s="97" t="s">
        <v>1670</v>
      </c>
      <c r="C1039" s="97">
        <v>3</v>
      </c>
      <c r="D1039" s="211" t="s">
        <v>2274</v>
      </c>
      <c r="E1039" s="696" t="s">
        <v>2194</v>
      </c>
      <c r="F1039" s="428" t="s">
        <v>845</v>
      </c>
      <c r="G1039" s="429" t="s">
        <v>38</v>
      </c>
      <c r="H1039" s="429" t="s">
        <v>114</v>
      </c>
      <c r="I1039" s="429"/>
      <c r="J1039" s="443" t="s">
        <v>600</v>
      </c>
      <c r="K1039" s="429">
        <v>5</v>
      </c>
      <c r="L1039" s="430">
        <v>4838.3999999999996</v>
      </c>
      <c r="M1039" s="429">
        <v>4379.8999999999996</v>
      </c>
      <c r="N1039" s="429">
        <v>1101.5999999999999</v>
      </c>
      <c r="O1039" s="431">
        <v>267</v>
      </c>
      <c r="P1039" s="353" t="s">
        <v>78</v>
      </c>
      <c r="Q1039" s="113">
        <v>264902</v>
      </c>
      <c r="R1039" s="113">
        <v>0</v>
      </c>
      <c r="S1039" s="113">
        <f t="shared" ref="S1039:S1042" si="574">Q1039-U1039</f>
        <v>82317.799999999988</v>
      </c>
      <c r="T1039" s="113">
        <v>0</v>
      </c>
      <c r="U1039" s="308">
        <v>182584.2</v>
      </c>
      <c r="V1039" s="113">
        <v>0</v>
      </c>
      <c r="W1039" s="113">
        <f t="shared" ref="W1039:W1042" si="575">Q1039/L1039</f>
        <v>54.749917328042329</v>
      </c>
      <c r="X1039" s="113">
        <v>54.75</v>
      </c>
      <c r="Y1039" s="120">
        <v>44196</v>
      </c>
    </row>
    <row r="1040" spans="1:25" ht="25.5" x14ac:dyDescent="0.25">
      <c r="A1040" s="437"/>
      <c r="B1040" s="34"/>
      <c r="C1040" s="34"/>
      <c r="D1040" s="132"/>
      <c r="E1040" s="696" t="s">
        <v>2194</v>
      </c>
      <c r="F1040" s="428" t="s">
        <v>845</v>
      </c>
      <c r="G1040" s="429" t="s">
        <v>38</v>
      </c>
      <c r="H1040" s="443" t="s">
        <v>114</v>
      </c>
      <c r="I1040" s="429"/>
      <c r="J1040" s="443" t="s">
        <v>600</v>
      </c>
      <c r="K1040" s="429">
        <v>5</v>
      </c>
      <c r="L1040" s="430">
        <v>4838.3999999999996</v>
      </c>
      <c r="M1040" s="429">
        <v>4379.8999999999996</v>
      </c>
      <c r="N1040" s="429">
        <v>1101.5999999999999</v>
      </c>
      <c r="O1040" s="431">
        <v>267</v>
      </c>
      <c r="P1040" s="353" t="s">
        <v>2140</v>
      </c>
      <c r="Q1040" s="113">
        <v>201181</v>
      </c>
      <c r="R1040" s="113">
        <v>0</v>
      </c>
      <c r="S1040" s="113">
        <f t="shared" si="574"/>
        <v>62516.619999999995</v>
      </c>
      <c r="T1040" s="113">
        <v>0</v>
      </c>
      <c r="U1040" s="308">
        <v>138664.38</v>
      </c>
      <c r="V1040" s="113">
        <v>0</v>
      </c>
      <c r="W1040" s="113">
        <f t="shared" si="575"/>
        <v>41.580067791005291</v>
      </c>
      <c r="X1040" s="113">
        <v>41.58</v>
      </c>
      <c r="Y1040" s="120">
        <v>44196</v>
      </c>
    </row>
    <row r="1041" spans="1:25" ht="25.5" x14ac:dyDescent="0.25">
      <c r="A1041" s="484" t="s">
        <v>1244</v>
      </c>
      <c r="B1041" s="97" t="s">
        <v>1671</v>
      </c>
      <c r="C1041" s="97">
        <v>20</v>
      </c>
      <c r="D1041" s="211" t="s">
        <v>2263</v>
      </c>
      <c r="E1041" s="696" t="s">
        <v>2194</v>
      </c>
      <c r="F1041" s="428" t="s">
        <v>845</v>
      </c>
      <c r="G1041" s="429" t="s">
        <v>38</v>
      </c>
      <c r="H1041" s="429" t="s">
        <v>114</v>
      </c>
      <c r="I1041" s="429"/>
      <c r="J1041" s="443" t="s">
        <v>600</v>
      </c>
      <c r="K1041" s="429">
        <v>5</v>
      </c>
      <c r="L1041" s="430">
        <v>4838.3999999999996</v>
      </c>
      <c r="M1041" s="429">
        <v>4379.8999999999996</v>
      </c>
      <c r="N1041" s="429">
        <v>1101.5999999999999</v>
      </c>
      <c r="O1041" s="431">
        <v>267</v>
      </c>
      <c r="P1041" s="353" t="s">
        <v>2136</v>
      </c>
      <c r="Q1041" s="113">
        <v>201181</v>
      </c>
      <c r="R1041" s="113">
        <v>0</v>
      </c>
      <c r="S1041" s="113">
        <f t="shared" si="574"/>
        <v>62516.619999999995</v>
      </c>
      <c r="T1041" s="113">
        <v>0</v>
      </c>
      <c r="U1041" s="308">
        <v>138664.38</v>
      </c>
      <c r="V1041" s="113">
        <v>0</v>
      </c>
      <c r="W1041" s="113">
        <f t="shared" si="575"/>
        <v>41.580067791005291</v>
      </c>
      <c r="X1041" s="113">
        <v>41.58</v>
      </c>
      <c r="Y1041" s="120">
        <v>44196</v>
      </c>
    </row>
    <row r="1042" spans="1:25" ht="15" x14ac:dyDescent="0.25">
      <c r="A1042" s="484" t="s">
        <v>1244</v>
      </c>
      <c r="B1042" s="97" t="s">
        <v>1672</v>
      </c>
      <c r="C1042" s="97">
        <v>20</v>
      </c>
      <c r="D1042" s="211" t="s">
        <v>2267</v>
      </c>
      <c r="E1042" s="696" t="s">
        <v>2194</v>
      </c>
      <c r="F1042" s="428" t="s">
        <v>845</v>
      </c>
      <c r="G1042" s="429" t="s">
        <v>38</v>
      </c>
      <c r="H1042" s="429" t="s">
        <v>114</v>
      </c>
      <c r="I1042" s="429"/>
      <c r="J1042" s="443" t="s">
        <v>600</v>
      </c>
      <c r="K1042" s="429">
        <v>5</v>
      </c>
      <c r="L1042" s="430">
        <v>4838.3999999999996</v>
      </c>
      <c r="M1042" s="429">
        <v>4379.8999999999996</v>
      </c>
      <c r="N1042" s="429">
        <v>1101.5999999999999</v>
      </c>
      <c r="O1042" s="431">
        <v>267</v>
      </c>
      <c r="P1042" s="353" t="s">
        <v>35</v>
      </c>
      <c r="Q1042" s="113">
        <v>201181</v>
      </c>
      <c r="R1042" s="113">
        <v>0</v>
      </c>
      <c r="S1042" s="113">
        <f t="shared" si="574"/>
        <v>62516.619999999995</v>
      </c>
      <c r="T1042" s="113">
        <v>0</v>
      </c>
      <c r="U1042" s="308">
        <v>138664.38</v>
      </c>
      <c r="V1042" s="113">
        <v>0</v>
      </c>
      <c r="W1042" s="113">
        <f t="shared" si="575"/>
        <v>41.580067791005291</v>
      </c>
      <c r="X1042" s="113">
        <v>41.58</v>
      </c>
      <c r="Y1042" s="120">
        <v>44196</v>
      </c>
    </row>
    <row r="1043" spans="1:25" ht="15" x14ac:dyDescent="0.25">
      <c r="A1043" s="484" t="s">
        <v>1244</v>
      </c>
      <c r="B1043" s="97" t="s">
        <v>1673</v>
      </c>
      <c r="C1043" s="97">
        <v>20</v>
      </c>
      <c r="D1043" s="211" t="s">
        <v>2268</v>
      </c>
      <c r="E1043" s="696"/>
      <c r="F1043" s="618" t="s">
        <v>31</v>
      </c>
      <c r="G1043" s="352" t="s">
        <v>18</v>
      </c>
      <c r="H1043" s="352" t="s">
        <v>18</v>
      </c>
      <c r="I1043" s="352" t="s">
        <v>18</v>
      </c>
      <c r="J1043" s="352" t="s">
        <v>18</v>
      </c>
      <c r="K1043" s="352" t="s">
        <v>18</v>
      </c>
      <c r="L1043" s="464">
        <f>L1042</f>
        <v>4838.3999999999996</v>
      </c>
      <c r="M1043" s="464">
        <f>M1042</f>
        <v>4379.8999999999996</v>
      </c>
      <c r="N1043" s="464">
        <f>N1042</f>
        <v>1101.5999999999999</v>
      </c>
      <c r="O1043" s="465">
        <f>O1042</f>
        <v>267</v>
      </c>
      <c r="P1043" s="463" t="s">
        <v>18</v>
      </c>
      <c r="Q1043" s="114">
        <f>SUM(Q1039:Q1042)</f>
        <v>868445</v>
      </c>
      <c r="R1043" s="114">
        <f t="shared" ref="R1043:U1043" si="576">SUM(R1039:R1042)</f>
        <v>0</v>
      </c>
      <c r="S1043" s="114">
        <f t="shared" si="576"/>
        <v>269867.65999999997</v>
      </c>
      <c r="T1043" s="114">
        <f t="shared" si="576"/>
        <v>0</v>
      </c>
      <c r="U1043" s="114">
        <f t="shared" si="576"/>
        <v>598577.34000000008</v>
      </c>
      <c r="V1043" s="114">
        <f>SUBTOTAL(9,V1039:V1042)</f>
        <v>0</v>
      </c>
      <c r="W1043" s="466" t="s">
        <v>18</v>
      </c>
      <c r="X1043" s="114" t="s">
        <v>18</v>
      </c>
      <c r="Y1043" s="468" t="s">
        <v>18</v>
      </c>
    </row>
    <row r="1044" spans="1:25" ht="15" x14ac:dyDescent="0.25">
      <c r="A1044" s="484" t="s">
        <v>1244</v>
      </c>
      <c r="B1044" s="97" t="s">
        <v>1674</v>
      </c>
      <c r="C1044" s="97">
        <v>20</v>
      </c>
      <c r="D1044" s="211" t="s">
        <v>2266</v>
      </c>
      <c r="E1044" s="696" t="s">
        <v>2195</v>
      </c>
      <c r="F1044" s="428" t="s">
        <v>912</v>
      </c>
      <c r="G1044" s="429" t="s">
        <v>38</v>
      </c>
      <c r="H1044" s="443" t="s">
        <v>114</v>
      </c>
      <c r="I1044" s="429"/>
      <c r="J1044" s="443" t="s">
        <v>600</v>
      </c>
      <c r="K1044" s="429">
        <v>5</v>
      </c>
      <c r="L1044" s="432">
        <v>3433.8</v>
      </c>
      <c r="M1044" s="429">
        <v>3119.2</v>
      </c>
      <c r="N1044" s="429">
        <v>691.7</v>
      </c>
      <c r="O1044" s="431">
        <v>174</v>
      </c>
      <c r="P1044" s="353" t="s">
        <v>83</v>
      </c>
      <c r="Q1044" s="113">
        <v>99958</v>
      </c>
      <c r="R1044" s="113">
        <v>0</v>
      </c>
      <c r="S1044" s="113">
        <f t="shared" ref="S1044:S1048" si="577">Q1044-U1044</f>
        <v>31061.759999999995</v>
      </c>
      <c r="T1044" s="113">
        <v>0</v>
      </c>
      <c r="U1044" s="308">
        <v>68896.240000000005</v>
      </c>
      <c r="V1044" s="113">
        <v>0</v>
      </c>
      <c r="W1044" s="113">
        <f t="shared" ref="W1044:W1048" si="578">Q1044/L1044</f>
        <v>29.110023880249283</v>
      </c>
      <c r="X1044" s="113">
        <v>29.11</v>
      </c>
      <c r="Y1044" s="120">
        <v>44196</v>
      </c>
    </row>
    <row r="1045" spans="1:25" ht="15" x14ac:dyDescent="0.25">
      <c r="A1045" s="484" t="s">
        <v>1244</v>
      </c>
      <c r="B1045" s="97" t="s">
        <v>1674</v>
      </c>
      <c r="C1045" s="97">
        <v>8</v>
      </c>
      <c r="D1045" s="211" t="s">
        <v>45</v>
      </c>
      <c r="E1045" s="696" t="s">
        <v>2195</v>
      </c>
      <c r="F1045" s="428" t="s">
        <v>912</v>
      </c>
      <c r="G1045" s="429" t="s">
        <v>38</v>
      </c>
      <c r="H1045" s="443" t="s">
        <v>114</v>
      </c>
      <c r="I1045" s="429"/>
      <c r="J1045" s="443" t="s">
        <v>600</v>
      </c>
      <c r="K1045" s="429">
        <v>5</v>
      </c>
      <c r="L1045" s="430">
        <v>3433.8</v>
      </c>
      <c r="M1045" s="429">
        <v>3119.2</v>
      </c>
      <c r="N1045" s="429">
        <v>691.7</v>
      </c>
      <c r="O1045" s="431">
        <v>174</v>
      </c>
      <c r="P1045" s="353" t="s">
        <v>78</v>
      </c>
      <c r="Q1045" s="113">
        <v>188001</v>
      </c>
      <c r="R1045" s="113">
        <v>0</v>
      </c>
      <c r="S1045" s="113">
        <f t="shared" si="577"/>
        <v>58420.960000000006</v>
      </c>
      <c r="T1045" s="113">
        <v>0</v>
      </c>
      <c r="U1045" s="308">
        <v>129580.04</v>
      </c>
      <c r="V1045" s="113">
        <v>0</v>
      </c>
      <c r="W1045" s="113">
        <f t="shared" si="578"/>
        <v>54.750131050148518</v>
      </c>
      <c r="X1045" s="113">
        <v>54.75</v>
      </c>
      <c r="Y1045" s="120">
        <v>44196</v>
      </c>
    </row>
    <row r="1046" spans="1:25" ht="25.5" x14ac:dyDescent="0.25">
      <c r="A1046" s="484" t="s">
        <v>1244</v>
      </c>
      <c r="B1046" s="97" t="s">
        <v>1672</v>
      </c>
      <c r="C1046" s="97">
        <v>3</v>
      </c>
      <c r="D1046" s="211" t="s">
        <v>2274</v>
      </c>
      <c r="E1046" s="696" t="s">
        <v>2195</v>
      </c>
      <c r="F1046" s="428" t="s">
        <v>912</v>
      </c>
      <c r="G1046" s="429" t="s">
        <v>38</v>
      </c>
      <c r="H1046" s="443" t="s">
        <v>114</v>
      </c>
      <c r="I1046" s="429"/>
      <c r="J1046" s="443" t="s">
        <v>600</v>
      </c>
      <c r="K1046" s="429">
        <v>5</v>
      </c>
      <c r="L1046" s="430">
        <v>3433.8</v>
      </c>
      <c r="M1046" s="429">
        <v>3119.2</v>
      </c>
      <c r="N1046" s="429">
        <v>691.7</v>
      </c>
      <c r="O1046" s="431">
        <v>174</v>
      </c>
      <c r="P1046" s="353" t="s">
        <v>2136</v>
      </c>
      <c r="Q1046" s="113">
        <v>142777</v>
      </c>
      <c r="R1046" s="113">
        <v>0</v>
      </c>
      <c r="S1046" s="113">
        <f t="shared" si="577"/>
        <v>44367.679999999993</v>
      </c>
      <c r="T1046" s="113">
        <v>0</v>
      </c>
      <c r="U1046" s="308">
        <v>98409.32</v>
      </c>
      <c r="V1046" s="113">
        <v>0</v>
      </c>
      <c r="W1046" s="113">
        <f t="shared" si="578"/>
        <v>41.57988234608888</v>
      </c>
      <c r="X1046" s="113">
        <v>41.58</v>
      </c>
      <c r="Y1046" s="120">
        <v>44196</v>
      </c>
    </row>
    <row r="1047" spans="1:25" ht="25.5" x14ac:dyDescent="0.25">
      <c r="A1047" s="484" t="s">
        <v>1244</v>
      </c>
      <c r="B1047" s="97" t="s">
        <v>1673</v>
      </c>
      <c r="C1047" s="97">
        <v>4</v>
      </c>
      <c r="D1047" s="211" t="s">
        <v>2273</v>
      </c>
      <c r="E1047" s="696" t="s">
        <v>2195</v>
      </c>
      <c r="F1047" s="428" t="s">
        <v>912</v>
      </c>
      <c r="G1047" s="429" t="s">
        <v>38</v>
      </c>
      <c r="H1047" s="443" t="s">
        <v>114</v>
      </c>
      <c r="I1047" s="429"/>
      <c r="J1047" s="443" t="s">
        <v>600</v>
      </c>
      <c r="K1047" s="429">
        <v>5</v>
      </c>
      <c r="L1047" s="430">
        <v>3433.8</v>
      </c>
      <c r="M1047" s="429">
        <v>3119.2</v>
      </c>
      <c r="N1047" s="429">
        <v>691.7</v>
      </c>
      <c r="O1047" s="431">
        <v>174</v>
      </c>
      <c r="P1047" s="353" t="s">
        <v>2140</v>
      </c>
      <c r="Q1047" s="113">
        <v>142777</v>
      </c>
      <c r="R1047" s="113">
        <v>0</v>
      </c>
      <c r="S1047" s="113">
        <f t="shared" si="577"/>
        <v>44367.679999999993</v>
      </c>
      <c r="T1047" s="113">
        <v>0</v>
      </c>
      <c r="U1047" s="308">
        <v>98409.32</v>
      </c>
      <c r="V1047" s="113">
        <v>0</v>
      </c>
      <c r="W1047" s="113">
        <f t="shared" si="578"/>
        <v>41.57988234608888</v>
      </c>
      <c r="X1047" s="113">
        <v>41.58</v>
      </c>
      <c r="Y1047" s="120">
        <v>44196</v>
      </c>
    </row>
    <row r="1048" spans="1:25" ht="15" x14ac:dyDescent="0.25">
      <c r="A1048" s="484" t="s">
        <v>1244</v>
      </c>
      <c r="B1048" s="97" t="s">
        <v>1675</v>
      </c>
      <c r="C1048" s="97">
        <v>20</v>
      </c>
      <c r="D1048" s="211" t="s">
        <v>2264</v>
      </c>
      <c r="E1048" s="696" t="s">
        <v>2195</v>
      </c>
      <c r="F1048" s="428" t="s">
        <v>912</v>
      </c>
      <c r="G1048" s="429" t="s">
        <v>38</v>
      </c>
      <c r="H1048" s="443" t="s">
        <v>114</v>
      </c>
      <c r="I1048" s="429"/>
      <c r="J1048" s="443" t="s">
        <v>600</v>
      </c>
      <c r="K1048" s="429">
        <v>5</v>
      </c>
      <c r="L1048" s="430">
        <v>3433.8</v>
      </c>
      <c r="M1048" s="429">
        <v>3119.2</v>
      </c>
      <c r="N1048" s="429">
        <v>691.7</v>
      </c>
      <c r="O1048" s="431">
        <v>174</v>
      </c>
      <c r="P1048" s="353" t="s">
        <v>35</v>
      </c>
      <c r="Q1048" s="113">
        <v>142777</v>
      </c>
      <c r="R1048" s="113">
        <v>0</v>
      </c>
      <c r="S1048" s="113">
        <f t="shared" si="577"/>
        <v>44367.679999999993</v>
      </c>
      <c r="T1048" s="113">
        <v>0</v>
      </c>
      <c r="U1048" s="308">
        <v>98409.32</v>
      </c>
      <c r="V1048" s="113">
        <v>0</v>
      </c>
      <c r="W1048" s="113">
        <f t="shared" si="578"/>
        <v>41.57988234608888</v>
      </c>
      <c r="X1048" s="113">
        <v>41.58</v>
      </c>
      <c r="Y1048" s="120">
        <v>44196</v>
      </c>
    </row>
    <row r="1049" spans="1:25" ht="15" x14ac:dyDescent="0.25">
      <c r="A1049" s="484" t="s">
        <v>1244</v>
      </c>
      <c r="B1049" s="97" t="s">
        <v>1675</v>
      </c>
      <c r="C1049" s="97">
        <v>1</v>
      </c>
      <c r="D1049" s="211" t="s">
        <v>2272</v>
      </c>
      <c r="E1049" s="696"/>
      <c r="F1049" s="618" t="s">
        <v>31</v>
      </c>
      <c r="G1049" s="352" t="s">
        <v>18</v>
      </c>
      <c r="H1049" s="352" t="s">
        <v>18</v>
      </c>
      <c r="I1049" s="352" t="s">
        <v>18</v>
      </c>
      <c r="J1049" s="352" t="s">
        <v>18</v>
      </c>
      <c r="K1049" s="352" t="s">
        <v>18</v>
      </c>
      <c r="L1049" s="464">
        <f>L1048</f>
        <v>3433.8</v>
      </c>
      <c r="M1049" s="464">
        <f>M1048</f>
        <v>3119.2</v>
      </c>
      <c r="N1049" s="464">
        <f>N1048</f>
        <v>691.7</v>
      </c>
      <c r="O1049" s="465">
        <f>O1048</f>
        <v>174</v>
      </c>
      <c r="P1049" s="463" t="s">
        <v>18</v>
      </c>
      <c r="Q1049" s="114">
        <f>SUM(Q1044:Q1048)</f>
        <v>716290</v>
      </c>
      <c r="R1049" s="114">
        <f t="shared" ref="R1049:U1049" si="579">SUM(R1044:R1048)</f>
        <v>0</v>
      </c>
      <c r="S1049" s="114">
        <f t="shared" si="579"/>
        <v>222585.75999999998</v>
      </c>
      <c r="T1049" s="114">
        <f t="shared" si="579"/>
        <v>0</v>
      </c>
      <c r="U1049" s="114">
        <f t="shared" si="579"/>
        <v>493704.24</v>
      </c>
      <c r="V1049" s="114">
        <f>SUBTOTAL(9,V1044:V1048)</f>
        <v>0</v>
      </c>
      <c r="W1049" s="466" t="s">
        <v>18</v>
      </c>
      <c r="X1049" s="114" t="s">
        <v>18</v>
      </c>
      <c r="Y1049" s="468" t="s">
        <v>18</v>
      </c>
    </row>
    <row r="1050" spans="1:25" ht="25.5" x14ac:dyDescent="0.25">
      <c r="A1050" s="484" t="s">
        <v>1244</v>
      </c>
      <c r="B1050" s="97" t="s">
        <v>1676</v>
      </c>
      <c r="C1050" s="97">
        <v>20</v>
      </c>
      <c r="D1050" s="211" t="s">
        <v>2265</v>
      </c>
      <c r="E1050" s="696" t="s">
        <v>2196</v>
      </c>
      <c r="F1050" s="428" t="s">
        <v>997</v>
      </c>
      <c r="G1050" s="429" t="s">
        <v>38</v>
      </c>
      <c r="H1050" s="443" t="s">
        <v>604</v>
      </c>
      <c r="I1050" s="429"/>
      <c r="J1050" s="443" t="s">
        <v>600</v>
      </c>
      <c r="K1050" s="429">
        <v>5</v>
      </c>
      <c r="L1050" s="430">
        <v>4896.3999999999996</v>
      </c>
      <c r="M1050" s="429">
        <v>4440.7</v>
      </c>
      <c r="N1050" s="429"/>
      <c r="O1050" s="431">
        <v>270</v>
      </c>
      <c r="P1050" s="353" t="s">
        <v>2136</v>
      </c>
      <c r="Q1050" s="113">
        <v>203592</v>
      </c>
      <c r="R1050" s="113">
        <v>0</v>
      </c>
      <c r="S1050" s="113">
        <f t="shared" ref="S1050:S1052" si="580">Q1050-U1050</f>
        <v>63265.829999999987</v>
      </c>
      <c r="T1050" s="113">
        <v>0</v>
      </c>
      <c r="U1050" s="308">
        <v>140326.17000000001</v>
      </c>
      <c r="V1050" s="113">
        <v>0</v>
      </c>
      <c r="W1050" s="113">
        <f t="shared" ref="W1050:W1052" si="581">Q1050/L1050</f>
        <v>41.57993627971571</v>
      </c>
      <c r="X1050" s="113">
        <v>41.58</v>
      </c>
      <c r="Y1050" s="120">
        <v>44196</v>
      </c>
    </row>
    <row r="1051" spans="1:25" ht="25.5" x14ac:dyDescent="0.25">
      <c r="A1051" s="437"/>
      <c r="B1051" s="34"/>
      <c r="C1051" s="34"/>
      <c r="D1051" s="132"/>
      <c r="E1051" s="696" t="s">
        <v>2196</v>
      </c>
      <c r="F1051" s="428" t="s">
        <v>997</v>
      </c>
      <c r="G1051" s="429" t="s">
        <v>38</v>
      </c>
      <c r="H1051" s="443" t="s">
        <v>604</v>
      </c>
      <c r="I1051" s="429"/>
      <c r="J1051" s="443" t="s">
        <v>600</v>
      </c>
      <c r="K1051" s="429">
        <v>5</v>
      </c>
      <c r="L1051" s="430">
        <v>4896.3999999999996</v>
      </c>
      <c r="M1051" s="429">
        <v>4440.7</v>
      </c>
      <c r="N1051" s="429"/>
      <c r="O1051" s="431">
        <v>270</v>
      </c>
      <c r="P1051" s="353" t="s">
        <v>2140</v>
      </c>
      <c r="Q1051" s="113">
        <v>203592</v>
      </c>
      <c r="R1051" s="113">
        <v>0</v>
      </c>
      <c r="S1051" s="113">
        <f t="shared" si="580"/>
        <v>63265.829999999987</v>
      </c>
      <c r="T1051" s="113">
        <v>0</v>
      </c>
      <c r="U1051" s="308">
        <v>140326.17000000001</v>
      </c>
      <c r="V1051" s="113">
        <v>0</v>
      </c>
      <c r="W1051" s="113">
        <f t="shared" si="581"/>
        <v>41.57993627971571</v>
      </c>
      <c r="X1051" s="113">
        <v>41.58</v>
      </c>
      <c r="Y1051" s="120">
        <v>44196</v>
      </c>
    </row>
    <row r="1052" spans="1:25" ht="15" x14ac:dyDescent="0.25">
      <c r="A1052" s="484" t="s">
        <v>1245</v>
      </c>
      <c r="B1052" s="97" t="s">
        <v>1677</v>
      </c>
      <c r="C1052" s="97">
        <v>20</v>
      </c>
      <c r="D1052" s="211" t="s">
        <v>2265</v>
      </c>
      <c r="E1052" s="696" t="s">
        <v>2196</v>
      </c>
      <c r="F1052" s="428" t="s">
        <v>997</v>
      </c>
      <c r="G1052" s="429" t="s">
        <v>38</v>
      </c>
      <c r="H1052" s="443" t="s">
        <v>604</v>
      </c>
      <c r="I1052" s="429"/>
      <c r="J1052" s="443" t="s">
        <v>600</v>
      </c>
      <c r="K1052" s="429">
        <v>5</v>
      </c>
      <c r="L1052" s="430">
        <v>4896.3999999999996</v>
      </c>
      <c r="M1052" s="429">
        <v>4440.7</v>
      </c>
      <c r="N1052" s="429"/>
      <c r="O1052" s="431">
        <v>270</v>
      </c>
      <c r="P1052" s="353" t="s">
        <v>35</v>
      </c>
      <c r="Q1052" s="113">
        <v>203592</v>
      </c>
      <c r="R1052" s="113">
        <v>0</v>
      </c>
      <c r="S1052" s="113">
        <f t="shared" si="580"/>
        <v>63265.829999999987</v>
      </c>
      <c r="T1052" s="113">
        <v>0</v>
      </c>
      <c r="U1052" s="308">
        <v>140326.17000000001</v>
      </c>
      <c r="V1052" s="113">
        <v>0</v>
      </c>
      <c r="W1052" s="113">
        <f t="shared" si="581"/>
        <v>41.57993627971571</v>
      </c>
      <c r="X1052" s="113">
        <v>41.58</v>
      </c>
      <c r="Y1052" s="120">
        <v>44196</v>
      </c>
    </row>
    <row r="1053" spans="1:25" ht="14.25" x14ac:dyDescent="0.25">
      <c r="A1053" s="437"/>
      <c r="B1053" s="34"/>
      <c r="C1053" s="34"/>
      <c r="D1053" s="132"/>
      <c r="E1053" s="696"/>
      <c r="F1053" s="618" t="s">
        <v>31</v>
      </c>
      <c r="G1053" s="352" t="s">
        <v>18</v>
      </c>
      <c r="H1053" s="352" t="s">
        <v>18</v>
      </c>
      <c r="I1053" s="352" t="s">
        <v>18</v>
      </c>
      <c r="J1053" s="352" t="s">
        <v>18</v>
      </c>
      <c r="K1053" s="352" t="s">
        <v>18</v>
      </c>
      <c r="L1053" s="464">
        <f>L1052</f>
        <v>4896.3999999999996</v>
      </c>
      <c r="M1053" s="464">
        <f>M1052</f>
        <v>4440.7</v>
      </c>
      <c r="N1053" s="464">
        <f>N1052</f>
        <v>0</v>
      </c>
      <c r="O1053" s="465">
        <f>O1052</f>
        <v>270</v>
      </c>
      <c r="P1053" s="463" t="s">
        <v>18</v>
      </c>
      <c r="Q1053" s="114">
        <f>SUM(Q1050:Q1052)</f>
        <v>610776</v>
      </c>
      <c r="R1053" s="114">
        <f t="shared" ref="R1053:U1053" si="582">SUM(R1050:R1052)</f>
        <v>0</v>
      </c>
      <c r="S1053" s="114">
        <f t="shared" si="582"/>
        <v>189797.48999999996</v>
      </c>
      <c r="T1053" s="114">
        <f t="shared" si="582"/>
        <v>0</v>
      </c>
      <c r="U1053" s="114">
        <f t="shared" si="582"/>
        <v>420978.51</v>
      </c>
      <c r="V1053" s="114">
        <f>SUBTOTAL(9,V1050:V1052)</f>
        <v>0</v>
      </c>
      <c r="W1053" s="466" t="s">
        <v>18</v>
      </c>
      <c r="X1053" s="114" t="s">
        <v>18</v>
      </c>
      <c r="Y1053" s="468" t="s">
        <v>18</v>
      </c>
    </row>
    <row r="1054" spans="1:25" ht="25.5" x14ac:dyDescent="0.25">
      <c r="A1054" s="484" t="s">
        <v>1246</v>
      </c>
      <c r="B1054" s="97" t="s">
        <v>1678</v>
      </c>
      <c r="C1054" s="97">
        <v>20</v>
      </c>
      <c r="D1054" s="211" t="s">
        <v>2269</v>
      </c>
      <c r="E1054" s="696" t="s">
        <v>2197</v>
      </c>
      <c r="F1054" s="428" t="s">
        <v>1100</v>
      </c>
      <c r="G1054" s="429" t="s">
        <v>38</v>
      </c>
      <c r="H1054" s="443" t="s">
        <v>114</v>
      </c>
      <c r="I1054" s="429"/>
      <c r="J1054" s="443" t="s">
        <v>600</v>
      </c>
      <c r="K1054" s="429">
        <v>5</v>
      </c>
      <c r="L1054" s="430">
        <v>4919</v>
      </c>
      <c r="M1054" s="429">
        <v>4431.5</v>
      </c>
      <c r="N1054" s="429">
        <v>1105.8</v>
      </c>
      <c r="O1054" s="431">
        <v>255</v>
      </c>
      <c r="P1054" s="353" t="s">
        <v>2140</v>
      </c>
      <c r="Q1054" s="113">
        <v>204532</v>
      </c>
      <c r="R1054" s="113">
        <v>0</v>
      </c>
      <c r="S1054" s="113">
        <f t="shared" ref="S1054:S1057" si="583">Q1054-U1054</f>
        <v>63557.929999999993</v>
      </c>
      <c r="T1054" s="113">
        <v>0</v>
      </c>
      <c r="U1054" s="308">
        <v>140974.07</v>
      </c>
      <c r="V1054" s="113">
        <v>0</v>
      </c>
      <c r="W1054" s="113">
        <f t="shared" ref="W1054:W1057" si="584">Q1054/L1054</f>
        <v>41.579995934132953</v>
      </c>
      <c r="X1054" s="113">
        <v>41.58</v>
      </c>
      <c r="Y1054" s="120">
        <v>44196</v>
      </c>
    </row>
    <row r="1055" spans="1:25" ht="15" x14ac:dyDescent="0.25">
      <c r="A1055" s="484" t="s">
        <v>1246</v>
      </c>
      <c r="B1055" s="97" t="s">
        <v>1679</v>
      </c>
      <c r="C1055" s="97">
        <v>3</v>
      </c>
      <c r="D1055" s="211" t="s">
        <v>2274</v>
      </c>
      <c r="E1055" s="696" t="s">
        <v>2197</v>
      </c>
      <c r="F1055" s="428" t="s">
        <v>1100</v>
      </c>
      <c r="G1055" s="429" t="s">
        <v>38</v>
      </c>
      <c r="H1055" s="443" t="s">
        <v>114</v>
      </c>
      <c r="I1055" s="429"/>
      <c r="J1055" s="443" t="s">
        <v>600</v>
      </c>
      <c r="K1055" s="429">
        <v>5</v>
      </c>
      <c r="L1055" s="430">
        <v>4919</v>
      </c>
      <c r="M1055" s="429">
        <v>4431.5</v>
      </c>
      <c r="N1055" s="429">
        <v>1105.8</v>
      </c>
      <c r="O1055" s="431">
        <v>255</v>
      </c>
      <c r="P1055" s="353" t="s">
        <v>78</v>
      </c>
      <c r="Q1055" s="113">
        <v>269315</v>
      </c>
      <c r="R1055" s="113">
        <v>0</v>
      </c>
      <c r="S1055" s="113">
        <f t="shared" si="583"/>
        <v>83689.13</v>
      </c>
      <c r="T1055" s="113">
        <v>0</v>
      </c>
      <c r="U1055" s="308">
        <v>185625.87</v>
      </c>
      <c r="V1055" s="113">
        <v>0</v>
      </c>
      <c r="W1055" s="113">
        <f t="shared" si="584"/>
        <v>54.749949176661922</v>
      </c>
      <c r="X1055" s="113">
        <v>54.75</v>
      </c>
      <c r="Y1055" s="120">
        <v>44196</v>
      </c>
    </row>
    <row r="1056" spans="1:25" ht="15" x14ac:dyDescent="0.25">
      <c r="A1056" s="484" t="s">
        <v>1246</v>
      </c>
      <c r="B1056" s="97" t="s">
        <v>1678</v>
      </c>
      <c r="C1056" s="97">
        <v>4</v>
      </c>
      <c r="D1056" s="211" t="s">
        <v>2275</v>
      </c>
      <c r="E1056" s="696" t="s">
        <v>2197</v>
      </c>
      <c r="F1056" s="428" t="s">
        <v>1100</v>
      </c>
      <c r="G1056" s="429" t="s">
        <v>38</v>
      </c>
      <c r="H1056" s="443" t="s">
        <v>114</v>
      </c>
      <c r="I1056" s="429"/>
      <c r="J1056" s="443" t="s">
        <v>600</v>
      </c>
      <c r="K1056" s="429">
        <v>5</v>
      </c>
      <c r="L1056" s="430">
        <v>4919</v>
      </c>
      <c r="M1056" s="429">
        <v>4431.5</v>
      </c>
      <c r="N1056" s="429">
        <v>1105.8</v>
      </c>
      <c r="O1056" s="431">
        <v>255</v>
      </c>
      <c r="P1056" s="353" t="s">
        <v>35</v>
      </c>
      <c r="Q1056" s="113">
        <v>204532</v>
      </c>
      <c r="R1056" s="113">
        <v>0</v>
      </c>
      <c r="S1056" s="113">
        <f t="shared" si="583"/>
        <v>63557.929999999993</v>
      </c>
      <c r="T1056" s="113">
        <v>0</v>
      </c>
      <c r="U1056" s="308">
        <v>140974.07</v>
      </c>
      <c r="V1056" s="113">
        <v>0</v>
      </c>
      <c r="W1056" s="113">
        <f t="shared" si="584"/>
        <v>41.579995934132953</v>
      </c>
      <c r="X1056" s="113">
        <v>41.58</v>
      </c>
      <c r="Y1056" s="120">
        <v>44196</v>
      </c>
    </row>
    <row r="1057" spans="1:25" ht="25.5" x14ac:dyDescent="0.25">
      <c r="A1057" s="437"/>
      <c r="B1057" s="34"/>
      <c r="C1057" s="34"/>
      <c r="D1057" s="132"/>
      <c r="E1057" s="696" t="s">
        <v>2197</v>
      </c>
      <c r="F1057" s="428" t="s">
        <v>1100</v>
      </c>
      <c r="G1057" s="429" t="s">
        <v>38</v>
      </c>
      <c r="H1057" s="443" t="s">
        <v>114</v>
      </c>
      <c r="I1057" s="429"/>
      <c r="J1057" s="443" t="s">
        <v>600</v>
      </c>
      <c r="K1057" s="429">
        <v>5</v>
      </c>
      <c r="L1057" s="430">
        <v>4919</v>
      </c>
      <c r="M1057" s="429">
        <v>4431.5</v>
      </c>
      <c r="N1057" s="429">
        <v>1105.8</v>
      </c>
      <c r="O1057" s="431">
        <v>255</v>
      </c>
      <c r="P1057" s="353" t="s">
        <v>2136</v>
      </c>
      <c r="Q1057" s="113">
        <v>204532</v>
      </c>
      <c r="R1057" s="113">
        <v>0</v>
      </c>
      <c r="S1057" s="113">
        <f t="shared" si="583"/>
        <v>63557.929999999993</v>
      </c>
      <c r="T1057" s="113">
        <v>0</v>
      </c>
      <c r="U1057" s="308">
        <v>140974.07</v>
      </c>
      <c r="V1057" s="113">
        <v>0</v>
      </c>
      <c r="W1057" s="113">
        <f t="shared" si="584"/>
        <v>41.579995934132953</v>
      </c>
      <c r="X1057" s="113">
        <v>41.58</v>
      </c>
      <c r="Y1057" s="120">
        <v>44196</v>
      </c>
    </row>
    <row r="1058" spans="1:25" ht="15" x14ac:dyDescent="0.25">
      <c r="A1058" s="484" t="s">
        <v>1247</v>
      </c>
      <c r="B1058" s="97" t="s">
        <v>1680</v>
      </c>
      <c r="C1058" s="97">
        <v>20</v>
      </c>
      <c r="D1058" s="211" t="s">
        <v>2267</v>
      </c>
      <c r="E1058" s="696"/>
      <c r="F1058" s="618" t="s">
        <v>31</v>
      </c>
      <c r="G1058" s="352" t="s">
        <v>18</v>
      </c>
      <c r="H1058" s="352" t="s">
        <v>18</v>
      </c>
      <c r="I1058" s="352" t="s">
        <v>18</v>
      </c>
      <c r="J1058" s="352" t="s">
        <v>18</v>
      </c>
      <c r="K1058" s="352" t="s">
        <v>18</v>
      </c>
      <c r="L1058" s="464">
        <f>L1057</f>
        <v>4919</v>
      </c>
      <c r="M1058" s="464">
        <f>M1057</f>
        <v>4431.5</v>
      </c>
      <c r="N1058" s="464">
        <f>N1057</f>
        <v>1105.8</v>
      </c>
      <c r="O1058" s="465">
        <f>O1057</f>
        <v>255</v>
      </c>
      <c r="P1058" s="463" t="s">
        <v>18</v>
      </c>
      <c r="Q1058" s="114">
        <f>SUM(Q1054:Q1057)</f>
        <v>882911</v>
      </c>
      <c r="R1058" s="114">
        <f t="shared" ref="R1058:U1058" si="585">SUM(R1054:R1057)</f>
        <v>0</v>
      </c>
      <c r="S1058" s="114">
        <f t="shared" si="585"/>
        <v>274362.92</v>
      </c>
      <c r="T1058" s="114">
        <f t="shared" si="585"/>
        <v>0</v>
      </c>
      <c r="U1058" s="114">
        <f t="shared" si="585"/>
        <v>608548.08000000007</v>
      </c>
      <c r="V1058" s="114">
        <f>SUBTOTAL(9,V1054:V1057)</f>
        <v>0</v>
      </c>
      <c r="W1058" s="466" t="s">
        <v>18</v>
      </c>
      <c r="X1058" s="114" t="s">
        <v>18</v>
      </c>
      <c r="Y1058" s="468" t="s">
        <v>18</v>
      </c>
    </row>
    <row r="1059" spans="1:25" ht="25.5" x14ac:dyDescent="0.25">
      <c r="A1059" s="484" t="s">
        <v>1247</v>
      </c>
      <c r="B1059" s="97" t="s">
        <v>1681</v>
      </c>
      <c r="C1059" s="97">
        <v>20</v>
      </c>
      <c r="D1059" s="211" t="s">
        <v>2269</v>
      </c>
      <c r="E1059" s="696" t="s">
        <v>2198</v>
      </c>
      <c r="F1059" s="428" t="s">
        <v>880</v>
      </c>
      <c r="G1059" s="429" t="s">
        <v>38</v>
      </c>
      <c r="H1059" s="443" t="s">
        <v>702</v>
      </c>
      <c r="I1059" s="429"/>
      <c r="J1059" s="443" t="s">
        <v>613</v>
      </c>
      <c r="K1059" s="429">
        <v>4</v>
      </c>
      <c r="L1059" s="430">
        <v>4211.8999999999996</v>
      </c>
      <c r="M1059" s="429">
        <v>3292.5</v>
      </c>
      <c r="N1059" s="429">
        <v>1000</v>
      </c>
      <c r="O1059" s="431">
        <v>405</v>
      </c>
      <c r="P1059" s="353" t="s">
        <v>2136</v>
      </c>
      <c r="Q1059" s="113">
        <v>137645</v>
      </c>
      <c r="R1059" s="113">
        <v>0</v>
      </c>
      <c r="S1059" s="113">
        <f t="shared" ref="S1059:S1061" si="586">Q1059-U1059</f>
        <v>42772.92</v>
      </c>
      <c r="T1059" s="113">
        <v>0</v>
      </c>
      <c r="U1059" s="308">
        <v>94872.08</v>
      </c>
      <c r="V1059" s="113">
        <v>0</v>
      </c>
      <c r="W1059" s="113">
        <f t="shared" ref="W1059:W1061" si="587">Q1059/L1059</f>
        <v>32.680025641634423</v>
      </c>
      <c r="X1059" s="113">
        <v>32.68</v>
      </c>
      <c r="Y1059" s="120">
        <v>44196</v>
      </c>
    </row>
    <row r="1060" spans="1:25" x14ac:dyDescent="0.25">
      <c r="A1060" s="437"/>
      <c r="B1060" s="34"/>
      <c r="C1060" s="34"/>
      <c r="D1060" s="132"/>
      <c r="E1060" s="696" t="s">
        <v>2198</v>
      </c>
      <c r="F1060" s="428" t="s">
        <v>880</v>
      </c>
      <c r="G1060" s="429" t="s">
        <v>38</v>
      </c>
      <c r="H1060" s="429" t="s">
        <v>702</v>
      </c>
      <c r="I1060" s="429"/>
      <c r="J1060" s="443" t="s">
        <v>613</v>
      </c>
      <c r="K1060" s="429">
        <v>4</v>
      </c>
      <c r="L1060" s="430">
        <v>4211.8999999999996</v>
      </c>
      <c r="M1060" s="429">
        <v>3292.5</v>
      </c>
      <c r="N1060" s="429">
        <v>1000</v>
      </c>
      <c r="O1060" s="431">
        <v>405</v>
      </c>
      <c r="P1060" s="353" t="s">
        <v>35</v>
      </c>
      <c r="Q1060" s="113">
        <v>137645</v>
      </c>
      <c r="R1060" s="113">
        <v>0</v>
      </c>
      <c r="S1060" s="113">
        <f t="shared" si="586"/>
        <v>42772.92</v>
      </c>
      <c r="T1060" s="113">
        <v>0</v>
      </c>
      <c r="U1060" s="308">
        <v>94872.08</v>
      </c>
      <c r="V1060" s="113">
        <v>0</v>
      </c>
      <c r="W1060" s="113">
        <f t="shared" si="587"/>
        <v>32.680025641634423</v>
      </c>
      <c r="X1060" s="113">
        <v>32.68</v>
      </c>
      <c r="Y1060" s="120">
        <v>44196</v>
      </c>
    </row>
    <row r="1061" spans="1:25" ht="25.5" x14ac:dyDescent="0.25">
      <c r="A1061" s="484" t="s">
        <v>1248</v>
      </c>
      <c r="B1061" s="97" t="s">
        <v>1682</v>
      </c>
      <c r="C1061" s="97">
        <v>20</v>
      </c>
      <c r="D1061" s="211" t="s">
        <v>2267</v>
      </c>
      <c r="E1061" s="696" t="s">
        <v>2198</v>
      </c>
      <c r="F1061" s="428" t="s">
        <v>880</v>
      </c>
      <c r="G1061" s="429" t="s">
        <v>38</v>
      </c>
      <c r="H1061" s="429" t="s">
        <v>702</v>
      </c>
      <c r="I1061" s="429"/>
      <c r="J1061" s="443" t="s">
        <v>613</v>
      </c>
      <c r="K1061" s="429">
        <v>4</v>
      </c>
      <c r="L1061" s="430">
        <v>4211.8999999999996</v>
      </c>
      <c r="M1061" s="429">
        <v>3292.5</v>
      </c>
      <c r="N1061" s="429">
        <v>1000</v>
      </c>
      <c r="O1061" s="431">
        <v>405</v>
      </c>
      <c r="P1061" s="353" t="s">
        <v>2140</v>
      </c>
      <c r="Q1061" s="113">
        <v>137645</v>
      </c>
      <c r="R1061" s="113">
        <v>0</v>
      </c>
      <c r="S1061" s="113">
        <f t="shared" si="586"/>
        <v>42772.92</v>
      </c>
      <c r="T1061" s="113">
        <v>0</v>
      </c>
      <c r="U1061" s="308">
        <v>94872.08</v>
      </c>
      <c r="V1061" s="113">
        <v>0</v>
      </c>
      <c r="W1061" s="113">
        <f t="shared" si="587"/>
        <v>32.680025641634423</v>
      </c>
      <c r="X1061" s="113">
        <v>32.68</v>
      </c>
      <c r="Y1061" s="120">
        <v>44196</v>
      </c>
    </row>
    <row r="1062" spans="1:25" ht="15" x14ac:dyDescent="0.25">
      <c r="A1062" s="484" t="s">
        <v>1248</v>
      </c>
      <c r="B1062" s="97" t="s">
        <v>1683</v>
      </c>
      <c r="C1062" s="97">
        <v>20</v>
      </c>
      <c r="D1062" s="211" t="s">
        <v>2264</v>
      </c>
      <c r="E1062" s="696"/>
      <c r="F1062" s="618" t="s">
        <v>31</v>
      </c>
      <c r="G1062" s="352" t="s">
        <v>18</v>
      </c>
      <c r="H1062" s="352" t="s">
        <v>18</v>
      </c>
      <c r="I1062" s="352" t="s">
        <v>18</v>
      </c>
      <c r="J1062" s="352" t="s">
        <v>18</v>
      </c>
      <c r="K1062" s="352" t="s">
        <v>18</v>
      </c>
      <c r="L1062" s="464">
        <f>L1061</f>
        <v>4211.8999999999996</v>
      </c>
      <c r="M1062" s="464">
        <f>M1061</f>
        <v>3292.5</v>
      </c>
      <c r="N1062" s="464">
        <f>N1061</f>
        <v>1000</v>
      </c>
      <c r="O1062" s="465">
        <f>O1061</f>
        <v>405</v>
      </c>
      <c r="P1062" s="463" t="s">
        <v>18</v>
      </c>
      <c r="Q1062" s="114">
        <f>SUM(Q1059:Q1061)</f>
        <v>412935</v>
      </c>
      <c r="R1062" s="114">
        <f t="shared" ref="R1062:U1062" si="588">SUM(R1059:R1061)</f>
        <v>0</v>
      </c>
      <c r="S1062" s="114">
        <f t="shared" si="588"/>
        <v>128318.76</v>
      </c>
      <c r="T1062" s="114">
        <f t="shared" si="588"/>
        <v>0</v>
      </c>
      <c r="U1062" s="114">
        <f t="shared" si="588"/>
        <v>284616.24</v>
      </c>
      <c r="V1062" s="114">
        <f>SUBTOTAL(9,V1059:V1061)</f>
        <v>0</v>
      </c>
      <c r="W1062" s="466" t="s">
        <v>18</v>
      </c>
      <c r="X1062" s="114" t="s">
        <v>18</v>
      </c>
      <c r="Y1062" s="468" t="s">
        <v>18</v>
      </c>
    </row>
    <row r="1063" spans="1:25" ht="25.5" x14ac:dyDescent="0.25">
      <c r="A1063" s="484" t="s">
        <v>1248</v>
      </c>
      <c r="B1063" s="97" t="s">
        <v>1684</v>
      </c>
      <c r="C1063" s="97">
        <v>20</v>
      </c>
      <c r="D1063" s="211" t="s">
        <v>2269</v>
      </c>
      <c r="E1063" s="696" t="s">
        <v>2199</v>
      </c>
      <c r="F1063" s="428" t="s">
        <v>846</v>
      </c>
      <c r="G1063" s="429" t="s">
        <v>38</v>
      </c>
      <c r="H1063" s="443" t="s">
        <v>630</v>
      </c>
      <c r="I1063" s="429"/>
      <c r="J1063" s="443" t="s">
        <v>624</v>
      </c>
      <c r="K1063" s="429">
        <v>2</v>
      </c>
      <c r="L1063" s="430">
        <v>583.1</v>
      </c>
      <c r="M1063" s="429">
        <v>533.6</v>
      </c>
      <c r="N1063" s="429">
        <v>329</v>
      </c>
      <c r="O1063" s="431">
        <v>24</v>
      </c>
      <c r="P1063" s="353" t="s">
        <v>2140</v>
      </c>
      <c r="Q1063" s="113">
        <v>81272</v>
      </c>
      <c r="R1063" s="113">
        <v>0</v>
      </c>
      <c r="S1063" s="113">
        <f t="shared" ref="S1063:S1075" si="589">Q1063-U1063</f>
        <v>25255.120000000003</v>
      </c>
      <c r="T1063" s="113">
        <v>0</v>
      </c>
      <c r="U1063" s="308">
        <v>56016.88</v>
      </c>
      <c r="V1063" s="113">
        <v>0</v>
      </c>
      <c r="W1063" s="113">
        <f t="shared" ref="W1063:W1075" si="590">Q1063/L1063</f>
        <v>139.37918024352598</v>
      </c>
      <c r="X1063" s="113">
        <v>139.38</v>
      </c>
      <c r="Y1063" s="120">
        <v>44196</v>
      </c>
    </row>
    <row r="1064" spans="1:25" ht="15" x14ac:dyDescent="0.25">
      <c r="A1064" s="484" t="s">
        <v>1248</v>
      </c>
      <c r="B1064" s="97" t="s">
        <v>1682</v>
      </c>
      <c r="C1064" s="97">
        <v>3</v>
      </c>
      <c r="D1064" s="211" t="s">
        <v>2274</v>
      </c>
      <c r="E1064" s="696" t="s">
        <v>2199</v>
      </c>
      <c r="F1064" s="428" t="s">
        <v>846</v>
      </c>
      <c r="G1064" s="429" t="s">
        <v>38</v>
      </c>
      <c r="H1064" s="443" t="s">
        <v>630</v>
      </c>
      <c r="I1064" s="429"/>
      <c r="J1064" s="443" t="s">
        <v>624</v>
      </c>
      <c r="K1064" s="429">
        <v>2</v>
      </c>
      <c r="L1064" s="432">
        <v>583.1</v>
      </c>
      <c r="M1064" s="429">
        <v>533.6</v>
      </c>
      <c r="N1064" s="429">
        <v>329</v>
      </c>
      <c r="O1064" s="431">
        <v>24</v>
      </c>
      <c r="P1064" s="353" t="s">
        <v>83</v>
      </c>
      <c r="Q1064" s="113">
        <v>138166</v>
      </c>
      <c r="R1064" s="113">
        <v>0</v>
      </c>
      <c r="S1064" s="113">
        <f t="shared" si="589"/>
        <v>42934.820000000007</v>
      </c>
      <c r="T1064" s="113">
        <v>0</v>
      </c>
      <c r="U1064" s="308">
        <v>95231.18</v>
      </c>
      <c r="V1064" s="113">
        <v>0</v>
      </c>
      <c r="W1064" s="113">
        <f t="shared" si="590"/>
        <v>236.95078031212483</v>
      </c>
      <c r="X1064" s="113">
        <v>236.95</v>
      </c>
      <c r="Y1064" s="120">
        <v>44196</v>
      </c>
    </row>
    <row r="1065" spans="1:25" ht="15" x14ac:dyDescent="0.25">
      <c r="A1065" s="484" t="s">
        <v>1248</v>
      </c>
      <c r="B1065" s="97" t="s">
        <v>1684</v>
      </c>
      <c r="C1065" s="97">
        <v>4</v>
      </c>
      <c r="D1065" s="211" t="s">
        <v>2275</v>
      </c>
      <c r="E1065" s="696" t="s">
        <v>2199</v>
      </c>
      <c r="F1065" s="428" t="s">
        <v>846</v>
      </c>
      <c r="G1065" s="429" t="s">
        <v>38</v>
      </c>
      <c r="H1065" s="443" t="s">
        <v>630</v>
      </c>
      <c r="I1065" s="429"/>
      <c r="J1065" s="443" t="s">
        <v>624</v>
      </c>
      <c r="K1065" s="429">
        <v>2</v>
      </c>
      <c r="L1065" s="432">
        <v>583.1</v>
      </c>
      <c r="M1065" s="429">
        <v>533.6</v>
      </c>
      <c r="N1065" s="429">
        <v>329</v>
      </c>
      <c r="O1065" s="431">
        <v>24</v>
      </c>
      <c r="P1065" s="353" t="s">
        <v>45</v>
      </c>
      <c r="Q1065" s="113">
        <v>2549266</v>
      </c>
      <c r="R1065" s="113">
        <v>0</v>
      </c>
      <c r="S1065" s="113">
        <f t="shared" si="589"/>
        <v>792179.59000000008</v>
      </c>
      <c r="T1065" s="113">
        <v>0</v>
      </c>
      <c r="U1065" s="308">
        <v>1757086.41</v>
      </c>
      <c r="V1065" s="113">
        <v>0</v>
      </c>
      <c r="W1065" s="113">
        <f>Q1065/N1065</f>
        <v>7748.5288753799396</v>
      </c>
      <c r="X1065" s="113">
        <v>7748.53</v>
      </c>
      <c r="Y1065" s="120">
        <v>44196</v>
      </c>
    </row>
    <row r="1066" spans="1:25" x14ac:dyDescent="0.25">
      <c r="A1066" s="437"/>
      <c r="B1066" s="34"/>
      <c r="C1066" s="34"/>
      <c r="D1066" s="132"/>
      <c r="E1066" s="696" t="s">
        <v>2199</v>
      </c>
      <c r="F1066" s="428" t="s">
        <v>846</v>
      </c>
      <c r="G1066" s="429" t="s">
        <v>38</v>
      </c>
      <c r="H1066" s="443" t="s">
        <v>630</v>
      </c>
      <c r="I1066" s="429"/>
      <c r="J1066" s="443" t="s">
        <v>624</v>
      </c>
      <c r="K1066" s="429">
        <v>2</v>
      </c>
      <c r="L1066" s="430">
        <v>583.1</v>
      </c>
      <c r="M1066" s="429">
        <v>533.6</v>
      </c>
      <c r="N1066" s="429">
        <v>329</v>
      </c>
      <c r="O1066" s="431">
        <v>24</v>
      </c>
      <c r="P1066" s="353" t="s">
        <v>78</v>
      </c>
      <c r="Q1066" s="113">
        <v>107011</v>
      </c>
      <c r="R1066" s="113">
        <v>0</v>
      </c>
      <c r="S1066" s="113">
        <f t="shared" si="589"/>
        <v>33253.47</v>
      </c>
      <c r="T1066" s="113">
        <v>0</v>
      </c>
      <c r="U1066" s="308">
        <v>73757.53</v>
      </c>
      <c r="V1066" s="113">
        <v>0</v>
      </c>
      <c r="W1066" s="113">
        <f t="shared" si="590"/>
        <v>183.52083690619105</v>
      </c>
      <c r="X1066" s="113">
        <v>183.52</v>
      </c>
      <c r="Y1066" s="120">
        <v>44196</v>
      </c>
    </row>
    <row r="1067" spans="1:25" ht="15" x14ac:dyDescent="0.25">
      <c r="A1067" s="484" t="s">
        <v>1249</v>
      </c>
      <c r="B1067" s="97" t="s">
        <v>1685</v>
      </c>
      <c r="C1067" s="97">
        <v>20</v>
      </c>
      <c r="D1067" s="211" t="s">
        <v>2267</v>
      </c>
      <c r="E1067" s="696" t="s">
        <v>2199</v>
      </c>
      <c r="F1067" s="428" t="s">
        <v>846</v>
      </c>
      <c r="G1067" s="429" t="s">
        <v>38</v>
      </c>
      <c r="H1067" s="443" t="s">
        <v>630</v>
      </c>
      <c r="I1067" s="429"/>
      <c r="J1067" s="443" t="s">
        <v>624</v>
      </c>
      <c r="K1067" s="429">
        <v>2</v>
      </c>
      <c r="L1067" s="430">
        <v>583.1</v>
      </c>
      <c r="M1067" s="429">
        <v>533.6</v>
      </c>
      <c r="N1067" s="429">
        <v>329</v>
      </c>
      <c r="O1067" s="431">
        <v>24</v>
      </c>
      <c r="P1067" s="353" t="s">
        <v>2119</v>
      </c>
      <c r="Q1067" s="113">
        <v>108363</v>
      </c>
      <c r="R1067" s="113">
        <v>0</v>
      </c>
      <c r="S1067" s="113">
        <f t="shared" si="589"/>
        <v>33673.600000000006</v>
      </c>
      <c r="T1067" s="113">
        <v>0</v>
      </c>
      <c r="U1067" s="308">
        <v>74689.399999999994</v>
      </c>
      <c r="V1067" s="113">
        <v>0</v>
      </c>
      <c r="W1067" s="113">
        <f t="shared" si="590"/>
        <v>185.8394786486023</v>
      </c>
      <c r="X1067" s="113">
        <v>185.84</v>
      </c>
      <c r="Y1067" s="120">
        <v>44196</v>
      </c>
    </row>
    <row r="1068" spans="1:25" ht="15" x14ac:dyDescent="0.25">
      <c r="A1068" s="484" t="s">
        <v>1249</v>
      </c>
      <c r="B1068" s="97" t="s">
        <v>1686</v>
      </c>
      <c r="C1068" s="97">
        <v>20</v>
      </c>
      <c r="D1068" s="211" t="s">
        <v>2269</v>
      </c>
      <c r="E1068" s="696" t="s">
        <v>2199</v>
      </c>
      <c r="F1068" s="428" t="s">
        <v>846</v>
      </c>
      <c r="G1068" s="429" t="s">
        <v>38</v>
      </c>
      <c r="H1068" s="443" t="s">
        <v>630</v>
      </c>
      <c r="I1068" s="429"/>
      <c r="J1068" s="443" t="s">
        <v>624</v>
      </c>
      <c r="K1068" s="429">
        <v>2</v>
      </c>
      <c r="L1068" s="430">
        <v>583.1</v>
      </c>
      <c r="M1068" s="429">
        <v>533.6</v>
      </c>
      <c r="N1068" s="429">
        <v>329</v>
      </c>
      <c r="O1068" s="431">
        <v>24</v>
      </c>
      <c r="P1068" s="353" t="s">
        <v>2135</v>
      </c>
      <c r="Q1068" s="113">
        <v>162545</v>
      </c>
      <c r="R1068" s="113">
        <v>0</v>
      </c>
      <c r="S1068" s="113">
        <f t="shared" si="589"/>
        <v>50510.55</v>
      </c>
      <c r="T1068" s="113">
        <v>0</v>
      </c>
      <c r="U1068" s="308">
        <v>112034.45</v>
      </c>
      <c r="V1068" s="113">
        <v>0</v>
      </c>
      <c r="W1068" s="113">
        <f t="shared" si="590"/>
        <v>278.7600754587549</v>
      </c>
      <c r="X1068" s="113">
        <v>278.76</v>
      </c>
      <c r="Y1068" s="120">
        <v>44196</v>
      </c>
    </row>
    <row r="1069" spans="1:25" ht="15" x14ac:dyDescent="0.25">
      <c r="A1069" s="484" t="s">
        <v>1249</v>
      </c>
      <c r="B1069" s="97" t="s">
        <v>1685</v>
      </c>
      <c r="C1069" s="97">
        <v>3</v>
      </c>
      <c r="D1069" s="211" t="s">
        <v>2274</v>
      </c>
      <c r="E1069" s="696" t="s">
        <v>2199</v>
      </c>
      <c r="F1069" s="428" t="s">
        <v>846</v>
      </c>
      <c r="G1069" s="429" t="s">
        <v>38</v>
      </c>
      <c r="H1069" s="443" t="s">
        <v>630</v>
      </c>
      <c r="I1069" s="429"/>
      <c r="J1069" s="443" t="s">
        <v>624</v>
      </c>
      <c r="K1069" s="429">
        <v>2</v>
      </c>
      <c r="L1069" s="430">
        <v>583.1</v>
      </c>
      <c r="M1069" s="429">
        <v>533.6</v>
      </c>
      <c r="N1069" s="429">
        <v>329</v>
      </c>
      <c r="O1069" s="431">
        <v>24</v>
      </c>
      <c r="P1069" s="353" t="s">
        <v>2277</v>
      </c>
      <c r="Q1069" s="113">
        <v>132749</v>
      </c>
      <c r="R1069" s="113">
        <v>0</v>
      </c>
      <c r="S1069" s="113">
        <f t="shared" si="589"/>
        <v>41251.5</v>
      </c>
      <c r="T1069" s="113">
        <v>0</v>
      </c>
      <c r="U1069" s="308">
        <v>91497.5</v>
      </c>
      <c r="V1069" s="113">
        <v>0</v>
      </c>
      <c r="W1069" s="113">
        <f t="shared" si="590"/>
        <v>227.66077859715313</v>
      </c>
      <c r="X1069" s="113">
        <v>227.66</v>
      </c>
      <c r="Y1069" s="120">
        <v>44196</v>
      </c>
    </row>
    <row r="1070" spans="1:25" ht="25.5" x14ac:dyDescent="0.25">
      <c r="A1070" s="484" t="s">
        <v>1249</v>
      </c>
      <c r="B1070" s="97" t="s">
        <v>1686</v>
      </c>
      <c r="C1070" s="97">
        <v>4</v>
      </c>
      <c r="D1070" s="211" t="s">
        <v>2275</v>
      </c>
      <c r="E1070" s="696" t="s">
        <v>2199</v>
      </c>
      <c r="F1070" s="428" t="s">
        <v>846</v>
      </c>
      <c r="G1070" s="429" t="s">
        <v>38</v>
      </c>
      <c r="H1070" s="443" t="s">
        <v>630</v>
      </c>
      <c r="I1070" s="429"/>
      <c r="J1070" s="443" t="s">
        <v>624</v>
      </c>
      <c r="K1070" s="429">
        <v>2</v>
      </c>
      <c r="L1070" s="430">
        <v>583.1</v>
      </c>
      <c r="M1070" s="429">
        <v>533.6</v>
      </c>
      <c r="N1070" s="429">
        <v>329</v>
      </c>
      <c r="O1070" s="431">
        <v>24</v>
      </c>
      <c r="P1070" s="353" t="s">
        <v>2136</v>
      </c>
      <c r="Q1070" s="113">
        <v>81272</v>
      </c>
      <c r="R1070" s="113">
        <v>0</v>
      </c>
      <c r="S1070" s="113">
        <f t="shared" si="589"/>
        <v>25255.120000000003</v>
      </c>
      <c r="T1070" s="113">
        <v>0</v>
      </c>
      <c r="U1070" s="308">
        <v>56016.88</v>
      </c>
      <c r="V1070" s="113">
        <v>0</v>
      </c>
      <c r="W1070" s="113">
        <f t="shared" si="590"/>
        <v>139.37918024352598</v>
      </c>
      <c r="X1070" s="113">
        <v>139.38</v>
      </c>
      <c r="Y1070" s="120">
        <v>44196</v>
      </c>
    </row>
    <row r="1071" spans="1:25" x14ac:dyDescent="0.25">
      <c r="A1071" s="437"/>
      <c r="B1071" s="34"/>
      <c r="C1071" s="34"/>
      <c r="D1071" s="132"/>
      <c r="E1071" s="696" t="s">
        <v>2199</v>
      </c>
      <c r="F1071" s="428" t="s">
        <v>846</v>
      </c>
      <c r="G1071" s="429" t="s">
        <v>38</v>
      </c>
      <c r="H1071" s="429" t="s">
        <v>630</v>
      </c>
      <c r="I1071" s="429"/>
      <c r="J1071" s="443" t="s">
        <v>624</v>
      </c>
      <c r="K1071" s="429">
        <v>2</v>
      </c>
      <c r="L1071" s="432">
        <v>583.1</v>
      </c>
      <c r="M1071" s="429">
        <v>533.6</v>
      </c>
      <c r="N1071" s="429">
        <v>329</v>
      </c>
      <c r="O1071" s="431">
        <v>24</v>
      </c>
      <c r="P1071" s="353" t="s">
        <v>436</v>
      </c>
      <c r="Q1071" s="113">
        <v>2104385</v>
      </c>
      <c r="R1071" s="113">
        <v>0</v>
      </c>
      <c r="S1071" s="113">
        <f t="shared" si="589"/>
        <v>653933.65999999992</v>
      </c>
      <c r="T1071" s="113">
        <v>0</v>
      </c>
      <c r="U1071" s="308">
        <v>1450451.34</v>
      </c>
      <c r="V1071" s="113">
        <v>0</v>
      </c>
      <c r="W1071" s="113">
        <f t="shared" si="590"/>
        <v>3608.9607271480018</v>
      </c>
      <c r="X1071" s="113">
        <v>3608.96</v>
      </c>
      <c r="Y1071" s="120">
        <v>44196</v>
      </c>
    </row>
    <row r="1072" spans="1:25" ht="38.25" x14ac:dyDescent="0.25">
      <c r="A1072" s="484" t="s">
        <v>1250</v>
      </c>
      <c r="B1072" s="97" t="s">
        <v>1687</v>
      </c>
      <c r="C1072" s="97">
        <v>20</v>
      </c>
      <c r="D1072" s="211" t="s">
        <v>2264</v>
      </c>
      <c r="E1072" s="696" t="s">
        <v>2199</v>
      </c>
      <c r="F1072" s="428" t="s">
        <v>846</v>
      </c>
      <c r="G1072" s="429" t="s">
        <v>38</v>
      </c>
      <c r="H1072" s="429" t="s">
        <v>630</v>
      </c>
      <c r="I1072" s="429"/>
      <c r="J1072" s="443" t="s">
        <v>624</v>
      </c>
      <c r="K1072" s="429">
        <v>2</v>
      </c>
      <c r="L1072" s="432">
        <v>583.1</v>
      </c>
      <c r="M1072" s="429">
        <v>533.6</v>
      </c>
      <c r="N1072" s="429">
        <v>329</v>
      </c>
      <c r="O1072" s="431">
        <v>24</v>
      </c>
      <c r="P1072" s="353" t="s">
        <v>2288</v>
      </c>
      <c r="Q1072" s="113">
        <v>3988</v>
      </c>
      <c r="R1072" s="113">
        <v>0</v>
      </c>
      <c r="S1072" s="113">
        <f t="shared" si="589"/>
        <v>1239.2600000000002</v>
      </c>
      <c r="T1072" s="113">
        <v>0</v>
      </c>
      <c r="U1072" s="308">
        <v>2748.74</v>
      </c>
      <c r="V1072" s="113">
        <v>0</v>
      </c>
      <c r="W1072" s="113">
        <f t="shared" si="590"/>
        <v>6.839307151432001</v>
      </c>
      <c r="X1072" s="113">
        <v>6.84</v>
      </c>
      <c r="Y1072" s="120">
        <v>44196</v>
      </c>
    </row>
    <row r="1073" spans="1:25" ht="25.5" x14ac:dyDescent="0.25">
      <c r="A1073" s="437"/>
      <c r="B1073" s="34"/>
      <c r="C1073" s="34"/>
      <c r="D1073" s="132"/>
      <c r="E1073" s="696" t="s">
        <v>2199</v>
      </c>
      <c r="F1073" s="428" t="s">
        <v>846</v>
      </c>
      <c r="G1073" s="429" t="s">
        <v>38</v>
      </c>
      <c r="H1073" s="429" t="s">
        <v>630</v>
      </c>
      <c r="I1073" s="429"/>
      <c r="J1073" s="443" t="s">
        <v>624</v>
      </c>
      <c r="K1073" s="429">
        <v>2</v>
      </c>
      <c r="L1073" s="432">
        <v>583.1</v>
      </c>
      <c r="M1073" s="429">
        <v>533.6</v>
      </c>
      <c r="N1073" s="429">
        <v>329</v>
      </c>
      <c r="O1073" s="431">
        <v>24</v>
      </c>
      <c r="P1073" s="353" t="s">
        <v>2290</v>
      </c>
      <c r="Q1073" s="113">
        <v>5198</v>
      </c>
      <c r="R1073" s="113">
        <v>0</v>
      </c>
      <c r="S1073" s="113">
        <f t="shared" si="589"/>
        <v>1615.27</v>
      </c>
      <c r="T1073" s="113">
        <v>0</v>
      </c>
      <c r="U1073" s="308">
        <v>3582.73</v>
      </c>
      <c r="V1073" s="113">
        <v>0</v>
      </c>
      <c r="W1073" s="113">
        <f t="shared" si="590"/>
        <v>8.9144229120219514</v>
      </c>
      <c r="X1073" s="113">
        <v>8.91</v>
      </c>
      <c r="Y1073" s="120">
        <v>44196</v>
      </c>
    </row>
    <row r="1074" spans="1:25" ht="25.5" x14ac:dyDescent="0.25">
      <c r="A1074" s="484" t="s">
        <v>1251</v>
      </c>
      <c r="B1074" s="97" t="s">
        <v>1688</v>
      </c>
      <c r="C1074" s="97">
        <v>20</v>
      </c>
      <c r="D1074" s="211" t="s">
        <v>2269</v>
      </c>
      <c r="E1074" s="696" t="s">
        <v>2199</v>
      </c>
      <c r="F1074" s="428" t="s">
        <v>846</v>
      </c>
      <c r="G1074" s="429" t="s">
        <v>38</v>
      </c>
      <c r="H1074" s="429" t="s">
        <v>630</v>
      </c>
      <c r="I1074" s="429"/>
      <c r="J1074" s="443" t="s">
        <v>624</v>
      </c>
      <c r="K1074" s="429">
        <v>2</v>
      </c>
      <c r="L1074" s="432">
        <v>583.1</v>
      </c>
      <c r="M1074" s="429">
        <v>533.6</v>
      </c>
      <c r="N1074" s="429">
        <v>329</v>
      </c>
      <c r="O1074" s="431">
        <v>24</v>
      </c>
      <c r="P1074" s="353" t="s">
        <v>2291</v>
      </c>
      <c r="Q1074" s="113">
        <v>5318</v>
      </c>
      <c r="R1074" s="113">
        <v>0</v>
      </c>
      <c r="S1074" s="113">
        <f t="shared" si="589"/>
        <v>1652.56</v>
      </c>
      <c r="T1074" s="113">
        <v>0</v>
      </c>
      <c r="U1074" s="308">
        <v>3665.44</v>
      </c>
      <c r="V1074" s="113">
        <v>0</v>
      </c>
      <c r="W1074" s="113">
        <f t="shared" si="590"/>
        <v>9.1202195163779791</v>
      </c>
      <c r="X1074" s="113">
        <v>9.1199999999999992</v>
      </c>
      <c r="Y1074" s="120">
        <v>44196</v>
      </c>
    </row>
    <row r="1075" spans="1:25" ht="38.25" x14ac:dyDescent="0.25">
      <c r="A1075" s="484" t="s">
        <v>1251</v>
      </c>
      <c r="B1075" s="97" t="s">
        <v>1688</v>
      </c>
      <c r="C1075" s="97">
        <v>4</v>
      </c>
      <c r="D1075" s="211" t="s">
        <v>2275</v>
      </c>
      <c r="E1075" s="696" t="s">
        <v>2199</v>
      </c>
      <c r="F1075" s="428" t="s">
        <v>846</v>
      </c>
      <c r="G1075" s="429" t="s">
        <v>38</v>
      </c>
      <c r="H1075" s="429" t="s">
        <v>630</v>
      </c>
      <c r="I1075" s="429"/>
      <c r="J1075" s="443" t="s">
        <v>624</v>
      </c>
      <c r="K1075" s="429">
        <v>2</v>
      </c>
      <c r="L1075" s="432">
        <v>583.1</v>
      </c>
      <c r="M1075" s="429">
        <v>533.6</v>
      </c>
      <c r="N1075" s="429">
        <v>329</v>
      </c>
      <c r="O1075" s="431">
        <v>24</v>
      </c>
      <c r="P1075" s="353" t="s">
        <v>2289</v>
      </c>
      <c r="Q1075" s="113">
        <v>3988</v>
      </c>
      <c r="R1075" s="113">
        <v>0</v>
      </c>
      <c r="S1075" s="113">
        <f t="shared" si="589"/>
        <v>1239.2600000000002</v>
      </c>
      <c r="T1075" s="113">
        <v>0</v>
      </c>
      <c r="U1075" s="308">
        <v>2748.74</v>
      </c>
      <c r="V1075" s="113">
        <v>0</v>
      </c>
      <c r="W1075" s="113">
        <f t="shared" si="590"/>
        <v>6.839307151432001</v>
      </c>
      <c r="X1075" s="113">
        <v>6.84</v>
      </c>
      <c r="Y1075" s="120">
        <v>44196</v>
      </c>
    </row>
    <row r="1076" spans="1:25" ht="14.25" x14ac:dyDescent="0.25">
      <c r="A1076" s="437"/>
      <c r="B1076" s="34"/>
      <c r="C1076" s="34"/>
      <c r="D1076" s="132"/>
      <c r="E1076" s="696"/>
      <c r="F1076" s="618" t="s">
        <v>31</v>
      </c>
      <c r="G1076" s="352" t="s">
        <v>18</v>
      </c>
      <c r="H1076" s="352" t="s">
        <v>18</v>
      </c>
      <c r="I1076" s="352" t="s">
        <v>18</v>
      </c>
      <c r="J1076" s="352" t="s">
        <v>18</v>
      </c>
      <c r="K1076" s="352" t="s">
        <v>18</v>
      </c>
      <c r="L1076" s="464">
        <f>L1075</f>
        <v>583.1</v>
      </c>
      <c r="M1076" s="464">
        <f>M1075</f>
        <v>533.6</v>
      </c>
      <c r="N1076" s="464">
        <f>N1075</f>
        <v>329</v>
      </c>
      <c r="O1076" s="465">
        <f>O1075</f>
        <v>24</v>
      </c>
      <c r="P1076" s="463" t="s">
        <v>18</v>
      </c>
      <c r="Q1076" s="114">
        <f>SUM(Q1063:Q1075)</f>
        <v>5483521</v>
      </c>
      <c r="R1076" s="114">
        <f t="shared" ref="R1076:U1076" si="591">SUM(R1063:R1075)</f>
        <v>0</v>
      </c>
      <c r="S1076" s="114">
        <f t="shared" si="591"/>
        <v>1703993.78</v>
      </c>
      <c r="T1076" s="114">
        <f t="shared" si="591"/>
        <v>0</v>
      </c>
      <c r="U1076" s="114">
        <f t="shared" si="591"/>
        <v>3779527.2200000007</v>
      </c>
      <c r="V1076" s="114">
        <f>SUBTOTAL(9,V1063:V1075)</f>
        <v>0</v>
      </c>
      <c r="W1076" s="466" t="s">
        <v>18</v>
      </c>
      <c r="X1076" s="114" t="s">
        <v>18</v>
      </c>
      <c r="Y1076" s="468" t="s">
        <v>18</v>
      </c>
    </row>
    <row r="1077" spans="1:25" ht="15" x14ac:dyDescent="0.25">
      <c r="A1077" s="484" t="s">
        <v>1252</v>
      </c>
      <c r="B1077" s="97" t="s">
        <v>1689</v>
      </c>
      <c r="C1077" s="97">
        <v>20</v>
      </c>
      <c r="D1077" s="211" t="s">
        <v>2266</v>
      </c>
      <c r="E1077" s="696" t="s">
        <v>2200</v>
      </c>
      <c r="F1077" s="428" t="s">
        <v>847</v>
      </c>
      <c r="G1077" s="429" t="s">
        <v>38</v>
      </c>
      <c r="H1077" s="443" t="s">
        <v>619</v>
      </c>
      <c r="I1077" s="429"/>
      <c r="J1077" s="443" t="s">
        <v>624</v>
      </c>
      <c r="K1077" s="429">
        <v>2</v>
      </c>
      <c r="L1077" s="430">
        <v>589.70000000000005</v>
      </c>
      <c r="M1077" s="429">
        <v>543.79999999999995</v>
      </c>
      <c r="N1077" s="429">
        <v>324</v>
      </c>
      <c r="O1077" s="431">
        <v>24</v>
      </c>
      <c r="P1077" s="353" t="s">
        <v>2277</v>
      </c>
      <c r="Q1077" s="113">
        <v>134251</v>
      </c>
      <c r="R1077" s="113">
        <v>0</v>
      </c>
      <c r="S1077" s="113">
        <f t="shared" ref="S1077:S1089" si="592">Q1077-U1077</f>
        <v>41718.240000000005</v>
      </c>
      <c r="T1077" s="113">
        <v>0</v>
      </c>
      <c r="U1077" s="308">
        <v>92532.76</v>
      </c>
      <c r="V1077" s="113">
        <v>0</v>
      </c>
      <c r="W1077" s="113">
        <f t="shared" ref="W1077:W1089" si="593">Q1077/L1077</f>
        <v>227.65982703069355</v>
      </c>
      <c r="X1077" s="113">
        <v>227.66</v>
      </c>
      <c r="Y1077" s="120">
        <v>44196</v>
      </c>
    </row>
    <row r="1078" spans="1:25" ht="15" x14ac:dyDescent="0.25">
      <c r="A1078" s="484" t="s">
        <v>1252</v>
      </c>
      <c r="B1078" s="97" t="s">
        <v>1689</v>
      </c>
      <c r="C1078" s="97">
        <v>8</v>
      </c>
      <c r="D1078" s="211" t="s">
        <v>45</v>
      </c>
      <c r="E1078" s="696" t="s">
        <v>2200</v>
      </c>
      <c r="F1078" s="428" t="s">
        <v>847</v>
      </c>
      <c r="G1078" s="429" t="s">
        <v>38</v>
      </c>
      <c r="H1078" s="443" t="s">
        <v>619</v>
      </c>
      <c r="I1078" s="429"/>
      <c r="J1078" s="443" t="s">
        <v>624</v>
      </c>
      <c r="K1078" s="429">
        <v>2</v>
      </c>
      <c r="L1078" s="432">
        <v>589.70000000000005</v>
      </c>
      <c r="M1078" s="429">
        <v>543.79999999999995</v>
      </c>
      <c r="N1078" s="429">
        <v>324</v>
      </c>
      <c r="O1078" s="431">
        <v>24</v>
      </c>
      <c r="P1078" s="353" t="s">
        <v>436</v>
      </c>
      <c r="Q1078" s="113">
        <v>2128204</v>
      </c>
      <c r="R1078" s="113">
        <v>0</v>
      </c>
      <c r="S1078" s="113">
        <f t="shared" si="592"/>
        <v>661335.37000000011</v>
      </c>
      <c r="T1078" s="113">
        <v>0</v>
      </c>
      <c r="U1078" s="308">
        <v>1466868.63</v>
      </c>
      <c r="V1078" s="113">
        <v>0</v>
      </c>
      <c r="W1078" s="113">
        <f t="shared" si="593"/>
        <v>3608.9604883839238</v>
      </c>
      <c r="X1078" s="113">
        <v>3608.96</v>
      </c>
      <c r="Y1078" s="120">
        <v>44196</v>
      </c>
    </row>
    <row r="1079" spans="1:25" ht="25.5" x14ac:dyDescent="0.25">
      <c r="A1079" s="484" t="s">
        <v>1252</v>
      </c>
      <c r="B1079" s="97" t="s">
        <v>1690</v>
      </c>
      <c r="C1079" s="97">
        <v>20</v>
      </c>
      <c r="D1079" s="211" t="s">
        <v>2268</v>
      </c>
      <c r="E1079" s="696" t="s">
        <v>2200</v>
      </c>
      <c r="F1079" s="428" t="s">
        <v>847</v>
      </c>
      <c r="G1079" s="429" t="s">
        <v>38</v>
      </c>
      <c r="H1079" s="443" t="s">
        <v>619</v>
      </c>
      <c r="I1079" s="429"/>
      <c r="J1079" s="443" t="s">
        <v>624</v>
      </c>
      <c r="K1079" s="429">
        <v>2</v>
      </c>
      <c r="L1079" s="430">
        <v>589.70000000000005</v>
      </c>
      <c r="M1079" s="429">
        <v>543.79999999999995</v>
      </c>
      <c r="N1079" s="429">
        <v>324</v>
      </c>
      <c r="O1079" s="431">
        <v>24</v>
      </c>
      <c r="P1079" s="353" t="s">
        <v>2136</v>
      </c>
      <c r="Q1079" s="113">
        <v>82192</v>
      </c>
      <c r="R1079" s="113">
        <v>0</v>
      </c>
      <c r="S1079" s="113">
        <f t="shared" si="592"/>
        <v>25541.010000000002</v>
      </c>
      <c r="T1079" s="113">
        <v>0</v>
      </c>
      <c r="U1079" s="308">
        <v>56650.99</v>
      </c>
      <c r="V1079" s="113">
        <v>0</v>
      </c>
      <c r="W1079" s="113">
        <f t="shared" si="593"/>
        <v>139.37934542987958</v>
      </c>
      <c r="X1079" s="113">
        <v>139.38</v>
      </c>
      <c r="Y1079" s="120">
        <v>44196</v>
      </c>
    </row>
    <row r="1080" spans="1:25" ht="15" x14ac:dyDescent="0.25">
      <c r="A1080" s="484" t="s">
        <v>1252</v>
      </c>
      <c r="B1080" s="97" t="s">
        <v>1691</v>
      </c>
      <c r="C1080" s="97">
        <v>20</v>
      </c>
      <c r="D1080" s="211" t="s">
        <v>2269</v>
      </c>
      <c r="E1080" s="696" t="s">
        <v>2200</v>
      </c>
      <c r="F1080" s="428" t="s">
        <v>847</v>
      </c>
      <c r="G1080" s="429" t="s">
        <v>38</v>
      </c>
      <c r="H1080" s="443" t="s">
        <v>619</v>
      </c>
      <c r="I1080" s="429"/>
      <c r="J1080" s="443" t="s">
        <v>624</v>
      </c>
      <c r="K1080" s="429">
        <v>2</v>
      </c>
      <c r="L1080" s="432">
        <v>589.70000000000005</v>
      </c>
      <c r="M1080" s="429">
        <v>543.79999999999995</v>
      </c>
      <c r="N1080" s="429">
        <v>324</v>
      </c>
      <c r="O1080" s="431">
        <v>24</v>
      </c>
      <c r="P1080" s="353" t="s">
        <v>83</v>
      </c>
      <c r="Q1080" s="113">
        <v>139729</v>
      </c>
      <c r="R1080" s="113">
        <v>0</v>
      </c>
      <c r="S1080" s="113">
        <f t="shared" si="592"/>
        <v>43420.520000000004</v>
      </c>
      <c r="T1080" s="113">
        <v>0</v>
      </c>
      <c r="U1080" s="308">
        <v>96308.479999999996</v>
      </c>
      <c r="V1080" s="113">
        <v>0</v>
      </c>
      <c r="W1080" s="113">
        <f t="shared" si="593"/>
        <v>236.94929625233166</v>
      </c>
      <c r="X1080" s="113">
        <v>236.95</v>
      </c>
      <c r="Y1080" s="120">
        <v>44196</v>
      </c>
    </row>
    <row r="1081" spans="1:25" ht="15" x14ac:dyDescent="0.25">
      <c r="A1081" s="484" t="s">
        <v>1252</v>
      </c>
      <c r="B1081" s="97" t="s">
        <v>1692</v>
      </c>
      <c r="C1081" s="97">
        <v>20</v>
      </c>
      <c r="D1081" s="211" t="s">
        <v>2267</v>
      </c>
      <c r="E1081" s="696" t="s">
        <v>2200</v>
      </c>
      <c r="F1081" s="428" t="s">
        <v>847</v>
      </c>
      <c r="G1081" s="429" t="s">
        <v>38</v>
      </c>
      <c r="H1081" s="443" t="s">
        <v>619</v>
      </c>
      <c r="I1081" s="429"/>
      <c r="J1081" s="443" t="s">
        <v>624</v>
      </c>
      <c r="K1081" s="429">
        <v>2</v>
      </c>
      <c r="L1081" s="432">
        <v>589.70000000000005</v>
      </c>
      <c r="M1081" s="429">
        <v>543.79999999999995</v>
      </c>
      <c r="N1081" s="429">
        <v>324</v>
      </c>
      <c r="O1081" s="431">
        <v>24</v>
      </c>
      <c r="P1081" s="353" t="s">
        <v>45</v>
      </c>
      <c r="Q1081" s="113">
        <v>2510524</v>
      </c>
      <c r="R1081" s="113">
        <v>0</v>
      </c>
      <c r="S1081" s="113">
        <f t="shared" si="592"/>
        <v>780140.58000000007</v>
      </c>
      <c r="T1081" s="113">
        <v>0</v>
      </c>
      <c r="U1081" s="308">
        <v>1730383.42</v>
      </c>
      <c r="V1081" s="113">
        <v>0</v>
      </c>
      <c r="W1081" s="113">
        <f>Q1081/N1081</f>
        <v>7748.5308641975307</v>
      </c>
      <c r="X1081" s="113">
        <v>7748.53</v>
      </c>
      <c r="Y1081" s="120">
        <v>44196</v>
      </c>
    </row>
    <row r="1082" spans="1:25" ht="15" x14ac:dyDescent="0.25">
      <c r="A1082" s="484" t="s">
        <v>1252</v>
      </c>
      <c r="B1082" s="97" t="s">
        <v>1693</v>
      </c>
      <c r="C1082" s="97">
        <v>20</v>
      </c>
      <c r="D1082" s="211" t="s">
        <v>2264</v>
      </c>
      <c r="E1082" s="696" t="s">
        <v>2200</v>
      </c>
      <c r="F1082" s="428" t="s">
        <v>847</v>
      </c>
      <c r="G1082" s="429" t="s">
        <v>38</v>
      </c>
      <c r="H1082" s="443" t="s">
        <v>619</v>
      </c>
      <c r="I1082" s="429"/>
      <c r="J1082" s="443" t="s">
        <v>624</v>
      </c>
      <c r="K1082" s="429">
        <v>2</v>
      </c>
      <c r="L1082" s="430">
        <v>589.70000000000005</v>
      </c>
      <c r="M1082" s="429">
        <v>543.79999999999995</v>
      </c>
      <c r="N1082" s="429">
        <v>324</v>
      </c>
      <c r="O1082" s="431">
        <v>24</v>
      </c>
      <c r="P1082" s="353" t="s">
        <v>2135</v>
      </c>
      <c r="Q1082" s="113">
        <v>164385</v>
      </c>
      <c r="R1082" s="113">
        <v>0</v>
      </c>
      <c r="S1082" s="113">
        <f t="shared" si="592"/>
        <v>51082.33</v>
      </c>
      <c r="T1082" s="113">
        <v>0</v>
      </c>
      <c r="U1082" s="308">
        <v>113302.67</v>
      </c>
      <c r="V1082" s="113">
        <v>0</v>
      </c>
      <c r="W1082" s="113">
        <f t="shared" si="593"/>
        <v>278.76038663727314</v>
      </c>
      <c r="X1082" s="113">
        <v>278.76</v>
      </c>
      <c r="Y1082" s="120">
        <v>44196</v>
      </c>
    </row>
    <row r="1083" spans="1:25" ht="25.5" x14ac:dyDescent="0.25">
      <c r="A1083" s="484" t="s">
        <v>1252</v>
      </c>
      <c r="B1083" s="97" t="s">
        <v>1693</v>
      </c>
      <c r="C1083" s="97">
        <v>1</v>
      </c>
      <c r="D1083" s="211" t="s">
        <v>2272</v>
      </c>
      <c r="E1083" s="696" t="s">
        <v>2200</v>
      </c>
      <c r="F1083" s="428" t="s">
        <v>847</v>
      </c>
      <c r="G1083" s="429" t="s">
        <v>38</v>
      </c>
      <c r="H1083" s="443" t="s">
        <v>619</v>
      </c>
      <c r="I1083" s="429"/>
      <c r="J1083" s="443" t="s">
        <v>624</v>
      </c>
      <c r="K1083" s="429">
        <v>2</v>
      </c>
      <c r="L1083" s="430">
        <v>589.70000000000005</v>
      </c>
      <c r="M1083" s="429">
        <v>543.79999999999995</v>
      </c>
      <c r="N1083" s="429">
        <v>324</v>
      </c>
      <c r="O1083" s="431">
        <v>24</v>
      </c>
      <c r="P1083" s="353" t="s">
        <v>2140</v>
      </c>
      <c r="Q1083" s="113">
        <v>82192</v>
      </c>
      <c r="R1083" s="113">
        <v>0</v>
      </c>
      <c r="S1083" s="113">
        <f t="shared" si="592"/>
        <v>25541.010000000002</v>
      </c>
      <c r="T1083" s="113">
        <v>0</v>
      </c>
      <c r="U1083" s="308">
        <v>56650.99</v>
      </c>
      <c r="V1083" s="113">
        <v>0</v>
      </c>
      <c r="W1083" s="113">
        <f t="shared" si="593"/>
        <v>139.37934542987958</v>
      </c>
      <c r="X1083" s="113">
        <v>139.38</v>
      </c>
      <c r="Y1083" s="120">
        <v>44196</v>
      </c>
    </row>
    <row r="1084" spans="1:25" ht="15" x14ac:dyDescent="0.25">
      <c r="A1084" s="484" t="s">
        <v>1252</v>
      </c>
      <c r="B1084" s="97" t="s">
        <v>1694</v>
      </c>
      <c r="C1084" s="97">
        <v>20</v>
      </c>
      <c r="D1084" s="211" t="s">
        <v>2263</v>
      </c>
      <c r="E1084" s="696" t="s">
        <v>2200</v>
      </c>
      <c r="F1084" s="428" t="s">
        <v>847</v>
      </c>
      <c r="G1084" s="429" t="s">
        <v>38</v>
      </c>
      <c r="H1084" s="443" t="s">
        <v>619</v>
      </c>
      <c r="I1084" s="429"/>
      <c r="J1084" s="443" t="s">
        <v>624</v>
      </c>
      <c r="K1084" s="429">
        <v>2</v>
      </c>
      <c r="L1084" s="430">
        <v>589.70000000000005</v>
      </c>
      <c r="M1084" s="429">
        <v>543.79999999999995</v>
      </c>
      <c r="N1084" s="429">
        <v>324</v>
      </c>
      <c r="O1084" s="431">
        <v>24</v>
      </c>
      <c r="P1084" s="353" t="s">
        <v>78</v>
      </c>
      <c r="Q1084" s="113">
        <v>108222</v>
      </c>
      <c r="R1084" s="113">
        <v>0</v>
      </c>
      <c r="S1084" s="113">
        <f t="shared" si="592"/>
        <v>33629.78</v>
      </c>
      <c r="T1084" s="113">
        <v>0</v>
      </c>
      <c r="U1084" s="308">
        <v>74592.22</v>
      </c>
      <c r="V1084" s="113">
        <v>0</v>
      </c>
      <c r="W1084" s="113">
        <f t="shared" si="593"/>
        <v>183.52043411904356</v>
      </c>
      <c r="X1084" s="113">
        <v>183.52</v>
      </c>
      <c r="Y1084" s="120">
        <v>44196</v>
      </c>
    </row>
    <row r="1085" spans="1:25" ht="15" x14ac:dyDescent="0.25">
      <c r="A1085" s="484" t="s">
        <v>1252</v>
      </c>
      <c r="B1085" s="97" t="s">
        <v>1695</v>
      </c>
      <c r="C1085" s="97">
        <v>20</v>
      </c>
      <c r="D1085" s="211" t="s">
        <v>2270</v>
      </c>
      <c r="E1085" s="696" t="s">
        <v>2200</v>
      </c>
      <c r="F1085" s="428" t="s">
        <v>847</v>
      </c>
      <c r="G1085" s="429" t="s">
        <v>38</v>
      </c>
      <c r="H1085" s="443" t="s">
        <v>619</v>
      </c>
      <c r="I1085" s="429"/>
      <c r="J1085" s="443" t="s">
        <v>624</v>
      </c>
      <c r="K1085" s="429">
        <v>2</v>
      </c>
      <c r="L1085" s="430">
        <v>589.70000000000005</v>
      </c>
      <c r="M1085" s="429">
        <v>543.79999999999995</v>
      </c>
      <c r="N1085" s="429">
        <v>324</v>
      </c>
      <c r="O1085" s="431">
        <v>24</v>
      </c>
      <c r="P1085" s="353" t="s">
        <v>2119</v>
      </c>
      <c r="Q1085" s="113">
        <v>109590</v>
      </c>
      <c r="R1085" s="113">
        <v>0</v>
      </c>
      <c r="S1085" s="113">
        <f t="shared" si="592"/>
        <v>34054.89</v>
      </c>
      <c r="T1085" s="113">
        <v>0</v>
      </c>
      <c r="U1085" s="308">
        <v>75535.11</v>
      </c>
      <c r="V1085" s="113">
        <v>0</v>
      </c>
      <c r="W1085" s="113">
        <f t="shared" si="593"/>
        <v>185.8402577581821</v>
      </c>
      <c r="X1085" s="113">
        <v>185.84</v>
      </c>
      <c r="Y1085" s="120">
        <v>44196</v>
      </c>
    </row>
    <row r="1086" spans="1:25" ht="38.25" x14ac:dyDescent="0.25">
      <c r="A1086" s="484" t="s">
        <v>1252</v>
      </c>
      <c r="B1086" s="97" t="s">
        <v>1695</v>
      </c>
      <c r="C1086" s="97">
        <v>11</v>
      </c>
      <c r="D1086" s="211" t="s">
        <v>436</v>
      </c>
      <c r="E1086" s="696" t="s">
        <v>2200</v>
      </c>
      <c r="F1086" s="428" t="s">
        <v>847</v>
      </c>
      <c r="G1086" s="429" t="s">
        <v>38</v>
      </c>
      <c r="H1086" s="429" t="s">
        <v>619</v>
      </c>
      <c r="I1086" s="429"/>
      <c r="J1086" s="443" t="s">
        <v>624</v>
      </c>
      <c r="K1086" s="429">
        <v>2</v>
      </c>
      <c r="L1086" s="432">
        <v>589.70000000000005</v>
      </c>
      <c r="M1086" s="429">
        <v>543.79999999999995</v>
      </c>
      <c r="N1086" s="429">
        <v>324</v>
      </c>
      <c r="O1086" s="431">
        <v>24</v>
      </c>
      <c r="P1086" s="353" t="s">
        <v>2289</v>
      </c>
      <c r="Q1086" s="113">
        <v>3993</v>
      </c>
      <c r="R1086" s="113">
        <v>0</v>
      </c>
      <c r="S1086" s="113">
        <f t="shared" si="592"/>
        <v>1240.8200000000002</v>
      </c>
      <c r="T1086" s="113">
        <v>0</v>
      </c>
      <c r="U1086" s="308">
        <v>2752.18</v>
      </c>
      <c r="V1086" s="113">
        <v>0</v>
      </c>
      <c r="W1086" s="113">
        <f t="shared" si="593"/>
        <v>6.7712396133627264</v>
      </c>
      <c r="X1086" s="113">
        <v>6.77</v>
      </c>
      <c r="Y1086" s="120">
        <v>44196</v>
      </c>
    </row>
    <row r="1087" spans="1:25" ht="38.25" x14ac:dyDescent="0.25">
      <c r="A1087" s="484" t="s">
        <v>1252</v>
      </c>
      <c r="B1087" s="97" t="s">
        <v>1690</v>
      </c>
      <c r="C1087" s="97">
        <v>4</v>
      </c>
      <c r="D1087" s="211" t="s">
        <v>2273</v>
      </c>
      <c r="E1087" s="696" t="s">
        <v>2200</v>
      </c>
      <c r="F1087" s="428" t="s">
        <v>847</v>
      </c>
      <c r="G1087" s="429" t="s">
        <v>38</v>
      </c>
      <c r="H1087" s="429" t="s">
        <v>619</v>
      </c>
      <c r="I1087" s="429"/>
      <c r="J1087" s="443" t="s">
        <v>624</v>
      </c>
      <c r="K1087" s="429">
        <v>2</v>
      </c>
      <c r="L1087" s="432">
        <v>589.70000000000005</v>
      </c>
      <c r="M1087" s="429">
        <v>543.79999999999995</v>
      </c>
      <c r="N1087" s="429">
        <v>324</v>
      </c>
      <c r="O1087" s="431">
        <v>24</v>
      </c>
      <c r="P1087" s="353" t="s">
        <v>2288</v>
      </c>
      <c r="Q1087" s="113">
        <v>3993</v>
      </c>
      <c r="R1087" s="113">
        <v>0</v>
      </c>
      <c r="S1087" s="113">
        <f t="shared" si="592"/>
        <v>1240.8200000000002</v>
      </c>
      <c r="T1087" s="113">
        <v>0</v>
      </c>
      <c r="U1087" s="308">
        <v>2752.18</v>
      </c>
      <c r="V1087" s="113">
        <v>0</v>
      </c>
      <c r="W1087" s="113">
        <f t="shared" si="593"/>
        <v>6.7712396133627264</v>
      </c>
      <c r="X1087" s="113">
        <v>6.77</v>
      </c>
      <c r="Y1087" s="120">
        <v>44196</v>
      </c>
    </row>
    <row r="1088" spans="1:25" ht="25.5" x14ac:dyDescent="0.25">
      <c r="A1088" s="484" t="s">
        <v>1252</v>
      </c>
      <c r="B1088" s="97" t="s">
        <v>1691</v>
      </c>
      <c r="C1088" s="97">
        <v>4</v>
      </c>
      <c r="D1088" s="211" t="s">
        <v>2275</v>
      </c>
      <c r="E1088" s="696" t="s">
        <v>2200</v>
      </c>
      <c r="F1088" s="428" t="s">
        <v>847</v>
      </c>
      <c r="G1088" s="429" t="s">
        <v>38</v>
      </c>
      <c r="H1088" s="429" t="s">
        <v>619</v>
      </c>
      <c r="I1088" s="429"/>
      <c r="J1088" s="443" t="s">
        <v>624</v>
      </c>
      <c r="K1088" s="429">
        <v>2</v>
      </c>
      <c r="L1088" s="432">
        <v>589.70000000000005</v>
      </c>
      <c r="M1088" s="429">
        <v>543.79999999999995</v>
      </c>
      <c r="N1088" s="429">
        <v>324</v>
      </c>
      <c r="O1088" s="431">
        <v>24</v>
      </c>
      <c r="P1088" s="353" t="s">
        <v>2290</v>
      </c>
      <c r="Q1088" s="113">
        <v>5205</v>
      </c>
      <c r="R1088" s="113">
        <v>0</v>
      </c>
      <c r="S1088" s="113">
        <f t="shared" si="592"/>
        <v>1617.44</v>
      </c>
      <c r="T1088" s="113">
        <v>0</v>
      </c>
      <c r="U1088" s="308">
        <v>3587.56</v>
      </c>
      <c r="V1088" s="113">
        <v>0</v>
      </c>
      <c r="W1088" s="113">
        <f t="shared" si="593"/>
        <v>8.8265219603188054</v>
      </c>
      <c r="X1088" s="113">
        <v>8.83</v>
      </c>
      <c r="Y1088" s="120">
        <v>44196</v>
      </c>
    </row>
    <row r="1089" spans="1:25" ht="25.5" x14ac:dyDescent="0.25">
      <c r="A1089" s="484" t="s">
        <v>1252</v>
      </c>
      <c r="B1089" s="97" t="s">
        <v>1692</v>
      </c>
      <c r="C1089" s="97">
        <v>3</v>
      </c>
      <c r="D1089" s="211" t="s">
        <v>2274</v>
      </c>
      <c r="E1089" s="696" t="s">
        <v>2200</v>
      </c>
      <c r="F1089" s="428" t="s">
        <v>847</v>
      </c>
      <c r="G1089" s="429" t="s">
        <v>38</v>
      </c>
      <c r="H1089" s="429" t="s">
        <v>619</v>
      </c>
      <c r="I1089" s="429"/>
      <c r="J1089" s="443" t="s">
        <v>624</v>
      </c>
      <c r="K1089" s="429">
        <v>2</v>
      </c>
      <c r="L1089" s="432">
        <v>589.70000000000005</v>
      </c>
      <c r="M1089" s="429">
        <v>543.79999999999995</v>
      </c>
      <c r="N1089" s="429">
        <v>324</v>
      </c>
      <c r="O1089" s="431">
        <v>24</v>
      </c>
      <c r="P1089" s="353" t="s">
        <v>2291</v>
      </c>
      <c r="Q1089" s="113">
        <v>5324</v>
      </c>
      <c r="R1089" s="113">
        <v>0</v>
      </c>
      <c r="S1089" s="113">
        <f t="shared" si="592"/>
        <v>1654.42</v>
      </c>
      <c r="T1089" s="113">
        <v>0</v>
      </c>
      <c r="U1089" s="308">
        <v>3669.58</v>
      </c>
      <c r="V1089" s="113">
        <v>0</v>
      </c>
      <c r="W1089" s="113">
        <f t="shared" si="593"/>
        <v>9.0283194844836352</v>
      </c>
      <c r="X1089" s="113">
        <v>9.0299999999999994</v>
      </c>
      <c r="Y1089" s="120">
        <v>44196</v>
      </c>
    </row>
    <row r="1090" spans="1:25" ht="15" x14ac:dyDescent="0.25">
      <c r="A1090" s="484" t="s">
        <v>1252</v>
      </c>
      <c r="B1090" s="97" t="s">
        <v>1694</v>
      </c>
      <c r="C1090" s="97">
        <v>5</v>
      </c>
      <c r="D1090" s="211" t="s">
        <v>2271</v>
      </c>
      <c r="E1090" s="696"/>
      <c r="F1090" s="618" t="s">
        <v>31</v>
      </c>
      <c r="G1090" s="352" t="s">
        <v>18</v>
      </c>
      <c r="H1090" s="352" t="s">
        <v>18</v>
      </c>
      <c r="I1090" s="352" t="s">
        <v>18</v>
      </c>
      <c r="J1090" s="352" t="s">
        <v>18</v>
      </c>
      <c r="K1090" s="352" t="s">
        <v>18</v>
      </c>
      <c r="L1090" s="464">
        <f>L1089</f>
        <v>589.70000000000005</v>
      </c>
      <c r="M1090" s="464">
        <f>M1089</f>
        <v>543.79999999999995</v>
      </c>
      <c r="N1090" s="464">
        <f>N1089</f>
        <v>324</v>
      </c>
      <c r="O1090" s="465">
        <f>O1089</f>
        <v>24</v>
      </c>
      <c r="P1090" s="463" t="s">
        <v>18</v>
      </c>
      <c r="Q1090" s="114">
        <f>SUM(Q1077:Q1089)</f>
        <v>5477804</v>
      </c>
      <c r="R1090" s="114">
        <f t="shared" ref="R1090:U1090" si="594">SUM(R1077:R1089)</f>
        <v>0</v>
      </c>
      <c r="S1090" s="114">
        <f t="shared" si="594"/>
        <v>1702217.2300000002</v>
      </c>
      <c r="T1090" s="114">
        <f t="shared" si="594"/>
        <v>0</v>
      </c>
      <c r="U1090" s="114">
        <f t="shared" si="594"/>
        <v>3775586.7700000005</v>
      </c>
      <c r="V1090" s="114">
        <f>SUBTOTAL(9,V1077:V1089)</f>
        <v>0</v>
      </c>
      <c r="W1090" s="466" t="s">
        <v>18</v>
      </c>
      <c r="X1090" s="114" t="s">
        <v>18</v>
      </c>
      <c r="Y1090" s="468" t="s">
        <v>18</v>
      </c>
    </row>
    <row r="1091" spans="1:25" ht="15" x14ac:dyDescent="0.25">
      <c r="A1091" s="484" t="s">
        <v>1252</v>
      </c>
      <c r="B1091" s="97" t="s">
        <v>1696</v>
      </c>
      <c r="C1091" s="97">
        <v>20</v>
      </c>
      <c r="D1091" s="211" t="s">
        <v>2265</v>
      </c>
      <c r="E1091" s="696" t="s">
        <v>2201</v>
      </c>
      <c r="F1091" s="428" t="s">
        <v>848</v>
      </c>
      <c r="G1091" s="429" t="s">
        <v>38</v>
      </c>
      <c r="H1091" s="443" t="s">
        <v>616</v>
      </c>
      <c r="I1091" s="429"/>
      <c r="J1091" s="443" t="s">
        <v>600</v>
      </c>
      <c r="K1091" s="429">
        <v>5</v>
      </c>
      <c r="L1091" s="430">
        <v>3006.6</v>
      </c>
      <c r="M1091" s="429">
        <v>2701.2</v>
      </c>
      <c r="N1091" s="429"/>
      <c r="O1091" s="431">
        <v>180</v>
      </c>
      <c r="P1091" s="353" t="s">
        <v>78</v>
      </c>
      <c r="Q1091" s="113">
        <v>164611</v>
      </c>
      <c r="R1091" s="113">
        <v>0</v>
      </c>
      <c r="S1091" s="113">
        <f t="shared" ref="S1091:S1096" si="595">Q1091-U1091</f>
        <v>51152.56</v>
      </c>
      <c r="T1091" s="113">
        <v>0</v>
      </c>
      <c r="U1091" s="308">
        <v>113458.44</v>
      </c>
      <c r="V1091" s="113">
        <v>0</v>
      </c>
      <c r="W1091" s="113">
        <f t="shared" ref="W1091:W1096" si="596">Q1091/L1091</f>
        <v>54.749883589436571</v>
      </c>
      <c r="X1091" s="113">
        <v>54.75</v>
      </c>
      <c r="Y1091" s="120">
        <v>44196</v>
      </c>
    </row>
    <row r="1092" spans="1:25" ht="25.5" x14ac:dyDescent="0.25">
      <c r="A1092" s="484" t="s">
        <v>1252</v>
      </c>
      <c r="B1092" s="97" t="s">
        <v>1696</v>
      </c>
      <c r="C1092" s="97">
        <v>10</v>
      </c>
      <c r="D1092" s="211" t="s">
        <v>2129</v>
      </c>
      <c r="E1092" s="696" t="s">
        <v>2201</v>
      </c>
      <c r="F1092" s="428" t="s">
        <v>848</v>
      </c>
      <c r="G1092" s="429" t="s">
        <v>38</v>
      </c>
      <c r="H1092" s="443" t="s">
        <v>616</v>
      </c>
      <c r="I1092" s="429"/>
      <c r="J1092" s="443" t="s">
        <v>600</v>
      </c>
      <c r="K1092" s="429">
        <v>5</v>
      </c>
      <c r="L1092" s="430">
        <v>3006.6</v>
      </c>
      <c r="M1092" s="429">
        <v>2701.2</v>
      </c>
      <c r="N1092" s="429"/>
      <c r="O1092" s="431">
        <v>180</v>
      </c>
      <c r="P1092" s="353" t="s">
        <v>2136</v>
      </c>
      <c r="Q1092" s="113">
        <v>125014</v>
      </c>
      <c r="R1092" s="113">
        <v>0</v>
      </c>
      <c r="S1092" s="113">
        <f t="shared" si="595"/>
        <v>38847.86</v>
      </c>
      <c r="T1092" s="113">
        <v>0</v>
      </c>
      <c r="U1092" s="308">
        <v>86166.14</v>
      </c>
      <c r="V1092" s="113">
        <v>0</v>
      </c>
      <c r="W1092" s="113">
        <f t="shared" si="596"/>
        <v>41.579857646511009</v>
      </c>
      <c r="X1092" s="113">
        <v>41.58</v>
      </c>
      <c r="Y1092" s="120">
        <v>44196</v>
      </c>
    </row>
    <row r="1093" spans="1:25" x14ac:dyDescent="0.25">
      <c r="A1093" s="437"/>
      <c r="B1093" s="34"/>
      <c r="C1093" s="34"/>
      <c r="D1093" s="132"/>
      <c r="E1093" s="696" t="s">
        <v>2201</v>
      </c>
      <c r="F1093" s="428" t="s">
        <v>848</v>
      </c>
      <c r="G1093" s="429" t="s">
        <v>38</v>
      </c>
      <c r="H1093" s="429" t="s">
        <v>616</v>
      </c>
      <c r="I1093" s="429"/>
      <c r="J1093" s="443" t="s">
        <v>600</v>
      </c>
      <c r="K1093" s="429">
        <v>5</v>
      </c>
      <c r="L1093" s="430">
        <v>3006.6</v>
      </c>
      <c r="M1093" s="429">
        <v>2701.2</v>
      </c>
      <c r="N1093" s="429"/>
      <c r="O1093" s="431">
        <v>180</v>
      </c>
      <c r="P1093" s="353" t="s">
        <v>2138</v>
      </c>
      <c r="Q1093" s="113">
        <v>5760616</v>
      </c>
      <c r="R1093" s="113">
        <v>0</v>
      </c>
      <c r="S1093" s="113">
        <f t="shared" si="595"/>
        <v>1790100.5299999998</v>
      </c>
      <c r="T1093" s="113">
        <v>0</v>
      </c>
      <c r="U1093" s="308">
        <v>3970515.47</v>
      </c>
      <c r="V1093" s="113">
        <v>0</v>
      </c>
      <c r="W1093" s="113">
        <f t="shared" si="596"/>
        <v>1915.9901549923502</v>
      </c>
      <c r="X1093" s="113">
        <v>1915.99</v>
      </c>
      <c r="Y1093" s="120">
        <v>44196</v>
      </c>
    </row>
    <row r="1094" spans="1:25" ht="15" x14ac:dyDescent="0.25">
      <c r="A1094" s="484" t="s">
        <v>1253</v>
      </c>
      <c r="B1094" s="97" t="s">
        <v>1697</v>
      </c>
      <c r="C1094" s="97">
        <v>20</v>
      </c>
      <c r="D1094" s="211" t="s">
        <v>2266</v>
      </c>
      <c r="E1094" s="696" t="s">
        <v>2201</v>
      </c>
      <c r="F1094" s="428" t="s">
        <v>848</v>
      </c>
      <c r="G1094" s="429" t="s">
        <v>38</v>
      </c>
      <c r="H1094" s="429" t="s">
        <v>616</v>
      </c>
      <c r="I1094" s="429"/>
      <c r="J1094" s="443" t="s">
        <v>600</v>
      </c>
      <c r="K1094" s="429">
        <v>5</v>
      </c>
      <c r="L1094" s="430">
        <v>3006.6</v>
      </c>
      <c r="M1094" s="429">
        <v>2701.2</v>
      </c>
      <c r="N1094" s="429"/>
      <c r="O1094" s="431">
        <v>180</v>
      </c>
      <c r="P1094" s="353" t="s">
        <v>2137</v>
      </c>
      <c r="Q1094" s="113">
        <v>1761958</v>
      </c>
      <c r="R1094" s="113">
        <v>0</v>
      </c>
      <c r="S1094" s="113">
        <f t="shared" si="595"/>
        <v>547525.12000000011</v>
      </c>
      <c r="T1094" s="113">
        <v>0</v>
      </c>
      <c r="U1094" s="308">
        <v>1214432.8799999999</v>
      </c>
      <c r="V1094" s="113">
        <v>0</v>
      </c>
      <c r="W1094" s="113">
        <f t="shared" si="596"/>
        <v>586.03006718552524</v>
      </c>
      <c r="X1094" s="113">
        <v>586.03</v>
      </c>
      <c r="Y1094" s="120">
        <v>44196</v>
      </c>
    </row>
    <row r="1095" spans="1:25" ht="15" x14ac:dyDescent="0.25">
      <c r="A1095" s="484" t="s">
        <v>1253</v>
      </c>
      <c r="B1095" s="97" t="s">
        <v>1697</v>
      </c>
      <c r="C1095" s="97">
        <v>8</v>
      </c>
      <c r="D1095" s="211" t="s">
        <v>45</v>
      </c>
      <c r="E1095" s="696" t="s">
        <v>2201</v>
      </c>
      <c r="F1095" s="428" t="s">
        <v>848</v>
      </c>
      <c r="G1095" s="429" t="s">
        <v>38</v>
      </c>
      <c r="H1095" s="443" t="s">
        <v>616</v>
      </c>
      <c r="I1095" s="429"/>
      <c r="J1095" s="443" t="s">
        <v>600</v>
      </c>
      <c r="K1095" s="429">
        <v>5</v>
      </c>
      <c r="L1095" s="430">
        <v>3006.6</v>
      </c>
      <c r="M1095" s="429">
        <v>2701.2</v>
      </c>
      <c r="N1095" s="429"/>
      <c r="O1095" s="431">
        <v>180</v>
      </c>
      <c r="P1095" s="353" t="s">
        <v>35</v>
      </c>
      <c r="Q1095" s="113">
        <v>125014</v>
      </c>
      <c r="R1095" s="113">
        <v>0</v>
      </c>
      <c r="S1095" s="113">
        <f t="shared" si="595"/>
        <v>38847.86</v>
      </c>
      <c r="T1095" s="113">
        <v>0</v>
      </c>
      <c r="U1095" s="308">
        <v>86166.14</v>
      </c>
      <c r="V1095" s="113">
        <v>0</v>
      </c>
      <c r="W1095" s="113">
        <f t="shared" si="596"/>
        <v>41.579857646511009</v>
      </c>
      <c r="X1095" s="113">
        <v>41.58</v>
      </c>
      <c r="Y1095" s="120">
        <v>44196</v>
      </c>
    </row>
    <row r="1096" spans="1:25" ht="26.25" thickBot="1" x14ac:dyDescent="0.3">
      <c r="A1096" s="487" t="s">
        <v>1253</v>
      </c>
      <c r="B1096" s="469" t="s">
        <v>1698</v>
      </c>
      <c r="C1096" s="469">
        <v>20</v>
      </c>
      <c r="D1096" s="470" t="s">
        <v>2268</v>
      </c>
      <c r="E1096" s="696" t="s">
        <v>2201</v>
      </c>
      <c r="F1096" s="428" t="s">
        <v>848</v>
      </c>
      <c r="G1096" s="429" t="s">
        <v>38</v>
      </c>
      <c r="H1096" s="443" t="s">
        <v>616</v>
      </c>
      <c r="I1096" s="429"/>
      <c r="J1096" s="443" t="s">
        <v>600</v>
      </c>
      <c r="K1096" s="429">
        <v>5</v>
      </c>
      <c r="L1096" s="430">
        <v>3006.6</v>
      </c>
      <c r="M1096" s="429">
        <v>2701.2</v>
      </c>
      <c r="N1096" s="429"/>
      <c r="O1096" s="431">
        <v>180</v>
      </c>
      <c r="P1096" s="353" t="s">
        <v>2140</v>
      </c>
      <c r="Q1096" s="113">
        <v>125014</v>
      </c>
      <c r="R1096" s="113">
        <v>0</v>
      </c>
      <c r="S1096" s="113">
        <f t="shared" si="595"/>
        <v>38847.86</v>
      </c>
      <c r="T1096" s="113">
        <v>0</v>
      </c>
      <c r="U1096" s="308">
        <v>86166.14</v>
      </c>
      <c r="V1096" s="113">
        <v>0</v>
      </c>
      <c r="W1096" s="113">
        <f t="shared" si="596"/>
        <v>41.579857646511009</v>
      </c>
      <c r="X1096" s="113">
        <v>41.58</v>
      </c>
      <c r="Y1096" s="120">
        <v>44196</v>
      </c>
    </row>
    <row r="1097" spans="1:25" ht="15.75" thickBot="1" x14ac:dyDescent="0.3">
      <c r="A1097" s="471" t="s">
        <v>1253</v>
      </c>
      <c r="B1097" s="472" t="s">
        <v>1699</v>
      </c>
      <c r="C1097" s="472">
        <v>20</v>
      </c>
      <c r="D1097" s="473" t="s">
        <v>2269</v>
      </c>
      <c r="E1097" s="696"/>
      <c r="F1097" s="618" t="s">
        <v>31</v>
      </c>
      <c r="G1097" s="352" t="s">
        <v>18</v>
      </c>
      <c r="H1097" s="352" t="s">
        <v>18</v>
      </c>
      <c r="I1097" s="352" t="s">
        <v>18</v>
      </c>
      <c r="J1097" s="352" t="s">
        <v>18</v>
      </c>
      <c r="K1097" s="352" t="s">
        <v>18</v>
      </c>
      <c r="L1097" s="464">
        <f>L1096</f>
        <v>3006.6</v>
      </c>
      <c r="M1097" s="464">
        <f>M1096</f>
        <v>2701.2</v>
      </c>
      <c r="N1097" s="464">
        <f>N1096</f>
        <v>0</v>
      </c>
      <c r="O1097" s="465">
        <f>O1096</f>
        <v>180</v>
      </c>
      <c r="P1097" s="463" t="s">
        <v>18</v>
      </c>
      <c r="Q1097" s="114">
        <f>SUM(Q1091:Q1096)</f>
        <v>8062227</v>
      </c>
      <c r="R1097" s="114">
        <f t="shared" ref="R1097:U1097" si="597">SUM(R1091:R1096)</f>
        <v>0</v>
      </c>
      <c r="S1097" s="114">
        <f t="shared" si="597"/>
        <v>2505321.7899999996</v>
      </c>
      <c r="T1097" s="114">
        <f t="shared" si="597"/>
        <v>0</v>
      </c>
      <c r="U1097" s="114">
        <f t="shared" si="597"/>
        <v>5556905.209999999</v>
      </c>
      <c r="V1097" s="114">
        <f>SUBTOTAL(9,V1091:V1096)</f>
        <v>0</v>
      </c>
      <c r="W1097" s="466" t="s">
        <v>18</v>
      </c>
      <c r="X1097" s="114" t="s">
        <v>18</v>
      </c>
      <c r="Y1097" s="468" t="s">
        <v>18</v>
      </c>
    </row>
    <row r="1098" spans="1:25" ht="15" x14ac:dyDescent="0.25">
      <c r="A1098" s="488" t="s">
        <v>1253</v>
      </c>
      <c r="B1098" s="474" t="s">
        <v>1700</v>
      </c>
      <c r="C1098" s="474">
        <v>20</v>
      </c>
      <c r="D1098" s="475" t="s">
        <v>2267</v>
      </c>
      <c r="E1098" s="696" t="s">
        <v>2202</v>
      </c>
      <c r="F1098" s="428" t="s">
        <v>849</v>
      </c>
      <c r="G1098" s="429" t="s">
        <v>38</v>
      </c>
      <c r="H1098" s="443" t="s">
        <v>616</v>
      </c>
      <c r="I1098" s="429"/>
      <c r="J1098" s="443" t="s">
        <v>600</v>
      </c>
      <c r="K1098" s="429">
        <v>5</v>
      </c>
      <c r="L1098" s="430">
        <v>2970.7</v>
      </c>
      <c r="M1098" s="429">
        <v>2669.5</v>
      </c>
      <c r="N1098" s="429">
        <v>690.5</v>
      </c>
      <c r="O1098" s="431">
        <v>180</v>
      </c>
      <c r="P1098" s="353" t="s">
        <v>78</v>
      </c>
      <c r="Q1098" s="113">
        <v>162646</v>
      </c>
      <c r="R1098" s="113">
        <v>0</v>
      </c>
      <c r="S1098" s="113">
        <f t="shared" ref="S1098:S1103" si="598">Q1098-U1098</f>
        <v>50541.94</v>
      </c>
      <c r="T1098" s="113">
        <v>0</v>
      </c>
      <c r="U1098" s="308">
        <v>112104.06</v>
      </c>
      <c r="V1098" s="113">
        <v>0</v>
      </c>
      <c r="W1098" s="113">
        <f t="shared" ref="W1098:W1103" si="599">Q1098/L1098</f>
        <v>54.750058908674724</v>
      </c>
      <c r="X1098" s="113">
        <v>54.75</v>
      </c>
      <c r="Y1098" s="120">
        <v>44196</v>
      </c>
    </row>
    <row r="1099" spans="1:25" ht="25.5" x14ac:dyDescent="0.25">
      <c r="A1099" s="484" t="s">
        <v>1253</v>
      </c>
      <c r="B1099" s="97" t="s">
        <v>1701</v>
      </c>
      <c r="C1099" s="97">
        <v>20</v>
      </c>
      <c r="D1099" s="211" t="s">
        <v>2264</v>
      </c>
      <c r="E1099" s="696" t="s">
        <v>2202</v>
      </c>
      <c r="F1099" s="428" t="s">
        <v>849</v>
      </c>
      <c r="G1099" s="429" t="s">
        <v>38</v>
      </c>
      <c r="H1099" s="443" t="s">
        <v>616</v>
      </c>
      <c r="I1099" s="429"/>
      <c r="J1099" s="443" t="s">
        <v>600</v>
      </c>
      <c r="K1099" s="429">
        <v>5</v>
      </c>
      <c r="L1099" s="430">
        <v>2970.7</v>
      </c>
      <c r="M1099" s="429">
        <v>2669.5</v>
      </c>
      <c r="N1099" s="429">
        <v>690.5</v>
      </c>
      <c r="O1099" s="431">
        <v>180</v>
      </c>
      <c r="P1099" s="353" t="s">
        <v>2136</v>
      </c>
      <c r="Q1099" s="113">
        <v>123522</v>
      </c>
      <c r="R1099" s="113">
        <v>0</v>
      </c>
      <c r="S1099" s="113">
        <f t="shared" si="598"/>
        <v>38384.229999999996</v>
      </c>
      <c r="T1099" s="113">
        <v>0</v>
      </c>
      <c r="U1099" s="308">
        <v>85137.77</v>
      </c>
      <c r="V1099" s="113">
        <v>0</v>
      </c>
      <c r="W1099" s="113">
        <f t="shared" si="599"/>
        <v>41.580098966573537</v>
      </c>
      <c r="X1099" s="113">
        <v>41.58</v>
      </c>
      <c r="Y1099" s="120">
        <v>44196</v>
      </c>
    </row>
    <row r="1100" spans="1:25" ht="15" x14ac:dyDescent="0.25">
      <c r="A1100" s="484" t="s">
        <v>1253</v>
      </c>
      <c r="B1100" s="97" t="s">
        <v>1701</v>
      </c>
      <c r="C1100" s="97">
        <v>1</v>
      </c>
      <c r="D1100" s="211" t="s">
        <v>2272</v>
      </c>
      <c r="E1100" s="696" t="s">
        <v>2202</v>
      </c>
      <c r="F1100" s="428" t="s">
        <v>849</v>
      </c>
      <c r="G1100" s="429" t="s">
        <v>38</v>
      </c>
      <c r="H1100" s="429" t="s">
        <v>616</v>
      </c>
      <c r="I1100" s="429"/>
      <c r="J1100" s="443" t="s">
        <v>600</v>
      </c>
      <c r="K1100" s="429">
        <v>5</v>
      </c>
      <c r="L1100" s="430">
        <v>2970.7</v>
      </c>
      <c r="M1100" s="429">
        <v>2669.5</v>
      </c>
      <c r="N1100" s="429">
        <v>690.5</v>
      </c>
      <c r="O1100" s="431">
        <v>180</v>
      </c>
      <c r="P1100" s="353" t="s">
        <v>2138</v>
      </c>
      <c r="Q1100" s="113">
        <v>5691831</v>
      </c>
      <c r="R1100" s="113">
        <v>0</v>
      </c>
      <c r="S1100" s="113">
        <f t="shared" si="598"/>
        <v>1768725.7200000002</v>
      </c>
      <c r="T1100" s="113">
        <v>0</v>
      </c>
      <c r="U1100" s="308">
        <v>3923105.28</v>
      </c>
      <c r="V1100" s="113">
        <v>0</v>
      </c>
      <c r="W1100" s="113">
        <f t="shared" si="599"/>
        <v>1915.9898340458478</v>
      </c>
      <c r="X1100" s="113">
        <v>1915.99</v>
      </c>
      <c r="Y1100" s="120">
        <v>44196</v>
      </c>
    </row>
    <row r="1101" spans="1:25" ht="15" x14ac:dyDescent="0.25">
      <c r="A1101" s="484" t="s">
        <v>1253</v>
      </c>
      <c r="B1101" s="97" t="s">
        <v>1702</v>
      </c>
      <c r="C1101" s="97">
        <v>20</v>
      </c>
      <c r="D1101" s="211" t="s">
        <v>2263</v>
      </c>
      <c r="E1101" s="696" t="s">
        <v>2202</v>
      </c>
      <c r="F1101" s="428" t="s">
        <v>849</v>
      </c>
      <c r="G1101" s="429" t="s">
        <v>38</v>
      </c>
      <c r="H1101" s="429" t="s">
        <v>616</v>
      </c>
      <c r="I1101" s="429"/>
      <c r="J1101" s="443" t="s">
        <v>600</v>
      </c>
      <c r="K1101" s="429">
        <v>5</v>
      </c>
      <c r="L1101" s="430">
        <v>2970.7</v>
      </c>
      <c r="M1101" s="429">
        <v>2669.5</v>
      </c>
      <c r="N1101" s="429">
        <v>690.5</v>
      </c>
      <c r="O1101" s="431">
        <v>180</v>
      </c>
      <c r="P1101" s="353" t="s">
        <v>2137</v>
      </c>
      <c r="Q1101" s="113">
        <v>1740919</v>
      </c>
      <c r="R1101" s="113">
        <v>0</v>
      </c>
      <c r="S1101" s="113">
        <f t="shared" si="598"/>
        <v>540987.29</v>
      </c>
      <c r="T1101" s="113">
        <v>0</v>
      </c>
      <c r="U1101" s="308">
        <v>1199931.71</v>
      </c>
      <c r="V1101" s="113">
        <v>0</v>
      </c>
      <c r="W1101" s="113">
        <f t="shared" si="599"/>
        <v>586.02989194465954</v>
      </c>
      <c r="X1101" s="113">
        <v>586.03</v>
      </c>
      <c r="Y1101" s="120">
        <v>44196</v>
      </c>
    </row>
    <row r="1102" spans="1:25" ht="15" x14ac:dyDescent="0.25">
      <c r="A1102" s="484" t="s">
        <v>1253</v>
      </c>
      <c r="B1102" s="97" t="s">
        <v>1703</v>
      </c>
      <c r="C1102" s="97">
        <v>20</v>
      </c>
      <c r="D1102" s="211" t="s">
        <v>2270</v>
      </c>
      <c r="E1102" s="696" t="s">
        <v>2202</v>
      </c>
      <c r="F1102" s="428" t="s">
        <v>849</v>
      </c>
      <c r="G1102" s="429" t="s">
        <v>38</v>
      </c>
      <c r="H1102" s="443" t="s">
        <v>616</v>
      </c>
      <c r="I1102" s="429"/>
      <c r="J1102" s="443" t="s">
        <v>600</v>
      </c>
      <c r="K1102" s="429">
        <v>5</v>
      </c>
      <c r="L1102" s="430">
        <v>2970.7</v>
      </c>
      <c r="M1102" s="429">
        <v>2669.5</v>
      </c>
      <c r="N1102" s="429">
        <v>690.5</v>
      </c>
      <c r="O1102" s="431">
        <v>180</v>
      </c>
      <c r="P1102" s="353" t="s">
        <v>35</v>
      </c>
      <c r="Q1102" s="113">
        <v>123522</v>
      </c>
      <c r="R1102" s="113">
        <v>0</v>
      </c>
      <c r="S1102" s="113">
        <f t="shared" si="598"/>
        <v>38384.229999999996</v>
      </c>
      <c r="T1102" s="113">
        <v>0</v>
      </c>
      <c r="U1102" s="308">
        <v>85137.77</v>
      </c>
      <c r="V1102" s="113">
        <v>0</v>
      </c>
      <c r="W1102" s="113">
        <f t="shared" si="599"/>
        <v>41.580098966573537</v>
      </c>
      <c r="X1102" s="113">
        <v>41.58</v>
      </c>
      <c r="Y1102" s="120">
        <v>44196</v>
      </c>
    </row>
    <row r="1103" spans="1:25" ht="25.5" x14ac:dyDescent="0.25">
      <c r="A1103" s="484" t="s">
        <v>1253</v>
      </c>
      <c r="B1103" s="97" t="s">
        <v>1698</v>
      </c>
      <c r="C1103" s="97">
        <v>4</v>
      </c>
      <c r="D1103" s="211" t="s">
        <v>2273</v>
      </c>
      <c r="E1103" s="696" t="s">
        <v>2202</v>
      </c>
      <c r="F1103" s="428" t="s">
        <v>849</v>
      </c>
      <c r="G1103" s="429" t="s">
        <v>38</v>
      </c>
      <c r="H1103" s="443" t="s">
        <v>616</v>
      </c>
      <c r="I1103" s="429"/>
      <c r="J1103" s="443" t="s">
        <v>600</v>
      </c>
      <c r="K1103" s="429">
        <v>5</v>
      </c>
      <c r="L1103" s="430">
        <v>2970.7</v>
      </c>
      <c r="M1103" s="429">
        <v>2669.5</v>
      </c>
      <c r="N1103" s="429">
        <v>690.5</v>
      </c>
      <c r="O1103" s="431">
        <v>180</v>
      </c>
      <c r="P1103" s="353" t="s">
        <v>2140</v>
      </c>
      <c r="Q1103" s="113">
        <v>123522</v>
      </c>
      <c r="R1103" s="113">
        <v>0</v>
      </c>
      <c r="S1103" s="113">
        <f t="shared" si="598"/>
        <v>38384.229999999996</v>
      </c>
      <c r="T1103" s="113">
        <v>0</v>
      </c>
      <c r="U1103" s="308">
        <v>85137.77</v>
      </c>
      <c r="V1103" s="113">
        <v>0</v>
      </c>
      <c r="W1103" s="113">
        <f t="shared" si="599"/>
        <v>41.580098966573537</v>
      </c>
      <c r="X1103" s="113">
        <v>41.58</v>
      </c>
      <c r="Y1103" s="120">
        <v>44196</v>
      </c>
    </row>
    <row r="1104" spans="1:25" ht="15" x14ac:dyDescent="0.25">
      <c r="A1104" s="484" t="s">
        <v>1253</v>
      </c>
      <c r="B1104" s="97" t="s">
        <v>1699</v>
      </c>
      <c r="C1104" s="97">
        <v>4</v>
      </c>
      <c r="D1104" s="211" t="s">
        <v>2275</v>
      </c>
      <c r="E1104" s="696"/>
      <c r="F1104" s="618" t="s">
        <v>31</v>
      </c>
      <c r="G1104" s="352" t="s">
        <v>18</v>
      </c>
      <c r="H1104" s="352" t="s">
        <v>18</v>
      </c>
      <c r="I1104" s="352" t="s">
        <v>18</v>
      </c>
      <c r="J1104" s="352" t="s">
        <v>18</v>
      </c>
      <c r="K1104" s="352" t="s">
        <v>18</v>
      </c>
      <c r="L1104" s="464">
        <f>L1103</f>
        <v>2970.7</v>
      </c>
      <c r="M1104" s="464">
        <f>M1103</f>
        <v>2669.5</v>
      </c>
      <c r="N1104" s="464">
        <f>N1103</f>
        <v>690.5</v>
      </c>
      <c r="O1104" s="465">
        <f>O1103</f>
        <v>180</v>
      </c>
      <c r="P1104" s="463" t="s">
        <v>18</v>
      </c>
      <c r="Q1104" s="114">
        <f>SUM(Q1098:Q1103)</f>
        <v>7965962</v>
      </c>
      <c r="R1104" s="114">
        <f t="shared" ref="R1104:U1104" si="600">SUM(R1098:R1103)</f>
        <v>0</v>
      </c>
      <c r="S1104" s="114">
        <f t="shared" si="600"/>
        <v>2475407.64</v>
      </c>
      <c r="T1104" s="114">
        <f t="shared" si="600"/>
        <v>0</v>
      </c>
      <c r="U1104" s="114">
        <f t="shared" si="600"/>
        <v>5490554.3599999994</v>
      </c>
      <c r="V1104" s="114">
        <f>SUBTOTAL(9,V1098:V1103)</f>
        <v>0</v>
      </c>
      <c r="W1104" s="466" t="s">
        <v>18</v>
      </c>
      <c r="X1104" s="114" t="s">
        <v>18</v>
      </c>
      <c r="Y1104" s="468" t="s">
        <v>18</v>
      </c>
    </row>
    <row r="1105" spans="1:25" ht="15" x14ac:dyDescent="0.25">
      <c r="A1105" s="484" t="s">
        <v>1253</v>
      </c>
      <c r="B1105" s="97" t="s">
        <v>1700</v>
      </c>
      <c r="C1105" s="97">
        <v>3</v>
      </c>
      <c r="D1105" s="211" t="s">
        <v>2274</v>
      </c>
      <c r="E1105" s="696" t="s">
        <v>2203</v>
      </c>
      <c r="F1105" s="428" t="s">
        <v>850</v>
      </c>
      <c r="G1105" s="429" t="s">
        <v>38</v>
      </c>
      <c r="H1105" s="443" t="s">
        <v>631</v>
      </c>
      <c r="I1105" s="429"/>
      <c r="J1105" s="443" t="s">
        <v>629</v>
      </c>
      <c r="K1105" s="429">
        <v>3</v>
      </c>
      <c r="L1105" s="430">
        <v>3204.3</v>
      </c>
      <c r="M1105" s="429">
        <v>2953.9</v>
      </c>
      <c r="N1105" s="429">
        <v>1500</v>
      </c>
      <c r="O1105" s="431">
        <v>63</v>
      </c>
      <c r="P1105" s="353" t="s">
        <v>2277</v>
      </c>
      <c r="Q1105" s="113">
        <v>295629</v>
      </c>
      <c r="R1105" s="113">
        <v>0</v>
      </c>
      <c r="S1105" s="113">
        <f t="shared" ref="S1105:S1111" si="601">Q1105-U1105</f>
        <v>91866.15</v>
      </c>
      <c r="T1105" s="113">
        <v>0</v>
      </c>
      <c r="U1105" s="308">
        <v>203762.85</v>
      </c>
      <c r="V1105" s="113">
        <v>0</v>
      </c>
      <c r="W1105" s="113">
        <f t="shared" ref="W1105:W1111" si="602">Q1105/L1105</f>
        <v>92.260088006740943</v>
      </c>
      <c r="X1105" s="113">
        <v>92.26</v>
      </c>
      <c r="Y1105" s="120">
        <v>44196</v>
      </c>
    </row>
    <row r="1106" spans="1:25" ht="15" x14ac:dyDescent="0.25">
      <c r="A1106" s="484" t="s">
        <v>1253</v>
      </c>
      <c r="B1106" s="97" t="s">
        <v>1702</v>
      </c>
      <c r="C1106" s="97">
        <v>5</v>
      </c>
      <c r="D1106" s="211" t="s">
        <v>2271</v>
      </c>
      <c r="E1106" s="696" t="s">
        <v>2203</v>
      </c>
      <c r="F1106" s="428" t="s">
        <v>850</v>
      </c>
      <c r="G1106" s="429" t="s">
        <v>38</v>
      </c>
      <c r="H1106" s="443" t="s">
        <v>631</v>
      </c>
      <c r="I1106" s="429"/>
      <c r="J1106" s="443" t="s">
        <v>629</v>
      </c>
      <c r="K1106" s="429">
        <v>3</v>
      </c>
      <c r="L1106" s="432">
        <v>3204.3</v>
      </c>
      <c r="M1106" s="429">
        <v>2953.9</v>
      </c>
      <c r="N1106" s="429">
        <v>1500</v>
      </c>
      <c r="O1106" s="431">
        <v>63</v>
      </c>
      <c r="P1106" s="353" t="s">
        <v>436</v>
      </c>
      <c r="Q1106" s="113">
        <v>6529755</v>
      </c>
      <c r="R1106" s="113">
        <v>0</v>
      </c>
      <c r="S1106" s="113">
        <f t="shared" si="601"/>
        <v>2029109.0199999996</v>
      </c>
      <c r="T1106" s="113">
        <v>0</v>
      </c>
      <c r="U1106" s="308">
        <v>4500645.9800000004</v>
      </c>
      <c r="V1106" s="113">
        <v>0</v>
      </c>
      <c r="W1106" s="113">
        <f t="shared" si="602"/>
        <v>2037.8101301376275</v>
      </c>
      <c r="X1106" s="113">
        <v>2037.81</v>
      </c>
      <c r="Y1106" s="120">
        <v>44196</v>
      </c>
    </row>
    <row r="1107" spans="1:25" ht="15" x14ac:dyDescent="0.25">
      <c r="A1107" s="484" t="s">
        <v>1253</v>
      </c>
      <c r="B1107" s="97" t="s">
        <v>1704</v>
      </c>
      <c r="C1107" s="97">
        <v>20</v>
      </c>
      <c r="D1107" s="211" t="s">
        <v>2265</v>
      </c>
      <c r="E1107" s="696" t="s">
        <v>2203</v>
      </c>
      <c r="F1107" s="428" t="s">
        <v>850</v>
      </c>
      <c r="G1107" s="429" t="s">
        <v>38</v>
      </c>
      <c r="H1107" s="429" t="s">
        <v>631</v>
      </c>
      <c r="I1107" s="429"/>
      <c r="J1107" s="443" t="s">
        <v>629</v>
      </c>
      <c r="K1107" s="429">
        <v>3</v>
      </c>
      <c r="L1107" s="430">
        <v>3204.3</v>
      </c>
      <c r="M1107" s="429">
        <v>2953.9</v>
      </c>
      <c r="N1107" s="429">
        <v>1500</v>
      </c>
      <c r="O1107" s="431">
        <v>63</v>
      </c>
      <c r="P1107" s="353" t="s">
        <v>2135</v>
      </c>
      <c r="Q1107" s="113">
        <v>361990</v>
      </c>
      <c r="R1107" s="113">
        <v>0</v>
      </c>
      <c r="S1107" s="113">
        <f t="shared" si="601"/>
        <v>112487.70999999999</v>
      </c>
      <c r="T1107" s="113">
        <v>0</v>
      </c>
      <c r="U1107" s="308">
        <v>249502.29</v>
      </c>
      <c r="V1107" s="113">
        <v>0</v>
      </c>
      <c r="W1107" s="113">
        <f t="shared" si="602"/>
        <v>112.97007146646693</v>
      </c>
      <c r="X1107" s="113">
        <v>112.97</v>
      </c>
      <c r="Y1107" s="120">
        <v>44196</v>
      </c>
    </row>
    <row r="1108" spans="1:25" ht="15" x14ac:dyDescent="0.25">
      <c r="A1108" s="484" t="s">
        <v>1253</v>
      </c>
      <c r="B1108" s="97" t="s">
        <v>1703</v>
      </c>
      <c r="C1108" s="97">
        <v>11</v>
      </c>
      <c r="D1108" s="211" t="s">
        <v>436</v>
      </c>
      <c r="E1108" s="696" t="s">
        <v>2203</v>
      </c>
      <c r="F1108" s="428" t="s">
        <v>850</v>
      </c>
      <c r="G1108" s="429" t="s">
        <v>38</v>
      </c>
      <c r="H1108" s="443" t="s">
        <v>631</v>
      </c>
      <c r="I1108" s="429"/>
      <c r="J1108" s="443" t="s">
        <v>629</v>
      </c>
      <c r="K1108" s="429">
        <v>3</v>
      </c>
      <c r="L1108" s="432">
        <v>3204.3</v>
      </c>
      <c r="M1108" s="429">
        <v>2953.9</v>
      </c>
      <c r="N1108" s="429">
        <v>1500</v>
      </c>
      <c r="O1108" s="431">
        <v>63</v>
      </c>
      <c r="P1108" s="353" t="s">
        <v>2129</v>
      </c>
      <c r="Q1108" s="113">
        <v>12165509</v>
      </c>
      <c r="R1108" s="113">
        <v>0</v>
      </c>
      <c r="S1108" s="113">
        <f t="shared" si="601"/>
        <v>3780408.91</v>
      </c>
      <c r="T1108" s="113">
        <v>0</v>
      </c>
      <c r="U1108" s="308">
        <v>8385100.0899999999</v>
      </c>
      <c r="V1108" s="113">
        <v>0</v>
      </c>
      <c r="W1108" s="113">
        <f t="shared" si="602"/>
        <v>3796.6198545704206</v>
      </c>
      <c r="X1108" s="113">
        <v>3796.62</v>
      </c>
      <c r="Y1108" s="120">
        <v>44196</v>
      </c>
    </row>
    <row r="1109" spans="1:25" ht="25.5" x14ac:dyDescent="0.25">
      <c r="A1109" s="437"/>
      <c r="B1109" s="34"/>
      <c r="C1109" s="34"/>
      <c r="D1109" s="132"/>
      <c r="E1109" s="696" t="s">
        <v>2203</v>
      </c>
      <c r="F1109" s="428" t="s">
        <v>850</v>
      </c>
      <c r="G1109" s="429" t="s">
        <v>38</v>
      </c>
      <c r="H1109" s="443" t="s">
        <v>631</v>
      </c>
      <c r="I1109" s="429"/>
      <c r="J1109" s="443" t="s">
        <v>629</v>
      </c>
      <c r="K1109" s="429">
        <v>3</v>
      </c>
      <c r="L1109" s="430">
        <v>3204.3</v>
      </c>
      <c r="M1109" s="429">
        <v>2953.9</v>
      </c>
      <c r="N1109" s="429">
        <v>1500</v>
      </c>
      <c r="O1109" s="431">
        <v>63</v>
      </c>
      <c r="P1109" s="353" t="s">
        <v>2136</v>
      </c>
      <c r="Q1109" s="113">
        <v>181011</v>
      </c>
      <c r="R1109" s="113">
        <v>0</v>
      </c>
      <c r="S1109" s="113">
        <f t="shared" si="601"/>
        <v>56248.83</v>
      </c>
      <c r="T1109" s="113">
        <v>0</v>
      </c>
      <c r="U1109" s="308">
        <v>124762.17</v>
      </c>
      <c r="V1109" s="113">
        <v>0</v>
      </c>
      <c r="W1109" s="113">
        <f t="shared" si="602"/>
        <v>56.490029023499666</v>
      </c>
      <c r="X1109" s="113">
        <v>56.49</v>
      </c>
      <c r="Y1109" s="120">
        <v>44196</v>
      </c>
    </row>
    <row r="1110" spans="1:25" ht="15" x14ac:dyDescent="0.25">
      <c r="A1110" s="484" t="s">
        <v>1254</v>
      </c>
      <c r="B1110" s="97" t="s">
        <v>1705</v>
      </c>
      <c r="C1110" s="97">
        <v>20</v>
      </c>
      <c r="D1110" s="211" t="s">
        <v>2266</v>
      </c>
      <c r="E1110" s="696" t="s">
        <v>2203</v>
      </c>
      <c r="F1110" s="428" t="s">
        <v>850</v>
      </c>
      <c r="G1110" s="429" t="s">
        <v>38</v>
      </c>
      <c r="H1110" s="443" t="s">
        <v>631</v>
      </c>
      <c r="I1110" s="429"/>
      <c r="J1110" s="443" t="s">
        <v>629</v>
      </c>
      <c r="K1110" s="429">
        <v>3</v>
      </c>
      <c r="L1110" s="432">
        <v>3204.3</v>
      </c>
      <c r="M1110" s="429">
        <v>2953.9</v>
      </c>
      <c r="N1110" s="429">
        <v>1500</v>
      </c>
      <c r="O1110" s="431">
        <v>63</v>
      </c>
      <c r="P1110" s="353" t="s">
        <v>83</v>
      </c>
      <c r="Q1110" s="113">
        <v>307709</v>
      </c>
      <c r="R1110" s="113">
        <v>0</v>
      </c>
      <c r="S1110" s="113">
        <f t="shared" si="601"/>
        <v>95619.989999999991</v>
      </c>
      <c r="T1110" s="113">
        <v>0</v>
      </c>
      <c r="U1110" s="308">
        <v>212089.01</v>
      </c>
      <c r="V1110" s="113">
        <v>0</v>
      </c>
      <c r="W1110" s="113">
        <f t="shared" si="602"/>
        <v>96.030022157725554</v>
      </c>
      <c r="X1110" s="113">
        <v>96.03</v>
      </c>
      <c r="Y1110" s="120">
        <v>44196</v>
      </c>
    </row>
    <row r="1111" spans="1:25" ht="15" x14ac:dyDescent="0.25">
      <c r="A1111" s="484" t="s">
        <v>1254</v>
      </c>
      <c r="B1111" s="97" t="s">
        <v>1705</v>
      </c>
      <c r="C1111" s="97">
        <v>8</v>
      </c>
      <c r="D1111" s="211" t="s">
        <v>45</v>
      </c>
      <c r="E1111" s="696" t="s">
        <v>2203</v>
      </c>
      <c r="F1111" s="428" t="s">
        <v>850</v>
      </c>
      <c r="G1111" s="429" t="s">
        <v>38</v>
      </c>
      <c r="H1111" s="443" t="s">
        <v>631</v>
      </c>
      <c r="I1111" s="429"/>
      <c r="J1111" s="443" t="s">
        <v>629</v>
      </c>
      <c r="K1111" s="429">
        <v>3</v>
      </c>
      <c r="L1111" s="430">
        <v>3204.3</v>
      </c>
      <c r="M1111" s="429">
        <v>2953.9</v>
      </c>
      <c r="N1111" s="429">
        <v>1500</v>
      </c>
      <c r="O1111" s="431">
        <v>63</v>
      </c>
      <c r="P1111" s="353" t="s">
        <v>35</v>
      </c>
      <c r="Q1111" s="113">
        <v>181011</v>
      </c>
      <c r="R1111" s="113">
        <v>0</v>
      </c>
      <c r="S1111" s="113">
        <f t="shared" si="601"/>
        <v>56248.83</v>
      </c>
      <c r="T1111" s="113">
        <v>0</v>
      </c>
      <c r="U1111" s="308">
        <v>124762.17</v>
      </c>
      <c r="V1111" s="113">
        <v>0</v>
      </c>
      <c r="W1111" s="113">
        <f t="shared" si="602"/>
        <v>56.490029023499666</v>
      </c>
      <c r="X1111" s="113">
        <v>56.49</v>
      </c>
      <c r="Y1111" s="120">
        <v>44196</v>
      </c>
    </row>
    <row r="1112" spans="1:25" ht="15" x14ac:dyDescent="0.25">
      <c r="A1112" s="484" t="s">
        <v>1254</v>
      </c>
      <c r="B1112" s="97" t="s">
        <v>1706</v>
      </c>
      <c r="C1112" s="97">
        <v>20</v>
      </c>
      <c r="D1112" s="211" t="s">
        <v>2268</v>
      </c>
      <c r="E1112" s="696"/>
      <c r="F1112" s="618" t="s">
        <v>31</v>
      </c>
      <c r="G1112" s="352" t="s">
        <v>18</v>
      </c>
      <c r="H1112" s="352" t="s">
        <v>18</v>
      </c>
      <c r="I1112" s="352" t="s">
        <v>18</v>
      </c>
      <c r="J1112" s="352" t="s">
        <v>18</v>
      </c>
      <c r="K1112" s="352" t="s">
        <v>18</v>
      </c>
      <c r="L1112" s="464">
        <f>L1111</f>
        <v>3204.3</v>
      </c>
      <c r="M1112" s="464">
        <f>M1111</f>
        <v>2953.9</v>
      </c>
      <c r="N1112" s="464">
        <f>N1111</f>
        <v>1500</v>
      </c>
      <c r="O1112" s="465">
        <f>O1111</f>
        <v>63</v>
      </c>
      <c r="P1112" s="463" t="s">
        <v>18</v>
      </c>
      <c r="Q1112" s="114">
        <f>SUM(Q1105:Q1111)</f>
        <v>20022614</v>
      </c>
      <c r="R1112" s="114">
        <f t="shared" ref="R1112:U1112" si="603">SUM(R1105:R1111)</f>
        <v>0</v>
      </c>
      <c r="S1112" s="114">
        <f t="shared" si="603"/>
        <v>6221989.4399999995</v>
      </c>
      <c r="T1112" s="114">
        <f t="shared" si="603"/>
        <v>0</v>
      </c>
      <c r="U1112" s="114">
        <f t="shared" si="603"/>
        <v>13800624.560000001</v>
      </c>
      <c r="V1112" s="114">
        <f>SUBTOTAL(9,V1105:V1111)</f>
        <v>0</v>
      </c>
      <c r="W1112" s="466" t="s">
        <v>18</v>
      </c>
      <c r="X1112" s="114" t="s">
        <v>18</v>
      </c>
      <c r="Y1112" s="468" t="s">
        <v>18</v>
      </c>
    </row>
    <row r="1113" spans="1:25" ht="15" x14ac:dyDescent="0.25">
      <c r="A1113" s="484" t="s">
        <v>1254</v>
      </c>
      <c r="B1113" s="97" t="s">
        <v>1706</v>
      </c>
      <c r="C1113" s="97">
        <v>4</v>
      </c>
      <c r="D1113" s="211" t="s">
        <v>2273</v>
      </c>
      <c r="E1113" s="1023" t="s">
        <v>2204</v>
      </c>
      <c r="F1113" s="451" t="s">
        <v>851</v>
      </c>
      <c r="G1113" s="452" t="s">
        <v>38</v>
      </c>
      <c r="H1113" s="178" t="s">
        <v>632</v>
      </c>
      <c r="I1113" s="452"/>
      <c r="J1113" s="178" t="s">
        <v>629</v>
      </c>
      <c r="K1113" s="452">
        <v>3</v>
      </c>
      <c r="L1113" s="455">
        <v>1568.6</v>
      </c>
      <c r="M1113" s="558">
        <v>1438</v>
      </c>
      <c r="N1113" s="452">
        <v>544.29999999999995</v>
      </c>
      <c r="O1113" s="454">
        <v>48</v>
      </c>
      <c r="P1113" s="354" t="s">
        <v>83</v>
      </c>
      <c r="Q1113" s="111">
        <v>150633</v>
      </c>
      <c r="R1113" s="111">
        <v>0</v>
      </c>
      <c r="S1113" s="111">
        <f t="shared" ref="S1113:S1125" si="604">Q1113-U1113</f>
        <v>46808.92</v>
      </c>
      <c r="T1113" s="111">
        <v>0</v>
      </c>
      <c r="U1113" s="309">
        <v>103824.08</v>
      </c>
      <c r="V1113" s="111">
        <v>0</v>
      </c>
      <c r="W1113" s="111">
        <f t="shared" ref="W1113:W1125" si="605">Q1113/L1113</f>
        <v>96.030218028815511</v>
      </c>
      <c r="X1113" s="111">
        <v>96.03</v>
      </c>
      <c r="Y1113" s="112">
        <v>44196</v>
      </c>
    </row>
    <row r="1114" spans="1:25" ht="15" x14ac:dyDescent="0.25">
      <c r="A1114" s="484" t="s">
        <v>1254</v>
      </c>
      <c r="B1114" s="97" t="s">
        <v>1707</v>
      </c>
      <c r="C1114" s="97">
        <v>20</v>
      </c>
      <c r="D1114" s="211" t="s">
        <v>2269</v>
      </c>
      <c r="E1114" s="1023" t="s">
        <v>2204</v>
      </c>
      <c r="F1114" s="446" t="s">
        <v>851</v>
      </c>
      <c r="G1114" s="429" t="s">
        <v>38</v>
      </c>
      <c r="H1114" s="443" t="s">
        <v>632</v>
      </c>
      <c r="I1114" s="429"/>
      <c r="J1114" s="443" t="s">
        <v>629</v>
      </c>
      <c r="K1114" s="429">
        <v>3</v>
      </c>
      <c r="L1114" s="432">
        <v>1568.6</v>
      </c>
      <c r="M1114" s="557">
        <v>1438</v>
      </c>
      <c r="N1114" s="429">
        <v>544.29999999999995</v>
      </c>
      <c r="O1114" s="431">
        <v>48</v>
      </c>
      <c r="P1114" s="353" t="s">
        <v>45</v>
      </c>
      <c r="Q1114" s="113">
        <v>4109753</v>
      </c>
      <c r="R1114" s="113">
        <v>0</v>
      </c>
      <c r="S1114" s="111">
        <f t="shared" si="604"/>
        <v>1277097.9700000002</v>
      </c>
      <c r="T1114" s="113">
        <v>0</v>
      </c>
      <c r="U1114" s="308">
        <v>2832655.03</v>
      </c>
      <c r="V1114" s="113">
        <v>0</v>
      </c>
      <c r="W1114" s="111">
        <f>Q1114/N1114</f>
        <v>7550.5291199706053</v>
      </c>
      <c r="X1114" s="111">
        <v>7550.53</v>
      </c>
      <c r="Y1114" s="120">
        <v>44196</v>
      </c>
    </row>
    <row r="1115" spans="1:25" ht="25.5" x14ac:dyDescent="0.25">
      <c r="A1115" s="484" t="s">
        <v>1254</v>
      </c>
      <c r="B1115" s="97" t="s">
        <v>1707</v>
      </c>
      <c r="C1115" s="97">
        <v>4</v>
      </c>
      <c r="D1115" s="211" t="s">
        <v>2275</v>
      </c>
      <c r="E1115" s="1023" t="s">
        <v>2204</v>
      </c>
      <c r="F1115" s="446" t="s">
        <v>851</v>
      </c>
      <c r="G1115" s="429" t="s">
        <v>38</v>
      </c>
      <c r="H1115" s="443" t="s">
        <v>632</v>
      </c>
      <c r="I1115" s="429"/>
      <c r="J1115" s="443" t="s">
        <v>629</v>
      </c>
      <c r="K1115" s="429">
        <v>3</v>
      </c>
      <c r="L1115" s="430">
        <v>1568.6</v>
      </c>
      <c r="M1115" s="557">
        <v>1438</v>
      </c>
      <c r="N1115" s="429">
        <v>544.29999999999995</v>
      </c>
      <c r="O1115" s="431">
        <v>48</v>
      </c>
      <c r="P1115" s="353" t="s">
        <v>2136</v>
      </c>
      <c r="Q1115" s="113">
        <v>88610</v>
      </c>
      <c r="R1115" s="113">
        <v>0</v>
      </c>
      <c r="S1115" s="111">
        <f t="shared" si="604"/>
        <v>27535.39</v>
      </c>
      <c r="T1115" s="113">
        <v>0</v>
      </c>
      <c r="U1115" s="308">
        <v>61074.61</v>
      </c>
      <c r="V1115" s="113">
        <v>0</v>
      </c>
      <c r="W1115" s="111">
        <f t="shared" si="605"/>
        <v>56.489863572612521</v>
      </c>
      <c r="X1115" s="111">
        <v>56.49</v>
      </c>
      <c r="Y1115" s="120">
        <v>44196</v>
      </c>
    </row>
    <row r="1116" spans="1:25" ht="15" x14ac:dyDescent="0.25">
      <c r="A1116" s="484" t="s">
        <v>1254</v>
      </c>
      <c r="B1116" s="97" t="s">
        <v>1708</v>
      </c>
      <c r="C1116" s="97">
        <v>20</v>
      </c>
      <c r="D1116" s="211" t="s">
        <v>2267</v>
      </c>
      <c r="E1116" s="1023" t="s">
        <v>2204</v>
      </c>
      <c r="F1116" s="446" t="s">
        <v>851</v>
      </c>
      <c r="G1116" s="429" t="s">
        <v>38</v>
      </c>
      <c r="H1116" s="443" t="s">
        <v>632</v>
      </c>
      <c r="I1116" s="429"/>
      <c r="J1116" s="443" t="s">
        <v>629</v>
      </c>
      <c r="K1116" s="429">
        <v>3</v>
      </c>
      <c r="L1116" s="430">
        <v>1568.6</v>
      </c>
      <c r="M1116" s="557">
        <v>1438</v>
      </c>
      <c r="N1116" s="429">
        <v>544.29999999999995</v>
      </c>
      <c r="O1116" s="431">
        <v>48</v>
      </c>
      <c r="P1116" s="353" t="s">
        <v>78</v>
      </c>
      <c r="Q1116" s="113">
        <v>116657</v>
      </c>
      <c r="R1116" s="113">
        <v>0</v>
      </c>
      <c r="S1116" s="111">
        <f t="shared" si="604"/>
        <v>36250.94</v>
      </c>
      <c r="T1116" s="113">
        <v>0</v>
      </c>
      <c r="U1116" s="308">
        <v>80406.06</v>
      </c>
      <c r="V1116" s="113">
        <v>0</v>
      </c>
      <c r="W1116" s="111">
        <f t="shared" si="605"/>
        <v>74.370138977432106</v>
      </c>
      <c r="X1116" s="111">
        <v>74.37</v>
      </c>
      <c r="Y1116" s="120">
        <v>44196</v>
      </c>
    </row>
    <row r="1117" spans="1:25" ht="15" x14ac:dyDescent="0.25">
      <c r="A1117" s="484" t="s">
        <v>1254</v>
      </c>
      <c r="B1117" s="97" t="s">
        <v>1708</v>
      </c>
      <c r="C1117" s="97">
        <v>3</v>
      </c>
      <c r="D1117" s="211" t="s">
        <v>2274</v>
      </c>
      <c r="E1117" s="1023" t="s">
        <v>2204</v>
      </c>
      <c r="F1117" s="446" t="s">
        <v>851</v>
      </c>
      <c r="G1117" s="429" t="s">
        <v>38</v>
      </c>
      <c r="H1117" s="443" t="s">
        <v>632</v>
      </c>
      <c r="I1117" s="429"/>
      <c r="J1117" s="443" t="s">
        <v>629</v>
      </c>
      <c r="K1117" s="429">
        <v>3</v>
      </c>
      <c r="L1117" s="430">
        <v>1568.6</v>
      </c>
      <c r="M1117" s="557">
        <v>1438</v>
      </c>
      <c r="N1117" s="429">
        <v>544.29999999999995</v>
      </c>
      <c r="O1117" s="431">
        <v>48</v>
      </c>
      <c r="P1117" s="353" t="s">
        <v>2119</v>
      </c>
      <c r="Q1117" s="113">
        <v>118147</v>
      </c>
      <c r="R1117" s="113">
        <v>0</v>
      </c>
      <c r="S1117" s="111">
        <f t="shared" si="604"/>
        <v>36713.960000000006</v>
      </c>
      <c r="T1117" s="113">
        <v>0</v>
      </c>
      <c r="U1117" s="308">
        <v>81433.039999999994</v>
      </c>
      <c r="V1117" s="113">
        <v>0</v>
      </c>
      <c r="W1117" s="111">
        <f t="shared" si="605"/>
        <v>75.320030600535517</v>
      </c>
      <c r="X1117" s="111">
        <v>75.319999999999993</v>
      </c>
      <c r="Y1117" s="120">
        <v>44196</v>
      </c>
    </row>
    <row r="1118" spans="1:25" ht="15" x14ac:dyDescent="0.25">
      <c r="A1118" s="484" t="s">
        <v>1254</v>
      </c>
      <c r="B1118" s="97" t="s">
        <v>1709</v>
      </c>
      <c r="C1118" s="97">
        <v>20</v>
      </c>
      <c r="D1118" s="211" t="s">
        <v>2264</v>
      </c>
      <c r="E1118" s="1023" t="s">
        <v>2204</v>
      </c>
      <c r="F1118" s="446" t="s">
        <v>851</v>
      </c>
      <c r="G1118" s="429" t="s">
        <v>38</v>
      </c>
      <c r="H1118" s="443" t="s">
        <v>632</v>
      </c>
      <c r="I1118" s="429"/>
      <c r="J1118" s="443" t="s">
        <v>629</v>
      </c>
      <c r="K1118" s="429">
        <v>3</v>
      </c>
      <c r="L1118" s="432">
        <v>1568.6</v>
      </c>
      <c r="M1118" s="557">
        <v>1438</v>
      </c>
      <c r="N1118" s="429">
        <v>544.29999999999995</v>
      </c>
      <c r="O1118" s="431">
        <v>48</v>
      </c>
      <c r="P1118" s="353" t="s">
        <v>2111</v>
      </c>
      <c r="Q1118" s="113">
        <v>764222</v>
      </c>
      <c r="R1118" s="113">
        <v>0</v>
      </c>
      <c r="S1118" s="111">
        <f t="shared" si="604"/>
        <v>237480.54000000004</v>
      </c>
      <c r="T1118" s="113">
        <v>0</v>
      </c>
      <c r="U1118" s="308">
        <v>526741.46</v>
      </c>
      <c r="V1118" s="113">
        <v>0</v>
      </c>
      <c r="W1118" s="111">
        <f t="shared" si="605"/>
        <v>487.20005100089253</v>
      </c>
      <c r="X1118" s="111">
        <v>487.2</v>
      </c>
      <c r="Y1118" s="120">
        <v>44196</v>
      </c>
    </row>
    <row r="1119" spans="1:25" ht="15" x14ac:dyDescent="0.25">
      <c r="A1119" s="484" t="s">
        <v>1254</v>
      </c>
      <c r="B1119" s="97" t="s">
        <v>1709</v>
      </c>
      <c r="C1119" s="97">
        <v>1</v>
      </c>
      <c r="D1119" s="211" t="s">
        <v>2272</v>
      </c>
      <c r="E1119" s="1023" t="s">
        <v>2204</v>
      </c>
      <c r="F1119" s="446" t="s">
        <v>851</v>
      </c>
      <c r="G1119" s="429" t="s">
        <v>38</v>
      </c>
      <c r="H1119" s="443" t="s">
        <v>632</v>
      </c>
      <c r="I1119" s="429"/>
      <c r="J1119" s="443" t="s">
        <v>629</v>
      </c>
      <c r="K1119" s="429">
        <v>3</v>
      </c>
      <c r="L1119" s="430">
        <v>1568.6</v>
      </c>
      <c r="M1119" s="557">
        <v>1438</v>
      </c>
      <c r="N1119" s="429">
        <v>544.29999999999995</v>
      </c>
      <c r="O1119" s="431">
        <v>48</v>
      </c>
      <c r="P1119" s="353" t="s">
        <v>2277</v>
      </c>
      <c r="Q1119" s="113">
        <v>144719</v>
      </c>
      <c r="R1119" s="113">
        <v>0</v>
      </c>
      <c r="S1119" s="111">
        <f t="shared" si="604"/>
        <v>44971.16</v>
      </c>
      <c r="T1119" s="113">
        <v>0</v>
      </c>
      <c r="U1119" s="308">
        <v>99747.839999999997</v>
      </c>
      <c r="V1119" s="113">
        <v>0</v>
      </c>
      <c r="W1119" s="111">
        <f t="shared" si="605"/>
        <v>92.259977049598376</v>
      </c>
      <c r="X1119" s="111">
        <v>92.26</v>
      </c>
      <c r="Y1119" s="120">
        <v>44196</v>
      </c>
    </row>
    <row r="1120" spans="1:25" ht="15" x14ac:dyDescent="0.25">
      <c r="A1120" s="484" t="s">
        <v>1254</v>
      </c>
      <c r="B1120" s="97" t="s">
        <v>1710</v>
      </c>
      <c r="C1120" s="97">
        <v>20</v>
      </c>
      <c r="D1120" s="211" t="s">
        <v>2263</v>
      </c>
      <c r="E1120" s="1023" t="s">
        <v>2204</v>
      </c>
      <c r="F1120" s="446" t="s">
        <v>851</v>
      </c>
      <c r="G1120" s="429" t="s">
        <v>38</v>
      </c>
      <c r="H1120" s="443" t="s">
        <v>632</v>
      </c>
      <c r="I1120" s="429"/>
      <c r="J1120" s="443" t="s">
        <v>629</v>
      </c>
      <c r="K1120" s="429">
        <v>3</v>
      </c>
      <c r="L1120" s="432">
        <v>1568.6</v>
      </c>
      <c r="M1120" s="557">
        <v>1438</v>
      </c>
      <c r="N1120" s="429">
        <v>544.29999999999995</v>
      </c>
      <c r="O1120" s="431">
        <v>48</v>
      </c>
      <c r="P1120" s="353" t="s">
        <v>436</v>
      </c>
      <c r="Q1120" s="113">
        <v>3196509</v>
      </c>
      <c r="R1120" s="113">
        <v>0</v>
      </c>
      <c r="S1120" s="111">
        <f t="shared" si="604"/>
        <v>993309.12999999989</v>
      </c>
      <c r="T1120" s="113">
        <v>0</v>
      </c>
      <c r="U1120" s="308">
        <v>2203199.87</v>
      </c>
      <c r="V1120" s="113">
        <v>0</v>
      </c>
      <c r="W1120" s="111">
        <f t="shared" si="605"/>
        <v>2037.8101491776108</v>
      </c>
      <c r="X1120" s="111">
        <v>2037.81</v>
      </c>
      <c r="Y1120" s="120">
        <v>44196</v>
      </c>
    </row>
    <row r="1121" spans="1:25" ht="15" x14ac:dyDescent="0.25">
      <c r="A1121" s="484" t="s">
        <v>1254</v>
      </c>
      <c r="B1121" s="97" t="s">
        <v>1710</v>
      </c>
      <c r="C1121" s="97">
        <v>5</v>
      </c>
      <c r="D1121" s="211" t="s">
        <v>2271</v>
      </c>
      <c r="E1121" s="1023" t="s">
        <v>2204</v>
      </c>
      <c r="F1121" s="446" t="s">
        <v>851</v>
      </c>
      <c r="G1121" s="429" t="s">
        <v>38</v>
      </c>
      <c r="H1121" s="429" t="s">
        <v>632</v>
      </c>
      <c r="I1121" s="429"/>
      <c r="J1121" s="443" t="s">
        <v>629</v>
      </c>
      <c r="K1121" s="429">
        <v>3</v>
      </c>
      <c r="L1121" s="432">
        <v>1568.6</v>
      </c>
      <c r="M1121" s="557">
        <v>1438</v>
      </c>
      <c r="N1121" s="429">
        <v>544.29999999999995</v>
      </c>
      <c r="O1121" s="431">
        <v>48</v>
      </c>
      <c r="P1121" s="353" t="s">
        <v>2137</v>
      </c>
      <c r="Q1121" s="113">
        <v>2136245</v>
      </c>
      <c r="R1121" s="113">
        <v>0</v>
      </c>
      <c r="S1121" s="111">
        <f t="shared" si="604"/>
        <v>663834.09000000008</v>
      </c>
      <c r="T1121" s="113">
        <v>0</v>
      </c>
      <c r="U1121" s="308">
        <v>1472410.91</v>
      </c>
      <c r="V1121" s="113">
        <v>0</v>
      </c>
      <c r="W1121" s="111">
        <f t="shared" si="605"/>
        <v>1361.8800204003571</v>
      </c>
      <c r="X1121" s="111">
        <v>1361.88</v>
      </c>
      <c r="Y1121" s="120">
        <v>44196</v>
      </c>
    </row>
    <row r="1122" spans="1:25" ht="15" x14ac:dyDescent="0.25">
      <c r="A1122" s="484" t="s">
        <v>1254</v>
      </c>
      <c r="B1122" s="97" t="s">
        <v>1711</v>
      </c>
      <c r="C1122" s="97">
        <v>20</v>
      </c>
      <c r="D1122" s="211" t="s">
        <v>2270</v>
      </c>
      <c r="E1122" s="1023" t="s">
        <v>2204</v>
      </c>
      <c r="F1122" s="446" t="s">
        <v>851</v>
      </c>
      <c r="G1122" s="429" t="s">
        <v>38</v>
      </c>
      <c r="H1122" s="429" t="s">
        <v>632</v>
      </c>
      <c r="I1122" s="429"/>
      <c r="J1122" s="443" t="s">
        <v>629</v>
      </c>
      <c r="K1122" s="429">
        <v>3</v>
      </c>
      <c r="L1122" s="432">
        <v>1568.6</v>
      </c>
      <c r="M1122" s="557">
        <v>1438</v>
      </c>
      <c r="N1122" s="429">
        <v>544.29999999999995</v>
      </c>
      <c r="O1122" s="431">
        <v>48</v>
      </c>
      <c r="P1122" s="353" t="s">
        <v>2138</v>
      </c>
      <c r="Q1122" s="113">
        <v>3279535</v>
      </c>
      <c r="R1122" s="113">
        <v>0</v>
      </c>
      <c r="S1122" s="111">
        <f t="shared" si="604"/>
        <v>1019109.2999999998</v>
      </c>
      <c r="T1122" s="113">
        <v>0</v>
      </c>
      <c r="U1122" s="308">
        <v>2260425.7000000002</v>
      </c>
      <c r="V1122" s="113">
        <v>0</v>
      </c>
      <c r="W1122" s="111">
        <f t="shared" si="605"/>
        <v>2090.7401504526329</v>
      </c>
      <c r="X1122" s="111">
        <v>2090.7399999999998</v>
      </c>
      <c r="Y1122" s="120">
        <v>44196</v>
      </c>
    </row>
    <row r="1123" spans="1:25" ht="15" x14ac:dyDescent="0.25">
      <c r="A1123" s="484" t="s">
        <v>1254</v>
      </c>
      <c r="B1123" s="97" t="s">
        <v>1711</v>
      </c>
      <c r="C1123" s="97">
        <v>11</v>
      </c>
      <c r="D1123" s="211" t="s">
        <v>436</v>
      </c>
      <c r="E1123" s="1023" t="s">
        <v>2204</v>
      </c>
      <c r="F1123" s="446" t="s">
        <v>851</v>
      </c>
      <c r="G1123" s="429" t="s">
        <v>38</v>
      </c>
      <c r="H1123" s="443" t="s">
        <v>632</v>
      </c>
      <c r="I1123" s="429"/>
      <c r="J1123" s="443" t="s">
        <v>629</v>
      </c>
      <c r="K1123" s="429">
        <v>3</v>
      </c>
      <c r="L1123" s="430">
        <v>1568.6</v>
      </c>
      <c r="M1123" s="557">
        <v>1438</v>
      </c>
      <c r="N1123" s="429">
        <v>544.29999999999995</v>
      </c>
      <c r="O1123" s="431">
        <v>48</v>
      </c>
      <c r="P1123" s="353" t="s">
        <v>2135</v>
      </c>
      <c r="Q1123" s="113">
        <v>177205</v>
      </c>
      <c r="R1123" s="113">
        <v>0</v>
      </c>
      <c r="S1123" s="111">
        <f t="shared" si="604"/>
        <v>55066.119999999995</v>
      </c>
      <c r="T1123" s="113">
        <v>0</v>
      </c>
      <c r="U1123" s="308">
        <v>122138.88</v>
      </c>
      <c r="V1123" s="113">
        <v>0</v>
      </c>
      <c r="W1123" s="111">
        <f t="shared" si="605"/>
        <v>112.97016447787837</v>
      </c>
      <c r="X1123" s="111">
        <v>112.97</v>
      </c>
      <c r="Y1123" s="120">
        <v>44196</v>
      </c>
    </row>
    <row r="1124" spans="1:25" ht="25.5" x14ac:dyDescent="0.25">
      <c r="A1124" s="484" t="s">
        <v>1254</v>
      </c>
      <c r="B1124" s="97" t="s">
        <v>1712</v>
      </c>
      <c r="C1124" s="97">
        <v>20</v>
      </c>
      <c r="D1124" s="211" t="s">
        <v>2265</v>
      </c>
      <c r="E1124" s="1023" t="s">
        <v>2204</v>
      </c>
      <c r="F1124" s="446" t="s">
        <v>851</v>
      </c>
      <c r="G1124" s="429" t="s">
        <v>38</v>
      </c>
      <c r="H1124" s="443" t="s">
        <v>632</v>
      </c>
      <c r="I1124" s="429"/>
      <c r="J1124" s="443" t="s">
        <v>629</v>
      </c>
      <c r="K1124" s="429">
        <v>3</v>
      </c>
      <c r="L1124" s="430">
        <v>1568.6</v>
      </c>
      <c r="M1124" s="557">
        <v>1438</v>
      </c>
      <c r="N1124" s="429">
        <v>544.29999999999995</v>
      </c>
      <c r="O1124" s="431">
        <v>48</v>
      </c>
      <c r="P1124" s="353" t="s">
        <v>2140</v>
      </c>
      <c r="Q1124" s="113">
        <v>88610</v>
      </c>
      <c r="R1124" s="113">
        <v>0</v>
      </c>
      <c r="S1124" s="111">
        <f t="shared" si="604"/>
        <v>27535.39</v>
      </c>
      <c r="T1124" s="113">
        <v>0</v>
      </c>
      <c r="U1124" s="308">
        <v>61074.61</v>
      </c>
      <c r="V1124" s="113">
        <v>0</v>
      </c>
      <c r="W1124" s="111">
        <f t="shared" si="605"/>
        <v>56.489863572612521</v>
      </c>
      <c r="X1124" s="111">
        <v>56.49</v>
      </c>
      <c r="Y1124" s="120">
        <v>44196</v>
      </c>
    </row>
    <row r="1125" spans="1:25" ht="13.5" thickBot="1" x14ac:dyDescent="0.3">
      <c r="A1125" s="485"/>
      <c r="B1125" s="264"/>
      <c r="C1125" s="264"/>
      <c r="D1125" s="265"/>
      <c r="E1125" s="1002" t="s">
        <v>2204</v>
      </c>
      <c r="F1125" s="447" t="s">
        <v>851</v>
      </c>
      <c r="G1125" s="423" t="s">
        <v>38</v>
      </c>
      <c r="H1125" s="179" t="s">
        <v>632</v>
      </c>
      <c r="I1125" s="423"/>
      <c r="J1125" s="179" t="s">
        <v>629</v>
      </c>
      <c r="K1125" s="423">
        <v>3</v>
      </c>
      <c r="L1125" s="425">
        <v>1568.6</v>
      </c>
      <c r="M1125" s="559">
        <v>1438</v>
      </c>
      <c r="N1125" s="423">
        <v>544.29999999999995</v>
      </c>
      <c r="O1125" s="426">
        <v>48</v>
      </c>
      <c r="P1125" s="355" t="s">
        <v>35</v>
      </c>
      <c r="Q1125" s="116">
        <v>88610</v>
      </c>
      <c r="R1125" s="116">
        <v>0</v>
      </c>
      <c r="S1125" s="115">
        <f t="shared" si="604"/>
        <v>27535.39</v>
      </c>
      <c r="T1125" s="116">
        <v>0</v>
      </c>
      <c r="U1125" s="310">
        <v>61074.61</v>
      </c>
      <c r="V1125" s="116">
        <v>0</v>
      </c>
      <c r="W1125" s="115">
        <f t="shared" si="605"/>
        <v>56.489863572612521</v>
      </c>
      <c r="X1125" s="115">
        <v>56.49</v>
      </c>
      <c r="Y1125" s="121">
        <v>44196</v>
      </c>
    </row>
    <row r="1126" spans="1:25" ht="15.75" thickBot="1" x14ac:dyDescent="0.3">
      <c r="A1126" s="471" t="s">
        <v>1255</v>
      </c>
      <c r="B1126" s="472" t="s">
        <v>1713</v>
      </c>
      <c r="C1126" s="472">
        <v>20</v>
      </c>
      <c r="D1126" s="473" t="s">
        <v>2269</v>
      </c>
      <c r="E1126" s="696"/>
      <c r="F1126" s="618" t="s">
        <v>31</v>
      </c>
      <c r="G1126" s="352" t="s">
        <v>18</v>
      </c>
      <c r="H1126" s="352" t="s">
        <v>18</v>
      </c>
      <c r="I1126" s="352" t="s">
        <v>18</v>
      </c>
      <c r="J1126" s="352" t="s">
        <v>18</v>
      </c>
      <c r="K1126" s="352" t="s">
        <v>18</v>
      </c>
      <c r="L1126" s="464">
        <f>L1125</f>
        <v>1568.6</v>
      </c>
      <c r="M1126" s="464">
        <f>M1125</f>
        <v>1438</v>
      </c>
      <c r="N1126" s="464">
        <f>N1125</f>
        <v>544.29999999999995</v>
      </c>
      <c r="O1126" s="465">
        <f>O1125</f>
        <v>48</v>
      </c>
      <c r="P1126" s="463" t="s">
        <v>18</v>
      </c>
      <c r="Q1126" s="114">
        <f>SUM(Q1113:Q1125)</f>
        <v>14459455</v>
      </c>
      <c r="R1126" s="114">
        <f t="shared" ref="R1126:U1126" si="606">SUM(R1113:R1125)</f>
        <v>0</v>
      </c>
      <c r="S1126" s="114">
        <f t="shared" si="606"/>
        <v>4493248.2999999989</v>
      </c>
      <c r="T1126" s="114">
        <f t="shared" si="606"/>
        <v>0</v>
      </c>
      <c r="U1126" s="114">
        <f t="shared" si="606"/>
        <v>9966206.7000000011</v>
      </c>
      <c r="V1126" s="114">
        <f>SUBTOTAL(9,V1113:V1125)</f>
        <v>0</v>
      </c>
      <c r="W1126" s="466" t="s">
        <v>18</v>
      </c>
      <c r="X1126" s="114" t="s">
        <v>18</v>
      </c>
      <c r="Y1126" s="468" t="s">
        <v>18</v>
      </c>
    </row>
    <row r="1127" spans="1:25" ht="24" customHeight="1" x14ac:dyDescent="0.25">
      <c r="A1127" s="488" t="s">
        <v>1255</v>
      </c>
      <c r="B1127" s="474" t="s">
        <v>1714</v>
      </c>
      <c r="C1127" s="474">
        <v>20</v>
      </c>
      <c r="D1127" s="475" t="s">
        <v>2267</v>
      </c>
      <c r="E1127" s="696" t="s">
        <v>2205</v>
      </c>
      <c r="F1127" s="428" t="s">
        <v>852</v>
      </c>
      <c r="G1127" s="429" t="s">
        <v>38</v>
      </c>
      <c r="H1127" s="443" t="s">
        <v>607</v>
      </c>
      <c r="I1127" s="429"/>
      <c r="J1127" s="443" t="s">
        <v>613</v>
      </c>
      <c r="K1127" s="429">
        <v>4</v>
      </c>
      <c r="L1127" s="432">
        <v>2565</v>
      </c>
      <c r="M1127" s="557">
        <v>2384</v>
      </c>
      <c r="N1127" s="429">
        <v>675</v>
      </c>
      <c r="O1127" s="431">
        <v>159</v>
      </c>
      <c r="P1127" s="353" t="s">
        <v>2137</v>
      </c>
      <c r="Q1127" s="113">
        <v>1107143</v>
      </c>
      <c r="R1127" s="113">
        <v>0</v>
      </c>
      <c r="S1127" s="113">
        <f t="shared" ref="S1127:S1130" si="607">Q1127-U1127</f>
        <v>344042.58999999997</v>
      </c>
      <c r="T1127" s="113"/>
      <c r="U1127" s="308">
        <v>763100.41</v>
      </c>
      <c r="V1127" s="113">
        <v>0</v>
      </c>
      <c r="W1127" s="113">
        <f t="shared" ref="W1127:W1130" si="608">Q1127/L1127</f>
        <v>431.63469785575046</v>
      </c>
      <c r="X1127" s="113">
        <v>471.44</v>
      </c>
      <c r="Y1127" s="120">
        <v>44196</v>
      </c>
    </row>
    <row r="1128" spans="1:25" ht="24" customHeight="1" x14ac:dyDescent="0.25">
      <c r="A1128" s="484" t="s">
        <v>1255</v>
      </c>
      <c r="B1128" s="97" t="s">
        <v>1713</v>
      </c>
      <c r="C1128" s="97">
        <v>4</v>
      </c>
      <c r="D1128" s="211" t="s">
        <v>2275</v>
      </c>
      <c r="E1128" s="696" t="s">
        <v>2205</v>
      </c>
      <c r="F1128" s="428" t="s">
        <v>852</v>
      </c>
      <c r="G1128" s="429" t="s">
        <v>38</v>
      </c>
      <c r="H1128" s="443" t="s">
        <v>607</v>
      </c>
      <c r="I1128" s="429"/>
      <c r="J1128" s="443" t="s">
        <v>613</v>
      </c>
      <c r="K1128" s="429">
        <v>4</v>
      </c>
      <c r="L1128" s="432">
        <v>2565</v>
      </c>
      <c r="M1128" s="557">
        <v>2384</v>
      </c>
      <c r="N1128" s="429">
        <v>675</v>
      </c>
      <c r="O1128" s="431">
        <v>159</v>
      </c>
      <c r="P1128" s="353" t="s">
        <v>2138</v>
      </c>
      <c r="Q1128" s="113">
        <v>4892064</v>
      </c>
      <c r="R1128" s="113">
        <v>0</v>
      </c>
      <c r="S1128" s="113">
        <f t="shared" si="607"/>
        <v>1520199.63</v>
      </c>
      <c r="T1128" s="113"/>
      <c r="U1128" s="308">
        <v>3371864.37</v>
      </c>
      <c r="V1128" s="113">
        <v>0</v>
      </c>
      <c r="W1128" s="113">
        <f t="shared" si="608"/>
        <v>1907.2374269005848</v>
      </c>
      <c r="X1128" s="113">
        <v>1669.59</v>
      </c>
      <c r="Y1128" s="120">
        <v>44196</v>
      </c>
    </row>
    <row r="1129" spans="1:25" ht="24" customHeight="1" x14ac:dyDescent="0.25">
      <c r="A1129" s="484" t="s">
        <v>1255</v>
      </c>
      <c r="B1129" s="97" t="s">
        <v>1714</v>
      </c>
      <c r="C1129" s="97">
        <v>3</v>
      </c>
      <c r="D1129" s="211" t="s">
        <v>2274</v>
      </c>
      <c r="E1129" s="696" t="s">
        <v>2205</v>
      </c>
      <c r="F1129" s="428" t="s">
        <v>852</v>
      </c>
      <c r="G1129" s="429" t="s">
        <v>38</v>
      </c>
      <c r="H1129" s="443" t="s">
        <v>607</v>
      </c>
      <c r="I1129" s="429"/>
      <c r="J1129" s="443" t="s">
        <v>613</v>
      </c>
      <c r="K1129" s="429">
        <v>4</v>
      </c>
      <c r="L1129" s="432">
        <v>2565</v>
      </c>
      <c r="M1129" s="557">
        <v>2384</v>
      </c>
      <c r="N1129" s="429">
        <v>675</v>
      </c>
      <c r="O1129" s="431">
        <v>159</v>
      </c>
      <c r="P1129" s="353" t="s">
        <v>2115</v>
      </c>
      <c r="Q1129" s="113">
        <v>479918</v>
      </c>
      <c r="R1129" s="113">
        <v>0</v>
      </c>
      <c r="S1129" s="113">
        <f t="shared" si="607"/>
        <v>149133.60999999999</v>
      </c>
      <c r="T1129" s="113">
        <v>0</v>
      </c>
      <c r="U1129" s="308">
        <v>330784.39</v>
      </c>
      <c r="V1129" s="113">
        <v>0</v>
      </c>
      <c r="W1129" s="113">
        <f t="shared" si="608"/>
        <v>187.10253411306041</v>
      </c>
      <c r="X1129" s="113">
        <v>266.81</v>
      </c>
      <c r="Y1129" s="120">
        <v>44196</v>
      </c>
    </row>
    <row r="1130" spans="1:25" ht="24" customHeight="1" x14ac:dyDescent="0.25">
      <c r="A1130" s="437"/>
      <c r="B1130" s="34"/>
      <c r="C1130" s="34"/>
      <c r="D1130" s="132"/>
      <c r="E1130" s="696" t="s">
        <v>2205</v>
      </c>
      <c r="F1130" s="428" t="s">
        <v>852</v>
      </c>
      <c r="G1130" s="429" t="s">
        <v>38</v>
      </c>
      <c r="H1130" s="443" t="s">
        <v>607</v>
      </c>
      <c r="I1130" s="429"/>
      <c r="J1130" s="443" t="s">
        <v>613</v>
      </c>
      <c r="K1130" s="429">
        <v>4</v>
      </c>
      <c r="L1130" s="432">
        <v>2565</v>
      </c>
      <c r="M1130" s="557">
        <v>2384</v>
      </c>
      <c r="N1130" s="429">
        <v>675</v>
      </c>
      <c r="O1130" s="431">
        <v>159</v>
      </c>
      <c r="P1130" s="353" t="s">
        <v>2120</v>
      </c>
      <c r="Q1130" s="113">
        <v>447243</v>
      </c>
      <c r="R1130" s="113">
        <v>0</v>
      </c>
      <c r="S1130" s="113">
        <f t="shared" si="607"/>
        <v>138979.91999999998</v>
      </c>
      <c r="T1130" s="113">
        <v>0</v>
      </c>
      <c r="U1130" s="308">
        <v>308263.08</v>
      </c>
      <c r="V1130" s="113">
        <v>0</v>
      </c>
      <c r="W1130" s="113">
        <f t="shared" si="608"/>
        <v>174.36374269005847</v>
      </c>
      <c r="X1130" s="113">
        <v>316.52999999999997</v>
      </c>
      <c r="Y1130" s="120">
        <v>44196</v>
      </c>
    </row>
    <row r="1131" spans="1:25" ht="15" x14ac:dyDescent="0.25">
      <c r="A1131" s="484" t="s">
        <v>1256</v>
      </c>
      <c r="B1131" s="97" t="s">
        <v>1715</v>
      </c>
      <c r="C1131" s="97">
        <v>20</v>
      </c>
      <c r="D1131" s="211" t="s">
        <v>2263</v>
      </c>
      <c r="E1131" s="696"/>
      <c r="F1131" s="618" t="s">
        <v>31</v>
      </c>
      <c r="G1131" s="352" t="s">
        <v>18</v>
      </c>
      <c r="H1131" s="352" t="s">
        <v>18</v>
      </c>
      <c r="I1131" s="352" t="s">
        <v>18</v>
      </c>
      <c r="J1131" s="352" t="s">
        <v>18</v>
      </c>
      <c r="K1131" s="352" t="s">
        <v>18</v>
      </c>
      <c r="L1131" s="464">
        <f>L1130</f>
        <v>2565</v>
      </c>
      <c r="M1131" s="464">
        <f>M1130</f>
        <v>2384</v>
      </c>
      <c r="N1131" s="464">
        <f>N1130</f>
        <v>675</v>
      </c>
      <c r="O1131" s="465">
        <f>O1130</f>
        <v>159</v>
      </c>
      <c r="P1131" s="463" t="s">
        <v>18</v>
      </c>
      <c r="Q1131" s="114">
        <f>SUM(Q1127:Q1130)</f>
        <v>6926368</v>
      </c>
      <c r="R1131" s="114">
        <f t="shared" ref="R1131:U1131" si="609">SUM(R1127:R1130)</f>
        <v>0</v>
      </c>
      <c r="S1131" s="114">
        <f t="shared" si="609"/>
        <v>2152355.7499999995</v>
      </c>
      <c r="T1131" s="114">
        <f t="shared" si="609"/>
        <v>0</v>
      </c>
      <c r="U1131" s="114">
        <f t="shared" si="609"/>
        <v>4774012.25</v>
      </c>
      <c r="V1131" s="114">
        <f>SUBTOTAL(9,V1127:V1130)</f>
        <v>0</v>
      </c>
      <c r="W1131" s="466" t="s">
        <v>18</v>
      </c>
      <c r="X1131" s="114" t="s">
        <v>18</v>
      </c>
      <c r="Y1131" s="468" t="s">
        <v>18</v>
      </c>
    </row>
    <row r="1132" spans="1:25" ht="25.5" x14ac:dyDescent="0.25">
      <c r="A1132" s="484" t="s">
        <v>1256</v>
      </c>
      <c r="B1132" s="97" t="s">
        <v>1715</v>
      </c>
      <c r="C1132" s="97">
        <v>5</v>
      </c>
      <c r="D1132" s="211" t="s">
        <v>2271</v>
      </c>
      <c r="E1132" s="696" t="s">
        <v>2206</v>
      </c>
      <c r="F1132" s="428" t="s">
        <v>1103</v>
      </c>
      <c r="G1132" s="429" t="s">
        <v>38</v>
      </c>
      <c r="H1132" s="429" t="s">
        <v>612</v>
      </c>
      <c r="I1132" s="429"/>
      <c r="J1132" s="429" t="s">
        <v>608</v>
      </c>
      <c r="K1132" s="429">
        <v>3</v>
      </c>
      <c r="L1132" s="430">
        <v>886</v>
      </c>
      <c r="M1132" s="430">
        <v>786.1</v>
      </c>
      <c r="N1132" s="430"/>
      <c r="O1132" s="431">
        <v>60</v>
      </c>
      <c r="P1132" s="476" t="s">
        <v>2136</v>
      </c>
      <c r="Q1132" s="113">
        <v>48358</v>
      </c>
      <c r="R1132" s="113">
        <v>0</v>
      </c>
      <c r="S1132" s="113">
        <f t="shared" ref="S1132:S1134" si="610">Q1132-U1132</f>
        <v>15027.160000000003</v>
      </c>
      <c r="T1132" s="113">
        <v>0</v>
      </c>
      <c r="U1132" s="308">
        <v>33330.839999999997</v>
      </c>
      <c r="V1132" s="113">
        <v>0</v>
      </c>
      <c r="W1132" s="113">
        <f t="shared" ref="W1132:W1134" si="611">Q1132/L1132</f>
        <v>54.580135440180584</v>
      </c>
      <c r="X1132" s="113">
        <v>54.58</v>
      </c>
      <c r="Y1132" s="120">
        <v>44196</v>
      </c>
    </row>
    <row r="1133" spans="1:25" x14ac:dyDescent="0.25">
      <c r="A1133" s="437"/>
      <c r="B1133" s="34"/>
      <c r="C1133" s="34"/>
      <c r="D1133" s="132"/>
      <c r="E1133" s="696" t="s">
        <v>2206</v>
      </c>
      <c r="F1133" s="428" t="s">
        <v>1103</v>
      </c>
      <c r="G1133" s="429" t="s">
        <v>38</v>
      </c>
      <c r="H1133" s="429" t="s">
        <v>612</v>
      </c>
      <c r="I1133" s="429"/>
      <c r="J1133" s="429" t="s">
        <v>608</v>
      </c>
      <c r="K1133" s="429">
        <v>3</v>
      </c>
      <c r="L1133" s="430">
        <v>886</v>
      </c>
      <c r="M1133" s="430">
        <v>786.1</v>
      </c>
      <c r="N1133" s="430"/>
      <c r="O1133" s="431">
        <v>60</v>
      </c>
      <c r="P1133" s="445" t="s">
        <v>78</v>
      </c>
      <c r="Q1133" s="113">
        <v>63668</v>
      </c>
      <c r="R1133" s="113">
        <v>0</v>
      </c>
      <c r="S1133" s="113">
        <f t="shared" si="610"/>
        <v>19784.71</v>
      </c>
      <c r="T1133" s="113">
        <v>0</v>
      </c>
      <c r="U1133" s="308">
        <v>43883.29</v>
      </c>
      <c r="V1133" s="113">
        <v>0</v>
      </c>
      <c r="W1133" s="113">
        <f t="shared" si="611"/>
        <v>71.860045146726861</v>
      </c>
      <c r="X1133" s="113">
        <v>71.86</v>
      </c>
      <c r="Y1133" s="120">
        <v>44196</v>
      </c>
    </row>
    <row r="1134" spans="1:25" ht="15.75" thickBot="1" x14ac:dyDescent="0.3">
      <c r="A1134" s="487" t="s">
        <v>1257</v>
      </c>
      <c r="B1134" s="469" t="s">
        <v>1716</v>
      </c>
      <c r="C1134" s="469">
        <v>20</v>
      </c>
      <c r="D1134" s="470" t="s">
        <v>2267</v>
      </c>
      <c r="E1134" s="696" t="s">
        <v>2206</v>
      </c>
      <c r="F1134" s="428" t="s">
        <v>1103</v>
      </c>
      <c r="G1134" s="429" t="s">
        <v>38</v>
      </c>
      <c r="H1134" s="429" t="s">
        <v>612</v>
      </c>
      <c r="I1134" s="429"/>
      <c r="J1134" s="429" t="s">
        <v>608</v>
      </c>
      <c r="K1134" s="429">
        <v>3</v>
      </c>
      <c r="L1134" s="430">
        <v>886</v>
      </c>
      <c r="M1134" s="430">
        <v>786.1</v>
      </c>
      <c r="N1134" s="430"/>
      <c r="O1134" s="431">
        <v>60</v>
      </c>
      <c r="P1134" s="445" t="s">
        <v>35</v>
      </c>
      <c r="Q1134" s="113">
        <v>48358</v>
      </c>
      <c r="R1134" s="113">
        <v>0</v>
      </c>
      <c r="S1134" s="113">
        <f t="shared" si="610"/>
        <v>15027.160000000003</v>
      </c>
      <c r="T1134" s="113">
        <v>0</v>
      </c>
      <c r="U1134" s="308">
        <v>33330.839999999997</v>
      </c>
      <c r="V1134" s="113">
        <v>0</v>
      </c>
      <c r="W1134" s="113">
        <f t="shared" si="611"/>
        <v>54.580135440180584</v>
      </c>
      <c r="X1134" s="113">
        <v>54.58</v>
      </c>
      <c r="Y1134" s="120">
        <v>44196</v>
      </c>
    </row>
    <row r="1135" spans="1:25" ht="15.75" thickBot="1" x14ac:dyDescent="0.3">
      <c r="A1135" s="471" t="s">
        <v>1257</v>
      </c>
      <c r="B1135" s="472" t="s">
        <v>1716</v>
      </c>
      <c r="C1135" s="472">
        <v>3</v>
      </c>
      <c r="D1135" s="473" t="s">
        <v>2274</v>
      </c>
      <c r="E1135" s="696"/>
      <c r="F1135" s="618" t="s">
        <v>31</v>
      </c>
      <c r="G1135" s="352" t="s">
        <v>18</v>
      </c>
      <c r="H1135" s="352" t="s">
        <v>18</v>
      </c>
      <c r="I1135" s="352" t="s">
        <v>18</v>
      </c>
      <c r="J1135" s="352" t="s">
        <v>18</v>
      </c>
      <c r="K1135" s="352" t="s">
        <v>18</v>
      </c>
      <c r="L1135" s="464">
        <f>L1134</f>
        <v>886</v>
      </c>
      <c r="M1135" s="464">
        <f>M1134</f>
        <v>786.1</v>
      </c>
      <c r="N1135" s="464">
        <f>N1134</f>
        <v>0</v>
      </c>
      <c r="O1135" s="465">
        <f>O1134</f>
        <v>60</v>
      </c>
      <c r="P1135" s="463" t="s">
        <v>18</v>
      </c>
      <c r="Q1135" s="114">
        <f>SUM(Q1132:Q1134)</f>
        <v>160384</v>
      </c>
      <c r="R1135" s="114">
        <f t="shared" ref="R1135:U1135" si="612">SUM(R1132:R1134)</f>
        <v>0</v>
      </c>
      <c r="S1135" s="114">
        <f t="shared" si="612"/>
        <v>49839.030000000006</v>
      </c>
      <c r="T1135" s="114">
        <f t="shared" si="612"/>
        <v>0</v>
      </c>
      <c r="U1135" s="114">
        <f t="shared" si="612"/>
        <v>110544.97</v>
      </c>
      <c r="V1135" s="114">
        <f>SUBTOTAL(9,V1132:V1134)</f>
        <v>0</v>
      </c>
      <c r="W1135" s="466" t="s">
        <v>18</v>
      </c>
      <c r="X1135" s="114" t="s">
        <v>18</v>
      </c>
      <c r="Y1135" s="468" t="s">
        <v>18</v>
      </c>
    </row>
    <row r="1136" spans="1:25" x14ac:dyDescent="0.25">
      <c r="A1136" s="486"/>
      <c r="B1136" s="268"/>
      <c r="C1136" s="268"/>
      <c r="D1136" s="362"/>
      <c r="E1136" s="696" t="s">
        <v>2207</v>
      </c>
      <c r="F1136" s="428" t="s">
        <v>881</v>
      </c>
      <c r="G1136" s="429" t="s">
        <v>38</v>
      </c>
      <c r="H1136" s="443" t="s">
        <v>607</v>
      </c>
      <c r="I1136" s="429"/>
      <c r="J1136" s="443" t="s">
        <v>613</v>
      </c>
      <c r="K1136" s="429">
        <v>4</v>
      </c>
      <c r="L1136" s="432">
        <v>2568.9</v>
      </c>
      <c r="M1136" s="429">
        <v>2401.6999999999998</v>
      </c>
      <c r="N1136" s="429"/>
      <c r="O1136" s="431">
        <v>144</v>
      </c>
      <c r="P1136" s="353" t="s">
        <v>2137</v>
      </c>
      <c r="Q1136" s="113">
        <v>1211082</v>
      </c>
      <c r="R1136" s="113">
        <v>0</v>
      </c>
      <c r="S1136" s="113">
        <f t="shared" ref="S1136" si="613">Q1136-U1136</f>
        <v>376341.43999999994</v>
      </c>
      <c r="T1136" s="113">
        <v>0</v>
      </c>
      <c r="U1136" s="308">
        <v>834740.56</v>
      </c>
      <c r="V1136" s="113">
        <v>0</v>
      </c>
      <c r="W1136" s="113">
        <f>Q1136/L1136</f>
        <v>471.43991591731867</v>
      </c>
      <c r="X1136" s="113">
        <v>471.44</v>
      </c>
      <c r="Y1136" s="120">
        <v>44196</v>
      </c>
    </row>
    <row r="1137" spans="1:25" ht="15" x14ac:dyDescent="0.25">
      <c r="A1137" s="484" t="s">
        <v>1258</v>
      </c>
      <c r="B1137" s="97" t="s">
        <v>1717</v>
      </c>
      <c r="C1137" s="97">
        <v>20</v>
      </c>
      <c r="D1137" s="211" t="s">
        <v>2266</v>
      </c>
      <c r="E1137" s="696"/>
      <c r="F1137" s="618" t="s">
        <v>31</v>
      </c>
      <c r="G1137" s="352" t="s">
        <v>18</v>
      </c>
      <c r="H1137" s="352" t="s">
        <v>18</v>
      </c>
      <c r="I1137" s="352" t="s">
        <v>18</v>
      </c>
      <c r="J1137" s="352" t="s">
        <v>18</v>
      </c>
      <c r="K1137" s="352" t="s">
        <v>18</v>
      </c>
      <c r="L1137" s="464">
        <f>L1136</f>
        <v>2568.9</v>
      </c>
      <c r="M1137" s="464">
        <f>M1136</f>
        <v>2401.6999999999998</v>
      </c>
      <c r="N1137" s="464">
        <f>N1136</f>
        <v>0</v>
      </c>
      <c r="O1137" s="465">
        <f>O1136</f>
        <v>144</v>
      </c>
      <c r="P1137" s="463" t="s">
        <v>18</v>
      </c>
      <c r="Q1137" s="114">
        <f>SUM(Q1136:Q1136)</f>
        <v>1211082</v>
      </c>
      <c r="R1137" s="114">
        <f t="shared" ref="R1137:U1137" si="614">SUM(R1136:R1136)</f>
        <v>0</v>
      </c>
      <c r="S1137" s="114">
        <f t="shared" si="614"/>
        <v>376341.43999999994</v>
      </c>
      <c r="T1137" s="114">
        <f t="shared" si="614"/>
        <v>0</v>
      </c>
      <c r="U1137" s="114">
        <f t="shared" si="614"/>
        <v>834740.56</v>
      </c>
      <c r="V1137" s="114">
        <f>SUBTOTAL(9,V1136:V1136)</f>
        <v>0</v>
      </c>
      <c r="W1137" s="466" t="s">
        <v>18</v>
      </c>
      <c r="X1137" s="114" t="s">
        <v>18</v>
      </c>
      <c r="Y1137" s="468" t="s">
        <v>18</v>
      </c>
    </row>
    <row r="1138" spans="1:25" ht="25.5" x14ac:dyDescent="0.25">
      <c r="A1138" s="484" t="s">
        <v>1258</v>
      </c>
      <c r="B1138" s="97" t="s">
        <v>1717</v>
      </c>
      <c r="C1138" s="97">
        <v>8</v>
      </c>
      <c r="D1138" s="211" t="s">
        <v>45</v>
      </c>
      <c r="E1138" s="696" t="s">
        <v>2208</v>
      </c>
      <c r="F1138" s="428" t="s">
        <v>913</v>
      </c>
      <c r="G1138" s="429" t="s">
        <v>38</v>
      </c>
      <c r="H1138" s="443" t="s">
        <v>607</v>
      </c>
      <c r="I1138" s="429"/>
      <c r="J1138" s="443" t="s">
        <v>613</v>
      </c>
      <c r="K1138" s="429">
        <v>4</v>
      </c>
      <c r="L1138" s="430">
        <v>2663</v>
      </c>
      <c r="M1138" s="429">
        <v>2527.4</v>
      </c>
      <c r="N1138" s="429"/>
      <c r="O1138" s="431">
        <v>96</v>
      </c>
      <c r="P1138" s="353" t="s">
        <v>2136</v>
      </c>
      <c r="Q1138" s="113">
        <v>87027</v>
      </c>
      <c r="R1138" s="113">
        <v>0</v>
      </c>
      <c r="S1138" s="113">
        <f t="shared" ref="S1138" si="615">Q1138-U1138</f>
        <v>27043.480000000003</v>
      </c>
      <c r="T1138" s="113">
        <v>0</v>
      </c>
      <c r="U1138" s="308">
        <v>59983.519999999997</v>
      </c>
      <c r="V1138" s="113">
        <v>0</v>
      </c>
      <c r="W1138" s="113">
        <f>Q1138/L1138</f>
        <v>32.680060082613593</v>
      </c>
      <c r="X1138" s="113">
        <v>32.68</v>
      </c>
      <c r="Y1138" s="120">
        <v>44196</v>
      </c>
    </row>
    <row r="1139" spans="1:25" ht="15" x14ac:dyDescent="0.25">
      <c r="A1139" s="484" t="s">
        <v>1258</v>
      </c>
      <c r="B1139" s="97" t="s">
        <v>1718</v>
      </c>
      <c r="C1139" s="97">
        <v>20</v>
      </c>
      <c r="D1139" s="211" t="s">
        <v>2268</v>
      </c>
      <c r="E1139" s="696"/>
      <c r="F1139" s="618" t="s">
        <v>31</v>
      </c>
      <c r="G1139" s="352" t="s">
        <v>18</v>
      </c>
      <c r="H1139" s="352" t="s">
        <v>18</v>
      </c>
      <c r="I1139" s="352" t="s">
        <v>18</v>
      </c>
      <c r="J1139" s="352" t="s">
        <v>18</v>
      </c>
      <c r="K1139" s="352" t="s">
        <v>18</v>
      </c>
      <c r="L1139" s="464">
        <f>L1138</f>
        <v>2663</v>
      </c>
      <c r="M1139" s="464">
        <f>M1138</f>
        <v>2527.4</v>
      </c>
      <c r="N1139" s="464">
        <f>N1138</f>
        <v>0</v>
      </c>
      <c r="O1139" s="465">
        <f>O1138</f>
        <v>96</v>
      </c>
      <c r="P1139" s="463" t="s">
        <v>18</v>
      </c>
      <c r="Q1139" s="114">
        <f>SUM(Q1138:Q1138)</f>
        <v>87027</v>
      </c>
      <c r="R1139" s="114">
        <f t="shared" ref="R1139:U1139" si="616">SUM(R1138:R1138)</f>
        <v>0</v>
      </c>
      <c r="S1139" s="114">
        <f t="shared" si="616"/>
        <v>27043.480000000003</v>
      </c>
      <c r="T1139" s="114">
        <f t="shared" si="616"/>
        <v>0</v>
      </c>
      <c r="U1139" s="114">
        <f t="shared" si="616"/>
        <v>59983.519999999997</v>
      </c>
      <c r="V1139" s="114">
        <f>SUBTOTAL(9,V1138:V1138)</f>
        <v>0</v>
      </c>
      <c r="W1139" s="466" t="s">
        <v>18</v>
      </c>
      <c r="X1139" s="114" t="s">
        <v>18</v>
      </c>
      <c r="Y1139" s="468" t="s">
        <v>18</v>
      </c>
    </row>
    <row r="1140" spans="1:25" ht="15" x14ac:dyDescent="0.25">
      <c r="A1140" s="484" t="s">
        <v>1258</v>
      </c>
      <c r="B1140" s="97" t="s">
        <v>1719</v>
      </c>
      <c r="C1140" s="97">
        <v>20</v>
      </c>
      <c r="D1140" s="211" t="s">
        <v>2269</v>
      </c>
      <c r="E1140" s="696" t="s">
        <v>2209</v>
      </c>
      <c r="F1140" s="428" t="s">
        <v>1104</v>
      </c>
      <c r="G1140" s="429" t="s">
        <v>38</v>
      </c>
      <c r="H1140" s="443" t="s">
        <v>718</v>
      </c>
      <c r="I1140" s="429"/>
      <c r="J1140" s="443" t="s">
        <v>600</v>
      </c>
      <c r="K1140" s="429">
        <v>5</v>
      </c>
      <c r="L1140" s="430">
        <v>4846</v>
      </c>
      <c r="M1140" s="429">
        <v>4390.3999999999996</v>
      </c>
      <c r="N1140" s="429"/>
      <c r="O1140" s="431">
        <v>270</v>
      </c>
      <c r="P1140" s="353" t="s">
        <v>35</v>
      </c>
      <c r="Q1140" s="113">
        <v>201497</v>
      </c>
      <c r="R1140" s="113">
        <v>0</v>
      </c>
      <c r="S1140" s="113">
        <f t="shared" ref="S1140" si="617">Q1140-U1140</f>
        <v>62614.81</v>
      </c>
      <c r="T1140" s="113">
        <v>0</v>
      </c>
      <c r="U1140" s="308">
        <v>138882.19</v>
      </c>
      <c r="V1140" s="113">
        <v>0</v>
      </c>
      <c r="W1140" s="113">
        <f>Q1140/L1140</f>
        <v>41.580066033842343</v>
      </c>
      <c r="X1140" s="113">
        <v>41.58</v>
      </c>
      <c r="Y1140" s="120">
        <v>44196</v>
      </c>
    </row>
    <row r="1141" spans="1:25" ht="15" x14ac:dyDescent="0.25">
      <c r="A1141" s="484" t="s">
        <v>1258</v>
      </c>
      <c r="B1141" s="97" t="s">
        <v>1720</v>
      </c>
      <c r="C1141" s="97">
        <v>20</v>
      </c>
      <c r="D1141" s="211" t="s">
        <v>2267</v>
      </c>
      <c r="E1141" s="696"/>
      <c r="F1141" s="618" t="s">
        <v>31</v>
      </c>
      <c r="G1141" s="352" t="s">
        <v>18</v>
      </c>
      <c r="H1141" s="352" t="s">
        <v>18</v>
      </c>
      <c r="I1141" s="352" t="s">
        <v>18</v>
      </c>
      <c r="J1141" s="352" t="s">
        <v>18</v>
      </c>
      <c r="K1141" s="352" t="s">
        <v>18</v>
      </c>
      <c r="L1141" s="464">
        <f>L1140</f>
        <v>4846</v>
      </c>
      <c r="M1141" s="464">
        <f>M1140</f>
        <v>4390.3999999999996</v>
      </c>
      <c r="N1141" s="464">
        <f>N1140</f>
        <v>0</v>
      </c>
      <c r="O1141" s="465">
        <f>O1140</f>
        <v>270</v>
      </c>
      <c r="P1141" s="463" t="s">
        <v>18</v>
      </c>
      <c r="Q1141" s="114">
        <f>SUM(Q1140:Q1140)</f>
        <v>201497</v>
      </c>
      <c r="R1141" s="114">
        <f t="shared" ref="R1141:U1141" si="618">SUM(R1140:R1140)</f>
        <v>0</v>
      </c>
      <c r="S1141" s="114">
        <f t="shared" si="618"/>
        <v>62614.81</v>
      </c>
      <c r="T1141" s="114">
        <f t="shared" si="618"/>
        <v>0</v>
      </c>
      <c r="U1141" s="114">
        <f t="shared" si="618"/>
        <v>138882.19</v>
      </c>
      <c r="V1141" s="114">
        <f>SUBTOTAL(9,V1140:V1140)</f>
        <v>0</v>
      </c>
      <c r="W1141" s="466" t="s">
        <v>18</v>
      </c>
      <c r="X1141" s="114" t="s">
        <v>18</v>
      </c>
      <c r="Y1141" s="468" t="s">
        <v>18</v>
      </c>
    </row>
    <row r="1142" spans="1:25" ht="15.75" thickBot="1" x14ac:dyDescent="0.3">
      <c r="A1142" s="487" t="s">
        <v>1258</v>
      </c>
      <c r="B1142" s="469" t="s">
        <v>1721</v>
      </c>
      <c r="C1142" s="469">
        <v>20</v>
      </c>
      <c r="D1142" s="470" t="s">
        <v>2270</v>
      </c>
      <c r="E1142" s="696" t="s">
        <v>2210</v>
      </c>
      <c r="F1142" s="428" t="s">
        <v>1105</v>
      </c>
      <c r="G1142" s="429" t="s">
        <v>38</v>
      </c>
      <c r="H1142" s="443" t="s">
        <v>609</v>
      </c>
      <c r="I1142" s="429"/>
      <c r="J1142" s="443" t="s">
        <v>617</v>
      </c>
      <c r="K1142" s="429">
        <v>5</v>
      </c>
      <c r="L1142" s="430">
        <v>6429.4</v>
      </c>
      <c r="M1142" s="429">
        <v>5747.3</v>
      </c>
      <c r="N1142" s="429"/>
      <c r="O1142" s="431">
        <v>357</v>
      </c>
      <c r="P1142" s="353" t="s">
        <v>35</v>
      </c>
      <c r="Q1142" s="113">
        <v>492106</v>
      </c>
      <c r="R1142" s="113">
        <v>0</v>
      </c>
      <c r="S1142" s="113">
        <f t="shared" ref="S1142" si="619">Q1142-U1142</f>
        <v>152921.01</v>
      </c>
      <c r="T1142" s="113">
        <v>0</v>
      </c>
      <c r="U1142" s="308">
        <v>339184.99</v>
      </c>
      <c r="V1142" s="113">
        <v>0</v>
      </c>
      <c r="W1142" s="113">
        <f>Q1142/L1142</f>
        <v>76.539957072199584</v>
      </c>
      <c r="X1142" s="113">
        <v>76.540000000000006</v>
      </c>
      <c r="Y1142" s="120">
        <v>44196</v>
      </c>
    </row>
    <row r="1143" spans="1:25" ht="15.75" thickBot="1" x14ac:dyDescent="0.3">
      <c r="A1143" s="471" t="s">
        <v>1258</v>
      </c>
      <c r="B1143" s="472" t="s">
        <v>1721</v>
      </c>
      <c r="C1143" s="472">
        <v>11</v>
      </c>
      <c r="D1143" s="473" t="s">
        <v>436</v>
      </c>
      <c r="E1143" s="696"/>
      <c r="F1143" s="618" t="s">
        <v>31</v>
      </c>
      <c r="G1143" s="352" t="s">
        <v>18</v>
      </c>
      <c r="H1143" s="352" t="s">
        <v>18</v>
      </c>
      <c r="I1143" s="352" t="s">
        <v>18</v>
      </c>
      <c r="J1143" s="352" t="s">
        <v>18</v>
      </c>
      <c r="K1143" s="352" t="s">
        <v>18</v>
      </c>
      <c r="L1143" s="464">
        <f>L1142</f>
        <v>6429.4</v>
      </c>
      <c r="M1143" s="464">
        <f>M1142</f>
        <v>5747.3</v>
      </c>
      <c r="N1143" s="464">
        <f>N1142</f>
        <v>0</v>
      </c>
      <c r="O1143" s="465">
        <f>O1142</f>
        <v>357</v>
      </c>
      <c r="P1143" s="463" t="s">
        <v>18</v>
      </c>
      <c r="Q1143" s="114">
        <f>SUM(Q1142:Q1142)</f>
        <v>492106</v>
      </c>
      <c r="R1143" s="114">
        <f t="shared" ref="R1143:U1143" si="620">SUM(R1142:R1142)</f>
        <v>0</v>
      </c>
      <c r="S1143" s="114">
        <f t="shared" si="620"/>
        <v>152921.01</v>
      </c>
      <c r="T1143" s="114">
        <f t="shared" si="620"/>
        <v>0</v>
      </c>
      <c r="U1143" s="114">
        <f t="shared" si="620"/>
        <v>339184.99</v>
      </c>
      <c r="V1143" s="114">
        <f>SUBTOTAL(9,V1142:V1142)</f>
        <v>0</v>
      </c>
      <c r="W1143" s="466" t="s">
        <v>18</v>
      </c>
      <c r="X1143" s="114" t="s">
        <v>18</v>
      </c>
      <c r="Y1143" s="468" t="s">
        <v>18</v>
      </c>
    </row>
    <row r="1144" spans="1:25" ht="25.5" x14ac:dyDescent="0.25">
      <c r="A1144" s="486"/>
      <c r="B1144" s="268"/>
      <c r="C1144" s="268"/>
      <c r="D1144" s="362"/>
      <c r="E1144" s="696" t="s">
        <v>2211</v>
      </c>
      <c r="F1144" s="428" t="s">
        <v>914</v>
      </c>
      <c r="G1144" s="429" t="s">
        <v>38</v>
      </c>
      <c r="H1144" s="443" t="s">
        <v>114</v>
      </c>
      <c r="I1144" s="429"/>
      <c r="J1144" s="443" t="s">
        <v>600</v>
      </c>
      <c r="K1144" s="429">
        <v>5</v>
      </c>
      <c r="L1144" s="430">
        <v>5273.8</v>
      </c>
      <c r="M1144" s="429">
        <v>4814.5</v>
      </c>
      <c r="N1144" s="429"/>
      <c r="O1144" s="431">
        <v>261</v>
      </c>
      <c r="P1144" s="353" t="s">
        <v>2140</v>
      </c>
      <c r="Q1144" s="113">
        <v>219285</v>
      </c>
      <c r="R1144" s="113">
        <v>0</v>
      </c>
      <c r="S1144" s="113">
        <f t="shared" ref="S1144:S1146" si="621">Q1144-U1144</f>
        <v>68142.399999999994</v>
      </c>
      <c r="T1144" s="113">
        <v>0</v>
      </c>
      <c r="U1144" s="308">
        <v>151142.6</v>
      </c>
      <c r="V1144" s="113">
        <v>0</v>
      </c>
      <c r="W1144" s="113">
        <f t="shared" ref="W1144:W1146" si="622">Q1144/L1144</f>
        <v>41.580075088171718</v>
      </c>
      <c r="X1144" s="113">
        <v>41.58</v>
      </c>
      <c r="Y1144" s="120">
        <v>44196</v>
      </c>
    </row>
    <row r="1145" spans="1:25" ht="15" x14ac:dyDescent="0.25">
      <c r="A1145" s="484" t="s">
        <v>1259</v>
      </c>
      <c r="B1145" s="97" t="s">
        <v>1722</v>
      </c>
      <c r="C1145" s="97">
        <v>20</v>
      </c>
      <c r="D1145" s="211" t="s">
        <v>2269</v>
      </c>
      <c r="E1145" s="696" t="s">
        <v>2211</v>
      </c>
      <c r="F1145" s="428" t="s">
        <v>914</v>
      </c>
      <c r="G1145" s="429" t="s">
        <v>38</v>
      </c>
      <c r="H1145" s="443" t="s">
        <v>114</v>
      </c>
      <c r="I1145" s="429"/>
      <c r="J1145" s="443" t="s">
        <v>600</v>
      </c>
      <c r="K1145" s="429">
        <v>5</v>
      </c>
      <c r="L1145" s="430">
        <v>5273.8</v>
      </c>
      <c r="M1145" s="429">
        <v>4814.5</v>
      </c>
      <c r="N1145" s="429"/>
      <c r="O1145" s="431">
        <v>261</v>
      </c>
      <c r="P1145" s="353" t="s">
        <v>78</v>
      </c>
      <c r="Q1145" s="113">
        <v>288741</v>
      </c>
      <c r="R1145" s="113">
        <v>0</v>
      </c>
      <c r="S1145" s="113">
        <f t="shared" si="621"/>
        <v>89725.72</v>
      </c>
      <c r="T1145" s="113">
        <v>0</v>
      </c>
      <c r="U1145" s="308">
        <v>199015.28</v>
      </c>
      <c r="V1145" s="113">
        <v>0</v>
      </c>
      <c r="W1145" s="113">
        <f t="shared" si="622"/>
        <v>54.750085327467858</v>
      </c>
      <c r="X1145" s="113">
        <v>54.75</v>
      </c>
      <c r="Y1145" s="120">
        <v>44196</v>
      </c>
    </row>
    <row r="1146" spans="1:25" ht="15" x14ac:dyDescent="0.25">
      <c r="A1146" s="484" t="s">
        <v>1259</v>
      </c>
      <c r="B1146" s="97" t="s">
        <v>1723</v>
      </c>
      <c r="C1146" s="97">
        <v>20</v>
      </c>
      <c r="D1146" s="211" t="s">
        <v>2267</v>
      </c>
      <c r="E1146" s="696" t="s">
        <v>2211</v>
      </c>
      <c r="F1146" s="428" t="s">
        <v>914</v>
      </c>
      <c r="G1146" s="429" t="s">
        <v>38</v>
      </c>
      <c r="H1146" s="443" t="s">
        <v>114</v>
      </c>
      <c r="I1146" s="429"/>
      <c r="J1146" s="443" t="s">
        <v>600</v>
      </c>
      <c r="K1146" s="429">
        <v>5</v>
      </c>
      <c r="L1146" s="430">
        <v>5273.8</v>
      </c>
      <c r="M1146" s="429">
        <v>4814.5</v>
      </c>
      <c r="N1146" s="429"/>
      <c r="O1146" s="431">
        <v>261</v>
      </c>
      <c r="P1146" s="353" t="s">
        <v>2135</v>
      </c>
      <c r="Q1146" s="113">
        <v>438569</v>
      </c>
      <c r="R1146" s="113">
        <v>0</v>
      </c>
      <c r="S1146" s="113">
        <f t="shared" si="621"/>
        <v>136284.49</v>
      </c>
      <c r="T1146" s="113">
        <v>0</v>
      </c>
      <c r="U1146" s="308">
        <v>302284.51</v>
      </c>
      <c r="V1146" s="113">
        <v>0</v>
      </c>
      <c r="W1146" s="113">
        <f t="shared" si="622"/>
        <v>83.159960559748185</v>
      </c>
      <c r="X1146" s="113">
        <v>83.16</v>
      </c>
      <c r="Y1146" s="120">
        <v>44196</v>
      </c>
    </row>
    <row r="1147" spans="1:25" ht="15" x14ac:dyDescent="0.25">
      <c r="A1147" s="484" t="s">
        <v>1259</v>
      </c>
      <c r="B1147" s="97" t="s">
        <v>1722</v>
      </c>
      <c r="C1147" s="97">
        <v>4</v>
      </c>
      <c r="D1147" s="211" t="s">
        <v>2275</v>
      </c>
      <c r="E1147" s="696"/>
      <c r="F1147" s="618" t="s">
        <v>31</v>
      </c>
      <c r="G1147" s="352" t="s">
        <v>18</v>
      </c>
      <c r="H1147" s="352" t="s">
        <v>18</v>
      </c>
      <c r="I1147" s="352" t="s">
        <v>18</v>
      </c>
      <c r="J1147" s="352" t="s">
        <v>18</v>
      </c>
      <c r="K1147" s="352" t="s">
        <v>18</v>
      </c>
      <c r="L1147" s="464">
        <f>L1146</f>
        <v>5273.8</v>
      </c>
      <c r="M1147" s="464">
        <f>M1146</f>
        <v>4814.5</v>
      </c>
      <c r="N1147" s="464">
        <f>N1146</f>
        <v>0</v>
      </c>
      <c r="O1147" s="465">
        <f>O1146</f>
        <v>261</v>
      </c>
      <c r="P1147" s="463" t="s">
        <v>18</v>
      </c>
      <c r="Q1147" s="114">
        <f>SUM(Q1144:Q1146)</f>
        <v>946595</v>
      </c>
      <c r="R1147" s="114">
        <f t="shared" ref="R1147:U1147" si="623">SUM(R1144:R1146)</f>
        <v>0</v>
      </c>
      <c r="S1147" s="114">
        <f t="shared" si="623"/>
        <v>294152.61</v>
      </c>
      <c r="T1147" s="114">
        <f t="shared" si="623"/>
        <v>0</v>
      </c>
      <c r="U1147" s="114">
        <f t="shared" si="623"/>
        <v>652442.39</v>
      </c>
      <c r="V1147" s="114">
        <f>SUBTOTAL(9,V1144:V1146)</f>
        <v>0</v>
      </c>
      <c r="W1147" s="466" t="s">
        <v>18</v>
      </c>
      <c r="X1147" s="114" t="s">
        <v>18</v>
      </c>
      <c r="Y1147" s="468" t="s">
        <v>18</v>
      </c>
    </row>
    <row r="1148" spans="1:25" ht="15" x14ac:dyDescent="0.25">
      <c r="A1148" s="484" t="s">
        <v>1259</v>
      </c>
      <c r="B1148" s="97" t="s">
        <v>1723</v>
      </c>
      <c r="C1148" s="97">
        <v>3</v>
      </c>
      <c r="D1148" s="211" t="s">
        <v>2274</v>
      </c>
      <c r="E1148" s="696" t="s">
        <v>2212</v>
      </c>
      <c r="F1148" s="428" t="s">
        <v>853</v>
      </c>
      <c r="G1148" s="429" t="s">
        <v>38</v>
      </c>
      <c r="H1148" s="443" t="s">
        <v>633</v>
      </c>
      <c r="I1148" s="429"/>
      <c r="J1148" s="443" t="s">
        <v>606</v>
      </c>
      <c r="K1148" s="429">
        <v>2</v>
      </c>
      <c r="L1148" s="432">
        <v>598.1</v>
      </c>
      <c r="M1148" s="429">
        <v>543.20000000000005</v>
      </c>
      <c r="N1148" s="429">
        <v>351.9</v>
      </c>
      <c r="O1148" s="431">
        <v>30</v>
      </c>
      <c r="P1148" s="353" t="s">
        <v>83</v>
      </c>
      <c r="Q1148" s="113">
        <v>180883</v>
      </c>
      <c r="R1148" s="113">
        <v>0</v>
      </c>
      <c r="S1148" s="113">
        <f t="shared" ref="S1148:S1162" si="624">Q1148-U1148</f>
        <v>56209.05</v>
      </c>
      <c r="T1148" s="113">
        <v>0</v>
      </c>
      <c r="U1148" s="308">
        <v>124673.95</v>
      </c>
      <c r="V1148" s="113">
        <v>0</v>
      </c>
      <c r="W1148" s="113">
        <f t="shared" ref="W1148:W1157" si="625">Q1148/L1148</f>
        <v>302.42935963885634</v>
      </c>
      <c r="X1148" s="113">
        <v>302.43</v>
      </c>
      <c r="Y1148" s="120">
        <v>44196</v>
      </c>
    </row>
    <row r="1149" spans="1:25" x14ac:dyDescent="0.25">
      <c r="A1149" s="437"/>
      <c r="B1149" s="34"/>
      <c r="C1149" s="34"/>
      <c r="D1149" s="132"/>
      <c r="E1149" s="696" t="s">
        <v>2212</v>
      </c>
      <c r="F1149" s="428" t="s">
        <v>853</v>
      </c>
      <c r="G1149" s="429" t="s">
        <v>38</v>
      </c>
      <c r="H1149" s="443" t="s">
        <v>633</v>
      </c>
      <c r="I1149" s="429"/>
      <c r="J1149" s="443" t="s">
        <v>606</v>
      </c>
      <c r="K1149" s="429">
        <v>2</v>
      </c>
      <c r="L1149" s="432">
        <v>598.1</v>
      </c>
      <c r="M1149" s="429">
        <v>543.20000000000005</v>
      </c>
      <c r="N1149" s="429">
        <v>351.9</v>
      </c>
      <c r="O1149" s="431">
        <v>30</v>
      </c>
      <c r="P1149" s="353" t="s">
        <v>45</v>
      </c>
      <c r="Q1149" s="113">
        <v>2722830</v>
      </c>
      <c r="R1149" s="113">
        <v>0</v>
      </c>
      <c r="S1149" s="113">
        <f t="shared" si="624"/>
        <v>846114.27</v>
      </c>
      <c r="T1149" s="113">
        <v>0</v>
      </c>
      <c r="U1149" s="308">
        <v>1876715.73</v>
      </c>
      <c r="V1149" s="113">
        <v>0</v>
      </c>
      <c r="W1149" s="113">
        <f>Q1149/N1149</f>
        <v>7737.5106564364878</v>
      </c>
      <c r="X1149" s="113">
        <v>7737.51</v>
      </c>
      <c r="Y1149" s="120">
        <v>44196</v>
      </c>
    </row>
    <row r="1150" spans="1:25" ht="25.5" x14ac:dyDescent="0.25">
      <c r="A1150" s="484" t="s">
        <v>1260</v>
      </c>
      <c r="B1150" s="97" t="s">
        <v>1724</v>
      </c>
      <c r="C1150" s="97">
        <v>20</v>
      </c>
      <c r="D1150" s="211" t="s">
        <v>2267</v>
      </c>
      <c r="E1150" s="696" t="s">
        <v>2212</v>
      </c>
      <c r="F1150" s="428" t="s">
        <v>853</v>
      </c>
      <c r="G1150" s="429" t="s">
        <v>38</v>
      </c>
      <c r="H1150" s="443" t="s">
        <v>633</v>
      </c>
      <c r="I1150" s="429"/>
      <c r="J1150" s="443" t="s">
        <v>606</v>
      </c>
      <c r="K1150" s="429">
        <v>2</v>
      </c>
      <c r="L1150" s="430">
        <v>598.1</v>
      </c>
      <c r="M1150" s="429">
        <v>543.20000000000005</v>
      </c>
      <c r="N1150" s="429">
        <v>351.9</v>
      </c>
      <c r="O1150" s="431">
        <v>30</v>
      </c>
      <c r="P1150" s="353" t="s">
        <v>2140</v>
      </c>
      <c r="Q1150" s="113">
        <v>106402</v>
      </c>
      <c r="R1150" s="113">
        <v>0</v>
      </c>
      <c r="S1150" s="113">
        <f t="shared" si="624"/>
        <v>33064.22</v>
      </c>
      <c r="T1150" s="113">
        <v>0</v>
      </c>
      <c r="U1150" s="308">
        <v>73337.78</v>
      </c>
      <c r="V1150" s="113">
        <v>0</v>
      </c>
      <c r="W1150" s="113">
        <f t="shared" si="625"/>
        <v>177.9000167196121</v>
      </c>
      <c r="X1150" s="113">
        <v>177.9</v>
      </c>
      <c r="Y1150" s="120">
        <v>44196</v>
      </c>
    </row>
    <row r="1151" spans="1:25" ht="25.5" x14ac:dyDescent="0.25">
      <c r="A1151" s="484" t="s">
        <v>1260</v>
      </c>
      <c r="B1151" s="97" t="s">
        <v>1725</v>
      </c>
      <c r="C1151" s="97">
        <v>20</v>
      </c>
      <c r="D1151" s="211" t="s">
        <v>2269</v>
      </c>
      <c r="E1151" s="696" t="s">
        <v>2212</v>
      </c>
      <c r="F1151" s="428" t="s">
        <v>853</v>
      </c>
      <c r="G1151" s="429" t="s">
        <v>38</v>
      </c>
      <c r="H1151" s="443" t="s">
        <v>633</v>
      </c>
      <c r="I1151" s="429"/>
      <c r="J1151" s="443" t="s">
        <v>606</v>
      </c>
      <c r="K1151" s="429">
        <v>2</v>
      </c>
      <c r="L1151" s="430">
        <v>598.1</v>
      </c>
      <c r="M1151" s="429">
        <v>543.20000000000005</v>
      </c>
      <c r="N1151" s="429">
        <v>351.9</v>
      </c>
      <c r="O1151" s="431">
        <v>30</v>
      </c>
      <c r="P1151" s="353" t="s">
        <v>2136</v>
      </c>
      <c r="Q1151" s="113">
        <v>106402</v>
      </c>
      <c r="R1151" s="113">
        <v>0</v>
      </c>
      <c r="S1151" s="113">
        <f t="shared" si="624"/>
        <v>33064.22</v>
      </c>
      <c r="T1151" s="113">
        <v>0</v>
      </c>
      <c r="U1151" s="308">
        <v>73337.78</v>
      </c>
      <c r="V1151" s="113">
        <v>0</v>
      </c>
      <c r="W1151" s="113">
        <f t="shared" si="625"/>
        <v>177.9000167196121</v>
      </c>
      <c r="X1151" s="113">
        <v>177.9</v>
      </c>
      <c r="Y1151" s="120">
        <v>44196</v>
      </c>
    </row>
    <row r="1152" spans="1:25" ht="15" x14ac:dyDescent="0.25">
      <c r="A1152" s="484" t="s">
        <v>1260</v>
      </c>
      <c r="B1152" s="97" t="s">
        <v>1724</v>
      </c>
      <c r="C1152" s="97">
        <v>3</v>
      </c>
      <c r="D1152" s="211" t="s">
        <v>2274</v>
      </c>
      <c r="E1152" s="696" t="s">
        <v>2212</v>
      </c>
      <c r="F1152" s="428" t="s">
        <v>853</v>
      </c>
      <c r="G1152" s="429" t="s">
        <v>38</v>
      </c>
      <c r="H1152" s="443" t="s">
        <v>633</v>
      </c>
      <c r="I1152" s="429"/>
      <c r="J1152" s="443" t="s">
        <v>606</v>
      </c>
      <c r="K1152" s="429">
        <v>2</v>
      </c>
      <c r="L1152" s="430">
        <v>598.1</v>
      </c>
      <c r="M1152" s="429">
        <v>543.20000000000005</v>
      </c>
      <c r="N1152" s="429">
        <v>351.9</v>
      </c>
      <c r="O1152" s="431">
        <v>30</v>
      </c>
      <c r="P1152" s="353" t="s">
        <v>78</v>
      </c>
      <c r="Q1152" s="113">
        <v>140099</v>
      </c>
      <c r="R1152" s="113">
        <v>0</v>
      </c>
      <c r="S1152" s="113">
        <f t="shared" si="624"/>
        <v>43535.5</v>
      </c>
      <c r="T1152" s="113">
        <v>0</v>
      </c>
      <c r="U1152" s="308">
        <v>96563.5</v>
      </c>
      <c r="V1152" s="113">
        <v>0</v>
      </c>
      <c r="W1152" s="113">
        <f t="shared" si="625"/>
        <v>234.24009362982778</v>
      </c>
      <c r="X1152" s="113">
        <v>234.24</v>
      </c>
      <c r="Y1152" s="120">
        <v>44196</v>
      </c>
    </row>
    <row r="1153" spans="1:25" ht="15" x14ac:dyDescent="0.25">
      <c r="A1153" s="484" t="s">
        <v>1260</v>
      </c>
      <c r="B1153" s="97" t="s">
        <v>1725</v>
      </c>
      <c r="C1153" s="97">
        <v>4</v>
      </c>
      <c r="D1153" s="211" t="s">
        <v>2275</v>
      </c>
      <c r="E1153" s="696" t="s">
        <v>2212</v>
      </c>
      <c r="F1153" s="428" t="s">
        <v>853</v>
      </c>
      <c r="G1153" s="429" t="s">
        <v>38</v>
      </c>
      <c r="H1153" s="443" t="s">
        <v>633</v>
      </c>
      <c r="I1153" s="429"/>
      <c r="J1153" s="443" t="s">
        <v>606</v>
      </c>
      <c r="K1153" s="429">
        <v>2</v>
      </c>
      <c r="L1153" s="430">
        <v>598.1</v>
      </c>
      <c r="M1153" s="429">
        <v>543.20000000000005</v>
      </c>
      <c r="N1153" s="429">
        <v>351.9</v>
      </c>
      <c r="O1153" s="431">
        <v>30</v>
      </c>
      <c r="P1153" s="353" t="s">
        <v>2119</v>
      </c>
      <c r="Q1153" s="113">
        <v>141869</v>
      </c>
      <c r="R1153" s="113">
        <v>0</v>
      </c>
      <c r="S1153" s="113">
        <f t="shared" si="624"/>
        <v>44085.520000000004</v>
      </c>
      <c r="T1153" s="113">
        <v>0</v>
      </c>
      <c r="U1153" s="308">
        <v>97783.48</v>
      </c>
      <c r="V1153" s="113">
        <v>0</v>
      </c>
      <c r="W1153" s="113">
        <f t="shared" si="625"/>
        <v>237.19946497241264</v>
      </c>
      <c r="X1153" s="113">
        <v>237.2</v>
      </c>
      <c r="Y1153" s="120">
        <v>44196</v>
      </c>
    </row>
    <row r="1154" spans="1:25" x14ac:dyDescent="0.25">
      <c r="A1154" s="437"/>
      <c r="B1154" s="34"/>
      <c r="C1154" s="34"/>
      <c r="D1154" s="132"/>
      <c r="E1154" s="696" t="s">
        <v>2212</v>
      </c>
      <c r="F1154" s="428" t="s">
        <v>853</v>
      </c>
      <c r="G1154" s="429" t="s">
        <v>38</v>
      </c>
      <c r="H1154" s="443" t="s">
        <v>633</v>
      </c>
      <c r="I1154" s="429"/>
      <c r="J1154" s="443" t="s">
        <v>606</v>
      </c>
      <c r="K1154" s="429">
        <v>2</v>
      </c>
      <c r="L1154" s="430">
        <v>598.1</v>
      </c>
      <c r="M1154" s="429">
        <v>543.20000000000005</v>
      </c>
      <c r="N1154" s="429">
        <v>351.9</v>
      </c>
      <c r="O1154" s="431">
        <v>30</v>
      </c>
      <c r="P1154" s="353" t="s">
        <v>35</v>
      </c>
      <c r="Q1154" s="113">
        <v>106402</v>
      </c>
      <c r="R1154" s="113">
        <v>0</v>
      </c>
      <c r="S1154" s="113">
        <f t="shared" si="624"/>
        <v>33064.22</v>
      </c>
      <c r="T1154" s="113">
        <v>0</v>
      </c>
      <c r="U1154" s="308">
        <v>73337.78</v>
      </c>
      <c r="V1154" s="113">
        <v>0</v>
      </c>
      <c r="W1154" s="113">
        <f t="shared" si="625"/>
        <v>177.9000167196121</v>
      </c>
      <c r="X1154" s="113">
        <v>177.9</v>
      </c>
      <c r="Y1154" s="120">
        <v>44196</v>
      </c>
    </row>
    <row r="1155" spans="1:25" ht="15" x14ac:dyDescent="0.25">
      <c r="A1155" s="484" t="s">
        <v>1261</v>
      </c>
      <c r="B1155" s="97" t="s">
        <v>1726</v>
      </c>
      <c r="C1155" s="97">
        <v>20</v>
      </c>
      <c r="D1155" s="211" t="s">
        <v>2267</v>
      </c>
      <c r="E1155" s="696" t="s">
        <v>2212</v>
      </c>
      <c r="F1155" s="428" t="s">
        <v>853</v>
      </c>
      <c r="G1155" s="429" t="s">
        <v>38</v>
      </c>
      <c r="H1155" s="443" t="s">
        <v>633</v>
      </c>
      <c r="I1155" s="429"/>
      <c r="J1155" s="443" t="s">
        <v>606</v>
      </c>
      <c r="K1155" s="429">
        <v>2</v>
      </c>
      <c r="L1155" s="430">
        <v>598.1</v>
      </c>
      <c r="M1155" s="429">
        <v>543.20000000000005</v>
      </c>
      <c r="N1155" s="429">
        <v>351.9</v>
      </c>
      <c r="O1155" s="431">
        <v>30</v>
      </c>
      <c r="P1155" s="353" t="s">
        <v>2277</v>
      </c>
      <c r="Q1155" s="113">
        <v>173790</v>
      </c>
      <c r="R1155" s="113">
        <v>0</v>
      </c>
      <c r="S1155" s="113">
        <f t="shared" si="624"/>
        <v>54004.91</v>
      </c>
      <c r="T1155" s="113">
        <v>0</v>
      </c>
      <c r="U1155" s="308">
        <v>119785.09</v>
      </c>
      <c r="V1155" s="113">
        <v>0</v>
      </c>
      <c r="W1155" s="113">
        <f t="shared" si="625"/>
        <v>290.57013877278047</v>
      </c>
      <c r="X1155" s="113">
        <v>290.57</v>
      </c>
      <c r="Y1155" s="120">
        <v>44196</v>
      </c>
    </row>
    <row r="1156" spans="1:25" ht="15" x14ac:dyDescent="0.25">
      <c r="A1156" s="484" t="s">
        <v>1261</v>
      </c>
      <c r="B1156" s="97" t="s">
        <v>1727</v>
      </c>
      <c r="C1156" s="97">
        <v>20</v>
      </c>
      <c r="D1156" s="211" t="s">
        <v>2264</v>
      </c>
      <c r="E1156" s="696" t="s">
        <v>2212</v>
      </c>
      <c r="F1156" s="428" t="s">
        <v>853</v>
      </c>
      <c r="G1156" s="429" t="s">
        <v>38</v>
      </c>
      <c r="H1156" s="443" t="s">
        <v>633</v>
      </c>
      <c r="I1156" s="429"/>
      <c r="J1156" s="443" t="s">
        <v>606</v>
      </c>
      <c r="K1156" s="429">
        <v>2</v>
      </c>
      <c r="L1156" s="432">
        <v>598.1</v>
      </c>
      <c r="M1156" s="429">
        <v>543.20000000000005</v>
      </c>
      <c r="N1156" s="429">
        <v>351.9</v>
      </c>
      <c r="O1156" s="431">
        <v>30</v>
      </c>
      <c r="P1156" s="353" t="s">
        <v>436</v>
      </c>
      <c r="Q1156" s="113">
        <v>2809874</v>
      </c>
      <c r="R1156" s="113">
        <v>0</v>
      </c>
      <c r="S1156" s="113">
        <f t="shared" si="624"/>
        <v>873163.03</v>
      </c>
      <c r="T1156" s="113">
        <v>0</v>
      </c>
      <c r="U1156" s="308">
        <v>1936710.97</v>
      </c>
      <c r="V1156" s="113">
        <v>0</v>
      </c>
      <c r="W1156" s="113">
        <f t="shared" si="625"/>
        <v>4698.0003343922417</v>
      </c>
      <c r="X1156" s="113">
        <v>4698</v>
      </c>
      <c r="Y1156" s="120">
        <v>44196</v>
      </c>
    </row>
    <row r="1157" spans="1:25" ht="15" x14ac:dyDescent="0.25">
      <c r="A1157" s="484" t="s">
        <v>1261</v>
      </c>
      <c r="B1157" s="97" t="s">
        <v>1727</v>
      </c>
      <c r="C1157" s="97">
        <v>1</v>
      </c>
      <c r="D1157" s="211" t="s">
        <v>2272</v>
      </c>
      <c r="E1157" s="696" t="s">
        <v>2212</v>
      </c>
      <c r="F1157" s="428" t="s">
        <v>853</v>
      </c>
      <c r="G1157" s="429" t="s">
        <v>38</v>
      </c>
      <c r="H1157" s="429" t="s">
        <v>633</v>
      </c>
      <c r="I1157" s="429"/>
      <c r="J1157" s="443" t="s">
        <v>606</v>
      </c>
      <c r="K1157" s="429">
        <v>2</v>
      </c>
      <c r="L1157" s="430">
        <v>598.1</v>
      </c>
      <c r="M1157" s="429">
        <v>543.20000000000005</v>
      </c>
      <c r="N1157" s="429">
        <v>351.9</v>
      </c>
      <c r="O1157" s="431">
        <v>30</v>
      </c>
      <c r="P1157" s="353" t="s">
        <v>2135</v>
      </c>
      <c r="Q1157" s="113">
        <v>212804</v>
      </c>
      <c r="R1157" s="113">
        <v>0</v>
      </c>
      <c r="S1157" s="113">
        <f t="shared" si="624"/>
        <v>66128.44</v>
      </c>
      <c r="T1157" s="113">
        <v>0</v>
      </c>
      <c r="U1157" s="308">
        <v>146675.56</v>
      </c>
      <c r="V1157" s="113">
        <v>0</v>
      </c>
      <c r="W1157" s="113">
        <f t="shared" si="625"/>
        <v>355.80003343922419</v>
      </c>
      <c r="X1157" s="113">
        <v>355.8</v>
      </c>
      <c r="Y1157" s="120">
        <v>44196</v>
      </c>
    </row>
    <row r="1158" spans="1:25" ht="38.25" x14ac:dyDescent="0.25">
      <c r="A1158" s="437"/>
      <c r="B1158" s="34"/>
      <c r="C1158" s="34"/>
      <c r="D1158" s="132"/>
      <c r="E1158" s="696" t="s">
        <v>2212</v>
      </c>
      <c r="F1158" s="428" t="s">
        <v>853</v>
      </c>
      <c r="G1158" s="429" t="s">
        <v>38</v>
      </c>
      <c r="H1158" s="443" t="s">
        <v>633</v>
      </c>
      <c r="I1158" s="429"/>
      <c r="J1158" s="443" t="s">
        <v>606</v>
      </c>
      <c r="K1158" s="429">
        <v>2</v>
      </c>
      <c r="L1158" s="432">
        <v>598.1</v>
      </c>
      <c r="M1158" s="429">
        <v>543.20000000000005</v>
      </c>
      <c r="N1158" s="429">
        <v>351.9</v>
      </c>
      <c r="O1158" s="431">
        <v>30</v>
      </c>
      <c r="P1158" s="353" t="s">
        <v>2288</v>
      </c>
      <c r="Q1158" s="113">
        <v>4000</v>
      </c>
      <c r="R1158" s="113">
        <v>0</v>
      </c>
      <c r="S1158" s="113">
        <f t="shared" si="624"/>
        <v>1242.9899999999998</v>
      </c>
      <c r="T1158" s="113">
        <v>0</v>
      </c>
      <c r="U1158" s="308">
        <v>2757.01</v>
      </c>
      <c r="V1158" s="113">
        <v>0</v>
      </c>
      <c r="W1158" s="113">
        <v>0</v>
      </c>
      <c r="X1158" s="113">
        <v>0</v>
      </c>
      <c r="Y1158" s="120">
        <v>44196</v>
      </c>
    </row>
    <row r="1159" spans="1:25" ht="38.25" x14ac:dyDescent="0.25">
      <c r="A1159" s="484" t="s">
        <v>1262</v>
      </c>
      <c r="B1159" s="97" t="s">
        <v>1728</v>
      </c>
      <c r="C1159" s="97">
        <v>20</v>
      </c>
      <c r="D1159" s="211" t="s">
        <v>2266</v>
      </c>
      <c r="E1159" s="696" t="s">
        <v>2212</v>
      </c>
      <c r="F1159" s="428" t="s">
        <v>853</v>
      </c>
      <c r="G1159" s="429" t="s">
        <v>38</v>
      </c>
      <c r="H1159" s="443" t="s">
        <v>633</v>
      </c>
      <c r="I1159" s="429"/>
      <c r="J1159" s="443" t="s">
        <v>606</v>
      </c>
      <c r="K1159" s="429">
        <v>2</v>
      </c>
      <c r="L1159" s="432">
        <v>598.1</v>
      </c>
      <c r="M1159" s="429">
        <v>543.20000000000005</v>
      </c>
      <c r="N1159" s="429">
        <v>351.9</v>
      </c>
      <c r="O1159" s="431">
        <v>30</v>
      </c>
      <c r="P1159" s="353" t="s">
        <v>2289</v>
      </c>
      <c r="Q1159" s="113">
        <v>4000</v>
      </c>
      <c r="R1159" s="113">
        <v>0</v>
      </c>
      <c r="S1159" s="113">
        <f t="shared" si="624"/>
        <v>1242.9899999999998</v>
      </c>
      <c r="T1159" s="113">
        <v>0</v>
      </c>
      <c r="U1159" s="308">
        <v>2757.01</v>
      </c>
      <c r="V1159" s="113">
        <v>0</v>
      </c>
      <c r="W1159" s="113">
        <v>0</v>
      </c>
      <c r="X1159" s="113">
        <v>0</v>
      </c>
      <c r="Y1159" s="120">
        <v>44196</v>
      </c>
    </row>
    <row r="1160" spans="1:25" ht="25.5" x14ac:dyDescent="0.25">
      <c r="A1160" s="484" t="s">
        <v>1262</v>
      </c>
      <c r="B1160" s="97" t="s">
        <v>1728</v>
      </c>
      <c r="C1160" s="97">
        <v>8</v>
      </c>
      <c r="D1160" s="211" t="s">
        <v>45</v>
      </c>
      <c r="E1160" s="696" t="s">
        <v>2212</v>
      </c>
      <c r="F1160" s="428" t="s">
        <v>853</v>
      </c>
      <c r="G1160" s="429" t="s">
        <v>38</v>
      </c>
      <c r="H1160" s="443" t="s">
        <v>633</v>
      </c>
      <c r="I1160" s="429"/>
      <c r="J1160" s="443" t="s">
        <v>606</v>
      </c>
      <c r="K1160" s="429">
        <v>2</v>
      </c>
      <c r="L1160" s="432">
        <v>598.1</v>
      </c>
      <c r="M1160" s="429">
        <v>543.20000000000005</v>
      </c>
      <c r="N1160" s="429">
        <v>351.9</v>
      </c>
      <c r="O1160" s="431">
        <v>30</v>
      </c>
      <c r="P1160" s="353" t="s">
        <v>2290</v>
      </c>
      <c r="Q1160" s="113">
        <v>5213</v>
      </c>
      <c r="R1160" s="113">
        <v>0</v>
      </c>
      <c r="S1160" s="113">
        <f t="shared" si="624"/>
        <v>1619.9299999999998</v>
      </c>
      <c r="T1160" s="113">
        <v>0</v>
      </c>
      <c r="U1160" s="308">
        <v>3593.07</v>
      </c>
      <c r="V1160" s="113">
        <v>0</v>
      </c>
      <c r="W1160" s="113">
        <v>0</v>
      </c>
      <c r="X1160" s="113">
        <v>0</v>
      </c>
      <c r="Y1160" s="120">
        <v>44196</v>
      </c>
    </row>
    <row r="1161" spans="1:25" ht="25.5" x14ac:dyDescent="0.25">
      <c r="A1161" s="484" t="s">
        <v>1262</v>
      </c>
      <c r="B1161" s="97" t="s">
        <v>1729</v>
      </c>
      <c r="C1161" s="97">
        <v>20</v>
      </c>
      <c r="D1161" s="211" t="s">
        <v>2268</v>
      </c>
      <c r="E1161" s="696" t="s">
        <v>2212</v>
      </c>
      <c r="F1161" s="428" t="s">
        <v>853</v>
      </c>
      <c r="G1161" s="429" t="s">
        <v>38</v>
      </c>
      <c r="H1161" s="443" t="s">
        <v>633</v>
      </c>
      <c r="I1161" s="429"/>
      <c r="J1161" s="443" t="s">
        <v>606</v>
      </c>
      <c r="K1161" s="429">
        <v>2</v>
      </c>
      <c r="L1161" s="432">
        <v>598.1</v>
      </c>
      <c r="M1161" s="429">
        <v>543.20000000000005</v>
      </c>
      <c r="N1161" s="429">
        <v>351.9</v>
      </c>
      <c r="O1161" s="431">
        <v>30</v>
      </c>
      <c r="P1161" s="353" t="s">
        <v>2291</v>
      </c>
      <c r="Q1161" s="113">
        <v>5333</v>
      </c>
      <c r="R1161" s="113">
        <v>0</v>
      </c>
      <c r="S1161" s="113">
        <f t="shared" si="624"/>
        <v>1657.2199999999998</v>
      </c>
      <c r="T1161" s="113">
        <v>0</v>
      </c>
      <c r="U1161" s="308">
        <v>3675.78</v>
      </c>
      <c r="V1161" s="113">
        <v>0</v>
      </c>
      <c r="W1161" s="113">
        <v>0</v>
      </c>
      <c r="X1161" s="113">
        <v>0</v>
      </c>
      <c r="Y1161" s="120">
        <v>44196</v>
      </c>
    </row>
    <row r="1162" spans="1:25" ht="26.25" thickBot="1" x14ac:dyDescent="0.3">
      <c r="A1162" s="487" t="s">
        <v>1262</v>
      </c>
      <c r="B1162" s="469" t="s">
        <v>1730</v>
      </c>
      <c r="C1162" s="469">
        <v>20</v>
      </c>
      <c r="D1162" s="470" t="s">
        <v>2269</v>
      </c>
      <c r="E1162" s="696" t="s">
        <v>2212</v>
      </c>
      <c r="F1162" s="428" t="s">
        <v>853</v>
      </c>
      <c r="G1162" s="429" t="s">
        <v>38</v>
      </c>
      <c r="H1162" s="443" t="s">
        <v>633</v>
      </c>
      <c r="I1162" s="429"/>
      <c r="J1162" s="443" t="s">
        <v>606</v>
      </c>
      <c r="K1162" s="429">
        <v>2</v>
      </c>
      <c r="L1162" s="432">
        <v>598.1</v>
      </c>
      <c r="M1162" s="429">
        <v>543.20000000000005</v>
      </c>
      <c r="N1162" s="429">
        <v>351.9</v>
      </c>
      <c r="O1162" s="431">
        <v>30</v>
      </c>
      <c r="P1162" s="353" t="s">
        <v>2292</v>
      </c>
      <c r="Q1162" s="113">
        <v>4000</v>
      </c>
      <c r="R1162" s="113">
        <v>0</v>
      </c>
      <c r="S1162" s="113">
        <f t="shared" si="624"/>
        <v>1242.9899999999998</v>
      </c>
      <c r="T1162" s="113">
        <v>0</v>
      </c>
      <c r="U1162" s="308">
        <v>2757.01</v>
      </c>
      <c r="V1162" s="113">
        <v>0</v>
      </c>
      <c r="W1162" s="113">
        <v>0</v>
      </c>
      <c r="X1162" s="113">
        <v>0</v>
      </c>
      <c r="Y1162" s="120">
        <v>44196</v>
      </c>
    </row>
    <row r="1163" spans="1:25" ht="15.75" thickBot="1" x14ac:dyDescent="0.3">
      <c r="A1163" s="471" t="s">
        <v>1262</v>
      </c>
      <c r="B1163" s="472" t="s">
        <v>1731</v>
      </c>
      <c r="C1163" s="472">
        <v>20</v>
      </c>
      <c r="D1163" s="473" t="s">
        <v>2267</v>
      </c>
      <c r="E1163" s="696"/>
      <c r="F1163" s="618" t="s">
        <v>31</v>
      </c>
      <c r="G1163" s="352" t="s">
        <v>18</v>
      </c>
      <c r="H1163" s="352" t="s">
        <v>18</v>
      </c>
      <c r="I1163" s="352" t="s">
        <v>18</v>
      </c>
      <c r="J1163" s="352" t="s">
        <v>18</v>
      </c>
      <c r="K1163" s="352" t="s">
        <v>18</v>
      </c>
      <c r="L1163" s="464">
        <f>L1162</f>
        <v>598.1</v>
      </c>
      <c r="M1163" s="464">
        <f>M1162</f>
        <v>543.20000000000005</v>
      </c>
      <c r="N1163" s="464">
        <f>N1162</f>
        <v>351.9</v>
      </c>
      <c r="O1163" s="465">
        <f>O1162</f>
        <v>30</v>
      </c>
      <c r="P1163" s="463" t="s">
        <v>18</v>
      </c>
      <c r="Q1163" s="114">
        <f>SUM(Q1148:Q1162)</f>
        <v>6723901</v>
      </c>
      <c r="R1163" s="114">
        <f t="shared" ref="R1163:U1163" si="626">SUM(R1148:R1162)</f>
        <v>0</v>
      </c>
      <c r="S1163" s="114">
        <f t="shared" si="626"/>
        <v>2089439.4999999998</v>
      </c>
      <c r="T1163" s="114">
        <f t="shared" si="626"/>
        <v>0</v>
      </c>
      <c r="U1163" s="114">
        <f t="shared" si="626"/>
        <v>4634461.4999999991</v>
      </c>
      <c r="V1163" s="114">
        <f>SUBTOTAL(9,V1148:V1162)</f>
        <v>0</v>
      </c>
      <c r="W1163" s="466" t="s">
        <v>18</v>
      </c>
      <c r="X1163" s="114" t="s">
        <v>18</v>
      </c>
      <c r="Y1163" s="468" t="s">
        <v>18</v>
      </c>
    </row>
    <row r="1164" spans="1:25" ht="15" x14ac:dyDescent="0.25">
      <c r="A1164" s="488" t="s">
        <v>1262</v>
      </c>
      <c r="B1164" s="474" t="s">
        <v>1732</v>
      </c>
      <c r="C1164" s="474">
        <v>20</v>
      </c>
      <c r="D1164" s="475" t="s">
        <v>2264</v>
      </c>
      <c r="E1164" s="696" t="s">
        <v>2213</v>
      </c>
      <c r="F1164" s="428" t="s">
        <v>882</v>
      </c>
      <c r="G1164" s="429" t="s">
        <v>38</v>
      </c>
      <c r="H1164" s="443" t="s">
        <v>612</v>
      </c>
      <c r="I1164" s="429"/>
      <c r="J1164" s="443" t="s">
        <v>617</v>
      </c>
      <c r="K1164" s="429">
        <v>5</v>
      </c>
      <c r="L1164" s="432">
        <v>2481.1</v>
      </c>
      <c r="M1164" s="429">
        <v>2323.3000000000002</v>
      </c>
      <c r="N1164" s="429">
        <v>683.2</v>
      </c>
      <c r="O1164" s="431">
        <v>144</v>
      </c>
      <c r="P1164" s="353" t="s">
        <v>83</v>
      </c>
      <c r="Q1164" s="113">
        <v>132937</v>
      </c>
      <c r="R1164" s="113">
        <v>0</v>
      </c>
      <c r="S1164" s="113">
        <f t="shared" ref="S1164:S1165" si="627">Q1164-U1164</f>
        <v>41309.919999999998</v>
      </c>
      <c r="T1164" s="113">
        <v>0</v>
      </c>
      <c r="U1164" s="308">
        <v>91627.08</v>
      </c>
      <c r="V1164" s="113">
        <v>0</v>
      </c>
      <c r="W1164" s="113">
        <f t="shared" ref="W1164:W1165" si="628">Q1164/L1164</f>
        <v>53.579863770101973</v>
      </c>
      <c r="X1164" s="113">
        <v>53.58</v>
      </c>
      <c r="Y1164" s="120">
        <v>44196</v>
      </c>
    </row>
    <row r="1165" spans="1:25" ht="15" x14ac:dyDescent="0.25">
      <c r="A1165" s="484" t="s">
        <v>1262</v>
      </c>
      <c r="B1165" s="97" t="s">
        <v>1732</v>
      </c>
      <c r="C1165" s="97">
        <v>1</v>
      </c>
      <c r="D1165" s="211" t="s">
        <v>2272</v>
      </c>
      <c r="E1165" s="696" t="s">
        <v>2213</v>
      </c>
      <c r="F1165" s="428" t="s">
        <v>882</v>
      </c>
      <c r="G1165" s="429" t="s">
        <v>38</v>
      </c>
      <c r="H1165" s="443" t="s">
        <v>612</v>
      </c>
      <c r="I1165" s="429"/>
      <c r="J1165" s="443" t="s">
        <v>617</v>
      </c>
      <c r="K1165" s="429">
        <v>5</v>
      </c>
      <c r="L1165" s="430">
        <v>2481.1</v>
      </c>
      <c r="M1165" s="429">
        <v>2323.3000000000002</v>
      </c>
      <c r="N1165" s="429">
        <v>683.2</v>
      </c>
      <c r="O1165" s="431">
        <v>144</v>
      </c>
      <c r="P1165" s="353" t="s">
        <v>2135</v>
      </c>
      <c r="Q1165" s="113">
        <v>379807</v>
      </c>
      <c r="R1165" s="113">
        <v>0</v>
      </c>
      <c r="S1165" s="113">
        <f t="shared" si="627"/>
        <v>118024.31</v>
      </c>
      <c r="T1165" s="113">
        <v>0</v>
      </c>
      <c r="U1165" s="308">
        <v>261782.69</v>
      </c>
      <c r="V1165" s="113">
        <v>0</v>
      </c>
      <c r="W1165" s="113">
        <f t="shared" si="628"/>
        <v>153.08008544597155</v>
      </c>
      <c r="X1165" s="113">
        <v>153.08000000000001</v>
      </c>
      <c r="Y1165" s="120">
        <v>44196</v>
      </c>
    </row>
    <row r="1166" spans="1:25" ht="15" x14ac:dyDescent="0.25">
      <c r="A1166" s="484" t="s">
        <v>1262</v>
      </c>
      <c r="B1166" s="97" t="s">
        <v>1733</v>
      </c>
      <c r="C1166" s="97">
        <v>20</v>
      </c>
      <c r="D1166" s="211" t="s">
        <v>2263</v>
      </c>
      <c r="E1166" s="696"/>
      <c r="F1166" s="618" t="s">
        <v>31</v>
      </c>
      <c r="G1166" s="352" t="s">
        <v>18</v>
      </c>
      <c r="H1166" s="352" t="s">
        <v>18</v>
      </c>
      <c r="I1166" s="352" t="s">
        <v>18</v>
      </c>
      <c r="J1166" s="352" t="s">
        <v>18</v>
      </c>
      <c r="K1166" s="352" t="s">
        <v>18</v>
      </c>
      <c r="L1166" s="464">
        <f>L1165</f>
        <v>2481.1</v>
      </c>
      <c r="M1166" s="464">
        <f>M1165</f>
        <v>2323.3000000000002</v>
      </c>
      <c r="N1166" s="464">
        <f>N1165</f>
        <v>683.2</v>
      </c>
      <c r="O1166" s="465">
        <f>O1165</f>
        <v>144</v>
      </c>
      <c r="P1166" s="463" t="s">
        <v>18</v>
      </c>
      <c r="Q1166" s="114">
        <f>SUM(Q1164:Q1165)</f>
        <v>512744</v>
      </c>
      <c r="R1166" s="114">
        <f t="shared" ref="R1166:U1166" si="629">SUM(R1164:R1165)</f>
        <v>0</v>
      </c>
      <c r="S1166" s="114">
        <f t="shared" si="629"/>
        <v>159334.22999999998</v>
      </c>
      <c r="T1166" s="114">
        <f t="shared" si="629"/>
        <v>0</v>
      </c>
      <c r="U1166" s="114">
        <f t="shared" si="629"/>
        <v>353409.77</v>
      </c>
      <c r="V1166" s="114">
        <f>SUBTOTAL(9,V1164:V1165)</f>
        <v>0</v>
      </c>
      <c r="W1166" s="466" t="s">
        <v>18</v>
      </c>
      <c r="X1166" s="114" t="s">
        <v>18</v>
      </c>
      <c r="Y1166" s="468" t="s">
        <v>18</v>
      </c>
    </row>
    <row r="1167" spans="1:25" ht="15" x14ac:dyDescent="0.25">
      <c r="A1167" s="484" t="s">
        <v>1262</v>
      </c>
      <c r="B1167" s="97" t="s">
        <v>1734</v>
      </c>
      <c r="C1167" s="97">
        <v>20</v>
      </c>
      <c r="D1167" s="211" t="s">
        <v>2265</v>
      </c>
      <c r="E1167" s="696" t="s">
        <v>2214</v>
      </c>
      <c r="F1167" s="428" t="s">
        <v>915</v>
      </c>
      <c r="G1167" s="429" t="s">
        <v>38</v>
      </c>
      <c r="H1167" s="443" t="s">
        <v>631</v>
      </c>
      <c r="I1167" s="429"/>
      <c r="J1167" s="443" t="s">
        <v>622</v>
      </c>
      <c r="K1167" s="429">
        <v>4</v>
      </c>
      <c r="L1167" s="430">
        <v>1446.4</v>
      </c>
      <c r="M1167" s="429">
        <v>1326.7</v>
      </c>
      <c r="N1167" s="429">
        <v>486.8</v>
      </c>
      <c r="O1167" s="431">
        <v>57</v>
      </c>
      <c r="P1167" s="353" t="s">
        <v>2277</v>
      </c>
      <c r="Q1167" s="113">
        <v>177632</v>
      </c>
      <c r="R1167" s="113">
        <v>0</v>
      </c>
      <c r="S1167" s="113">
        <f t="shared" ref="S1167:S1168" si="630">Q1167-U1167</f>
        <v>55198.81</v>
      </c>
      <c r="T1167" s="113">
        <v>0</v>
      </c>
      <c r="U1167" s="308">
        <v>122433.19</v>
      </c>
      <c r="V1167" s="113">
        <v>0</v>
      </c>
      <c r="W1167" s="113">
        <f t="shared" ref="W1167:W1168" si="631">Q1167/L1167</f>
        <v>122.80973451327434</v>
      </c>
      <c r="X1167" s="113">
        <v>122.81</v>
      </c>
      <c r="Y1167" s="120">
        <v>44196</v>
      </c>
    </row>
    <row r="1168" spans="1:25" ht="15" x14ac:dyDescent="0.25">
      <c r="A1168" s="484" t="s">
        <v>1262</v>
      </c>
      <c r="B1168" s="97" t="s">
        <v>1735</v>
      </c>
      <c r="C1168" s="97">
        <v>20</v>
      </c>
      <c r="D1168" s="211" t="s">
        <v>2270</v>
      </c>
      <c r="E1168" s="696" t="s">
        <v>2214</v>
      </c>
      <c r="F1168" s="428" t="s">
        <v>915</v>
      </c>
      <c r="G1168" s="429" t="s">
        <v>38</v>
      </c>
      <c r="H1168" s="443" t="s">
        <v>631</v>
      </c>
      <c r="I1168" s="429"/>
      <c r="J1168" s="443" t="s">
        <v>622</v>
      </c>
      <c r="K1168" s="429">
        <v>4</v>
      </c>
      <c r="L1168" s="432">
        <v>1446.4</v>
      </c>
      <c r="M1168" s="429">
        <v>1326.7</v>
      </c>
      <c r="N1168" s="429">
        <v>486.8</v>
      </c>
      <c r="O1168" s="431">
        <v>57</v>
      </c>
      <c r="P1168" s="353" t="s">
        <v>83</v>
      </c>
      <c r="Q1168" s="113">
        <v>184893</v>
      </c>
      <c r="R1168" s="113">
        <v>0</v>
      </c>
      <c r="S1168" s="113">
        <f t="shared" si="630"/>
        <v>57455.149999999994</v>
      </c>
      <c r="T1168" s="113">
        <v>0</v>
      </c>
      <c r="U1168" s="308">
        <v>127437.85</v>
      </c>
      <c r="V1168" s="113">
        <v>0</v>
      </c>
      <c r="W1168" s="113">
        <f t="shared" si="631"/>
        <v>127.82978429203538</v>
      </c>
      <c r="X1168" s="113">
        <v>127.83</v>
      </c>
      <c r="Y1168" s="120">
        <v>44196</v>
      </c>
    </row>
    <row r="1169" spans="1:25" ht="15" x14ac:dyDescent="0.25">
      <c r="A1169" s="484" t="s">
        <v>1262</v>
      </c>
      <c r="B1169" s="97" t="s">
        <v>1735</v>
      </c>
      <c r="C1169" s="97">
        <v>11</v>
      </c>
      <c r="D1169" s="211" t="s">
        <v>436</v>
      </c>
      <c r="E1169" s="696"/>
      <c r="F1169" s="618" t="s">
        <v>31</v>
      </c>
      <c r="G1169" s="352" t="s">
        <v>18</v>
      </c>
      <c r="H1169" s="352" t="s">
        <v>18</v>
      </c>
      <c r="I1169" s="352" t="s">
        <v>18</v>
      </c>
      <c r="J1169" s="352" t="s">
        <v>18</v>
      </c>
      <c r="K1169" s="352" t="s">
        <v>18</v>
      </c>
      <c r="L1169" s="464">
        <f>L1168</f>
        <v>1446.4</v>
      </c>
      <c r="M1169" s="464">
        <f>M1168</f>
        <v>1326.7</v>
      </c>
      <c r="N1169" s="464">
        <f>N1168</f>
        <v>486.8</v>
      </c>
      <c r="O1169" s="465">
        <f>O1168</f>
        <v>57</v>
      </c>
      <c r="P1169" s="463" t="s">
        <v>18</v>
      </c>
      <c r="Q1169" s="114">
        <f>SUM(Q1167:Q1168)</f>
        <v>362525</v>
      </c>
      <c r="R1169" s="114">
        <f t="shared" ref="R1169:U1169" si="632">SUM(R1167:R1168)</f>
        <v>0</v>
      </c>
      <c r="S1169" s="114">
        <f t="shared" si="632"/>
        <v>112653.95999999999</v>
      </c>
      <c r="T1169" s="114">
        <f t="shared" si="632"/>
        <v>0</v>
      </c>
      <c r="U1169" s="114">
        <f t="shared" si="632"/>
        <v>249871.04</v>
      </c>
      <c r="V1169" s="114">
        <f>SUBTOTAL(9,V1167:V1168)</f>
        <v>0</v>
      </c>
      <c r="W1169" s="466" t="s">
        <v>18</v>
      </c>
      <c r="X1169" s="114" t="s">
        <v>18</v>
      </c>
      <c r="Y1169" s="468" t="s">
        <v>18</v>
      </c>
    </row>
    <row r="1170" spans="1:25" ht="15" x14ac:dyDescent="0.25">
      <c r="A1170" s="484" t="s">
        <v>1262</v>
      </c>
      <c r="B1170" s="97" t="s">
        <v>1730</v>
      </c>
      <c r="C1170" s="97">
        <v>4</v>
      </c>
      <c r="D1170" s="211" t="s">
        <v>2275</v>
      </c>
      <c r="E1170" s="1002" t="s">
        <v>2215</v>
      </c>
      <c r="F1170" s="456" t="s">
        <v>1106</v>
      </c>
      <c r="G1170" s="458" t="s">
        <v>38</v>
      </c>
      <c r="H1170" s="457" t="s">
        <v>609</v>
      </c>
      <c r="I1170" s="458"/>
      <c r="J1170" s="457" t="s">
        <v>617</v>
      </c>
      <c r="K1170" s="458">
        <v>5</v>
      </c>
      <c r="L1170" s="462">
        <v>4891</v>
      </c>
      <c r="M1170" s="458">
        <v>4428.3</v>
      </c>
      <c r="N1170" s="458"/>
      <c r="O1170" s="459">
        <v>270</v>
      </c>
      <c r="P1170" s="460" t="s">
        <v>35</v>
      </c>
      <c r="Q1170" s="115">
        <v>374357</v>
      </c>
      <c r="R1170" s="115">
        <v>0</v>
      </c>
      <c r="S1170" s="115">
        <f t="shared" ref="S1170" si="633">Q1170-U1170</f>
        <v>116330.73000000001</v>
      </c>
      <c r="T1170" s="115">
        <v>0</v>
      </c>
      <c r="U1170" s="461">
        <v>258026.27</v>
      </c>
      <c r="V1170" s="115">
        <v>0</v>
      </c>
      <c r="W1170" s="115">
        <f>Q1170/L1170</f>
        <v>76.539971375996728</v>
      </c>
      <c r="X1170" s="115">
        <v>76.540000000000006</v>
      </c>
      <c r="Y1170" s="117">
        <v>44196</v>
      </c>
    </row>
    <row r="1171" spans="1:25" ht="15" x14ac:dyDescent="0.25">
      <c r="A1171" s="484" t="s">
        <v>1262</v>
      </c>
      <c r="B1171" s="97" t="s">
        <v>1731</v>
      </c>
      <c r="C1171" s="97">
        <v>3</v>
      </c>
      <c r="D1171" s="211" t="s">
        <v>2274</v>
      </c>
      <c r="E1171" s="696"/>
      <c r="F1171" s="618" t="s">
        <v>31</v>
      </c>
      <c r="G1171" s="352" t="s">
        <v>18</v>
      </c>
      <c r="H1171" s="352" t="s">
        <v>18</v>
      </c>
      <c r="I1171" s="352" t="s">
        <v>18</v>
      </c>
      <c r="J1171" s="352" t="s">
        <v>18</v>
      </c>
      <c r="K1171" s="352" t="s">
        <v>18</v>
      </c>
      <c r="L1171" s="464">
        <f>L1170</f>
        <v>4891</v>
      </c>
      <c r="M1171" s="464">
        <f>M1170</f>
        <v>4428.3</v>
      </c>
      <c r="N1171" s="464">
        <f>N1170</f>
        <v>0</v>
      </c>
      <c r="O1171" s="465">
        <f>O1170</f>
        <v>270</v>
      </c>
      <c r="P1171" s="463" t="s">
        <v>18</v>
      </c>
      <c r="Q1171" s="114">
        <f>SUM(Q1170:Q1170)</f>
        <v>374357</v>
      </c>
      <c r="R1171" s="114">
        <f t="shared" ref="R1171:U1171" si="634">SUM(R1170:R1170)</f>
        <v>0</v>
      </c>
      <c r="S1171" s="114">
        <f t="shared" si="634"/>
        <v>116330.73000000001</v>
      </c>
      <c r="T1171" s="114">
        <f t="shared" si="634"/>
        <v>0</v>
      </c>
      <c r="U1171" s="114">
        <f t="shared" si="634"/>
        <v>258026.27</v>
      </c>
      <c r="V1171" s="114">
        <f>SUBTOTAL(9,V1170:V1170)</f>
        <v>0</v>
      </c>
      <c r="W1171" s="466" t="s">
        <v>18</v>
      </c>
      <c r="X1171" s="114" t="s">
        <v>18</v>
      </c>
      <c r="Y1171" s="468" t="s">
        <v>18</v>
      </c>
    </row>
    <row r="1172" spans="1:25" ht="25.5" x14ac:dyDescent="0.25">
      <c r="A1172" s="484"/>
      <c r="B1172" s="97"/>
      <c r="C1172" s="97"/>
      <c r="D1172" s="211"/>
      <c r="E1172" s="696" t="s">
        <v>2216</v>
      </c>
      <c r="F1172" s="428" t="s">
        <v>883</v>
      </c>
      <c r="G1172" s="429" t="s">
        <v>38</v>
      </c>
      <c r="H1172" s="429" t="s">
        <v>616</v>
      </c>
      <c r="I1172" s="429"/>
      <c r="J1172" s="443" t="s">
        <v>600</v>
      </c>
      <c r="K1172" s="429">
        <v>5</v>
      </c>
      <c r="L1172" s="430">
        <v>2996.5</v>
      </c>
      <c r="M1172" s="429">
        <v>2692.8</v>
      </c>
      <c r="N1172" s="429">
        <v>690.44</v>
      </c>
      <c r="O1172" s="431">
        <v>180</v>
      </c>
      <c r="P1172" s="353" t="s">
        <v>2136</v>
      </c>
      <c r="Q1172" s="113">
        <v>124594</v>
      </c>
      <c r="R1172" s="113">
        <v>0</v>
      </c>
      <c r="S1172" s="113">
        <f t="shared" ref="S1172:S1174" si="635">Q1172-U1172</f>
        <v>38717.350000000006</v>
      </c>
      <c r="T1172" s="113">
        <v>0</v>
      </c>
      <c r="U1172" s="308">
        <v>85876.65</v>
      </c>
      <c r="V1172" s="113">
        <v>0</v>
      </c>
      <c r="W1172" s="113">
        <f t="shared" ref="W1172:W1174" si="636">Q1172/L1172</f>
        <v>41.579843150342064</v>
      </c>
      <c r="X1172" s="113">
        <v>41.58</v>
      </c>
      <c r="Y1172" s="120">
        <v>44196</v>
      </c>
    </row>
    <row r="1173" spans="1:25" ht="15" x14ac:dyDescent="0.25">
      <c r="A1173" s="484"/>
      <c r="B1173" s="97"/>
      <c r="C1173" s="97"/>
      <c r="D1173" s="211"/>
      <c r="E1173" s="696" t="s">
        <v>2216</v>
      </c>
      <c r="F1173" s="428" t="s">
        <v>883</v>
      </c>
      <c r="G1173" s="429" t="s">
        <v>38</v>
      </c>
      <c r="H1173" s="429" t="s">
        <v>616</v>
      </c>
      <c r="I1173" s="429"/>
      <c r="J1173" s="443" t="s">
        <v>600</v>
      </c>
      <c r="K1173" s="429">
        <v>5</v>
      </c>
      <c r="L1173" s="430">
        <v>2996.5</v>
      </c>
      <c r="M1173" s="429">
        <v>2692.8</v>
      </c>
      <c r="N1173" s="429">
        <v>690.44</v>
      </c>
      <c r="O1173" s="431">
        <v>180</v>
      </c>
      <c r="P1173" s="353" t="s">
        <v>78</v>
      </c>
      <c r="Q1173" s="113">
        <v>164058</v>
      </c>
      <c r="R1173" s="113">
        <v>0</v>
      </c>
      <c r="S1173" s="113">
        <f t="shared" si="635"/>
        <v>50980.710000000006</v>
      </c>
      <c r="T1173" s="113">
        <v>0</v>
      </c>
      <c r="U1173" s="308">
        <v>113077.29</v>
      </c>
      <c r="V1173" s="113">
        <v>0</v>
      </c>
      <c r="W1173" s="113">
        <f t="shared" si="636"/>
        <v>54.749874853996332</v>
      </c>
      <c r="X1173" s="113">
        <v>54.75</v>
      </c>
      <c r="Y1173" s="120">
        <v>44196</v>
      </c>
    </row>
    <row r="1174" spans="1:25" ht="26.25" thickBot="1" x14ac:dyDescent="0.3">
      <c r="A1174" s="487"/>
      <c r="B1174" s="469"/>
      <c r="C1174" s="469"/>
      <c r="D1174" s="470"/>
      <c r="E1174" s="696" t="s">
        <v>2216</v>
      </c>
      <c r="F1174" s="428" t="s">
        <v>883</v>
      </c>
      <c r="G1174" s="429" t="s">
        <v>38</v>
      </c>
      <c r="H1174" s="443" t="s">
        <v>616</v>
      </c>
      <c r="I1174" s="429"/>
      <c r="J1174" s="443" t="s">
        <v>600</v>
      </c>
      <c r="K1174" s="429">
        <v>5</v>
      </c>
      <c r="L1174" s="430">
        <v>2996.5</v>
      </c>
      <c r="M1174" s="429">
        <v>2692.8</v>
      </c>
      <c r="N1174" s="429">
        <v>690.44</v>
      </c>
      <c r="O1174" s="431">
        <v>180</v>
      </c>
      <c r="P1174" s="353" t="s">
        <v>2140</v>
      </c>
      <c r="Q1174" s="113">
        <v>124594</v>
      </c>
      <c r="R1174" s="113">
        <v>0</v>
      </c>
      <c r="S1174" s="113">
        <f t="shared" si="635"/>
        <v>38717.350000000006</v>
      </c>
      <c r="T1174" s="113">
        <v>0</v>
      </c>
      <c r="U1174" s="308">
        <v>85876.65</v>
      </c>
      <c r="V1174" s="113">
        <v>0</v>
      </c>
      <c r="W1174" s="113">
        <f t="shared" si="636"/>
        <v>41.579843150342064</v>
      </c>
      <c r="X1174" s="113">
        <v>41.58</v>
      </c>
      <c r="Y1174" s="120">
        <v>44196</v>
      </c>
    </row>
    <row r="1175" spans="1:25" ht="15.75" thickBot="1" x14ac:dyDescent="0.3">
      <c r="A1175" s="471"/>
      <c r="B1175" s="472"/>
      <c r="C1175" s="472"/>
      <c r="D1175" s="473"/>
      <c r="E1175" s="696"/>
      <c r="F1175" s="618" t="s">
        <v>31</v>
      </c>
      <c r="G1175" s="352" t="s">
        <v>18</v>
      </c>
      <c r="H1175" s="352" t="s">
        <v>18</v>
      </c>
      <c r="I1175" s="352" t="s">
        <v>18</v>
      </c>
      <c r="J1175" s="352" t="s">
        <v>18</v>
      </c>
      <c r="K1175" s="352" t="s">
        <v>18</v>
      </c>
      <c r="L1175" s="464">
        <f>L1174</f>
        <v>2996.5</v>
      </c>
      <c r="M1175" s="464">
        <f>M1174</f>
        <v>2692.8</v>
      </c>
      <c r="N1175" s="464">
        <f>N1174</f>
        <v>690.44</v>
      </c>
      <c r="O1175" s="465">
        <f>O1174</f>
        <v>180</v>
      </c>
      <c r="P1175" s="463" t="s">
        <v>18</v>
      </c>
      <c r="Q1175" s="114">
        <f>SUM(Q1172:Q1174)</f>
        <v>413246</v>
      </c>
      <c r="R1175" s="114">
        <f t="shared" ref="R1175:U1175" si="637">SUM(R1172:R1174)</f>
        <v>0</v>
      </c>
      <c r="S1175" s="114">
        <f t="shared" si="637"/>
        <v>128415.41000000002</v>
      </c>
      <c r="T1175" s="114">
        <f t="shared" si="637"/>
        <v>0</v>
      </c>
      <c r="U1175" s="114">
        <f t="shared" si="637"/>
        <v>284830.58999999997</v>
      </c>
      <c r="V1175" s="114">
        <f>SUBTOTAL(9,V1172:V1174)</f>
        <v>0</v>
      </c>
      <c r="W1175" s="466" t="s">
        <v>18</v>
      </c>
      <c r="X1175" s="114" t="s">
        <v>18</v>
      </c>
      <c r="Y1175" s="468" t="s">
        <v>18</v>
      </c>
    </row>
    <row r="1176" spans="1:25" ht="25.5" x14ac:dyDescent="0.25">
      <c r="A1176" s="488"/>
      <c r="B1176" s="474"/>
      <c r="C1176" s="474"/>
      <c r="D1176" s="475"/>
      <c r="E1176" s="696" t="s">
        <v>2217</v>
      </c>
      <c r="F1176" s="428" t="s">
        <v>884</v>
      </c>
      <c r="G1176" s="429" t="s">
        <v>38</v>
      </c>
      <c r="H1176" s="443" t="s">
        <v>615</v>
      </c>
      <c r="I1176" s="429"/>
      <c r="J1176" s="443" t="s">
        <v>613</v>
      </c>
      <c r="K1176" s="429">
        <v>4</v>
      </c>
      <c r="L1176" s="430">
        <v>3579.5</v>
      </c>
      <c r="M1176" s="429">
        <v>3274.8</v>
      </c>
      <c r="N1176" s="429">
        <v>1167.8</v>
      </c>
      <c r="O1176" s="431">
        <v>192</v>
      </c>
      <c r="P1176" s="353" t="s">
        <v>2140</v>
      </c>
      <c r="Q1176" s="113">
        <v>116978</v>
      </c>
      <c r="R1176" s="113">
        <v>0</v>
      </c>
      <c r="S1176" s="113">
        <f t="shared" ref="S1176:S1180" si="638">Q1176-U1176</f>
        <v>36350.69</v>
      </c>
      <c r="T1176" s="113">
        <v>0</v>
      </c>
      <c r="U1176" s="308">
        <v>80627.31</v>
      </c>
      <c r="V1176" s="113">
        <v>0</v>
      </c>
      <c r="W1176" s="113">
        <f t="shared" ref="W1176:W1180" si="639">Q1176/L1176</f>
        <v>32.679983237882389</v>
      </c>
      <c r="X1176" s="113">
        <v>32.68</v>
      </c>
      <c r="Y1176" s="120">
        <v>44196</v>
      </c>
    </row>
    <row r="1177" spans="1:25" ht="15" x14ac:dyDescent="0.25">
      <c r="A1177" s="484"/>
      <c r="B1177" s="97"/>
      <c r="C1177" s="97"/>
      <c r="D1177" s="211"/>
      <c r="E1177" s="696" t="s">
        <v>2217</v>
      </c>
      <c r="F1177" s="428" t="s">
        <v>884</v>
      </c>
      <c r="G1177" s="429" t="s">
        <v>38</v>
      </c>
      <c r="H1177" s="443" t="s">
        <v>615</v>
      </c>
      <c r="I1177" s="429"/>
      <c r="J1177" s="443" t="s">
        <v>613</v>
      </c>
      <c r="K1177" s="429">
        <v>4</v>
      </c>
      <c r="L1177" s="430">
        <v>3579.5</v>
      </c>
      <c r="M1177" s="429">
        <v>3274.8</v>
      </c>
      <c r="N1177" s="429">
        <v>1167.8</v>
      </c>
      <c r="O1177" s="431">
        <v>192</v>
      </c>
      <c r="P1177" s="353" t="s">
        <v>78</v>
      </c>
      <c r="Q1177" s="113">
        <v>154026</v>
      </c>
      <c r="R1177" s="113">
        <v>0</v>
      </c>
      <c r="S1177" s="113">
        <f t="shared" si="638"/>
        <v>47863.289999999994</v>
      </c>
      <c r="T1177" s="113">
        <v>0</v>
      </c>
      <c r="U1177" s="308">
        <v>106162.71</v>
      </c>
      <c r="V1177" s="113">
        <v>0</v>
      </c>
      <c r="W1177" s="113">
        <f t="shared" si="639"/>
        <v>43.030032127392097</v>
      </c>
      <c r="X1177" s="113">
        <v>43.03</v>
      </c>
      <c r="Y1177" s="120">
        <v>44196</v>
      </c>
    </row>
    <row r="1178" spans="1:25" ht="25.5" x14ac:dyDescent="0.25">
      <c r="A1178" s="484"/>
      <c r="B1178" s="97"/>
      <c r="C1178" s="97"/>
      <c r="D1178" s="211"/>
      <c r="E1178" s="696" t="s">
        <v>2217</v>
      </c>
      <c r="F1178" s="428" t="s">
        <v>884</v>
      </c>
      <c r="G1178" s="429" t="s">
        <v>38</v>
      </c>
      <c r="H1178" s="443" t="s">
        <v>615</v>
      </c>
      <c r="I1178" s="429"/>
      <c r="J1178" s="443" t="s">
        <v>613</v>
      </c>
      <c r="K1178" s="429">
        <v>4</v>
      </c>
      <c r="L1178" s="430">
        <v>3579.5</v>
      </c>
      <c r="M1178" s="429">
        <v>3274.8</v>
      </c>
      <c r="N1178" s="429">
        <v>1167.8</v>
      </c>
      <c r="O1178" s="431">
        <v>192</v>
      </c>
      <c r="P1178" s="353" t="s">
        <v>2136</v>
      </c>
      <c r="Q1178" s="113">
        <v>116978</v>
      </c>
      <c r="R1178" s="113">
        <v>0</v>
      </c>
      <c r="S1178" s="113">
        <f t="shared" si="638"/>
        <v>36350.69</v>
      </c>
      <c r="T1178" s="113">
        <v>0</v>
      </c>
      <c r="U1178" s="308">
        <v>80627.31</v>
      </c>
      <c r="V1178" s="113">
        <v>0</v>
      </c>
      <c r="W1178" s="113">
        <f t="shared" si="639"/>
        <v>32.679983237882389</v>
      </c>
      <c r="X1178" s="113">
        <v>32.68</v>
      </c>
      <c r="Y1178" s="120">
        <v>44196</v>
      </c>
    </row>
    <row r="1179" spans="1:25" ht="15" x14ac:dyDescent="0.25">
      <c r="A1179" s="484"/>
      <c r="B1179" s="97"/>
      <c r="C1179" s="97"/>
      <c r="D1179" s="211"/>
      <c r="E1179" s="696" t="s">
        <v>2217</v>
      </c>
      <c r="F1179" s="428" t="s">
        <v>884</v>
      </c>
      <c r="G1179" s="429" t="s">
        <v>38</v>
      </c>
      <c r="H1179" s="429" t="s">
        <v>615</v>
      </c>
      <c r="I1179" s="429"/>
      <c r="J1179" s="443" t="s">
        <v>613</v>
      </c>
      <c r="K1179" s="429">
        <v>4</v>
      </c>
      <c r="L1179" s="430">
        <v>3579.5</v>
      </c>
      <c r="M1179" s="429">
        <v>3274.8</v>
      </c>
      <c r="N1179" s="429">
        <v>1167.8</v>
      </c>
      <c r="O1179" s="431">
        <v>192</v>
      </c>
      <c r="P1179" s="353" t="s">
        <v>2135</v>
      </c>
      <c r="Q1179" s="113">
        <v>233992</v>
      </c>
      <c r="R1179" s="113">
        <v>0</v>
      </c>
      <c r="S1179" s="113">
        <f t="shared" si="638"/>
        <v>72712.570000000007</v>
      </c>
      <c r="T1179" s="113">
        <v>0</v>
      </c>
      <c r="U1179" s="308">
        <v>161279.43</v>
      </c>
      <c r="V1179" s="113">
        <v>0</v>
      </c>
      <c r="W1179" s="113">
        <f t="shared" si="639"/>
        <v>65.370023746333288</v>
      </c>
      <c r="X1179" s="113">
        <v>65.37</v>
      </c>
      <c r="Y1179" s="120">
        <v>44196</v>
      </c>
    </row>
    <row r="1180" spans="1:25" ht="15" x14ac:dyDescent="0.25">
      <c r="A1180" s="484"/>
      <c r="B1180" s="97"/>
      <c r="C1180" s="97"/>
      <c r="D1180" s="211"/>
      <c r="E1180" s="696" t="s">
        <v>2217</v>
      </c>
      <c r="F1180" s="428" t="s">
        <v>884</v>
      </c>
      <c r="G1180" s="429" t="s">
        <v>38</v>
      </c>
      <c r="H1180" s="443" t="s">
        <v>615</v>
      </c>
      <c r="I1180" s="429"/>
      <c r="J1180" s="443" t="s">
        <v>613</v>
      </c>
      <c r="K1180" s="429">
        <v>4</v>
      </c>
      <c r="L1180" s="430">
        <v>3579.5</v>
      </c>
      <c r="M1180" s="429">
        <v>3274.8</v>
      </c>
      <c r="N1180" s="429">
        <v>1167.8</v>
      </c>
      <c r="O1180" s="431">
        <v>192</v>
      </c>
      <c r="P1180" s="353" t="s">
        <v>35</v>
      </c>
      <c r="Q1180" s="113">
        <v>116978</v>
      </c>
      <c r="R1180" s="113">
        <v>0</v>
      </c>
      <c r="S1180" s="113">
        <f t="shared" si="638"/>
        <v>36350.69</v>
      </c>
      <c r="T1180" s="113">
        <v>0</v>
      </c>
      <c r="U1180" s="308">
        <v>80627.31</v>
      </c>
      <c r="V1180" s="113">
        <v>0</v>
      </c>
      <c r="W1180" s="113">
        <f t="shared" si="639"/>
        <v>32.679983237882389</v>
      </c>
      <c r="X1180" s="113">
        <v>32.68</v>
      </c>
      <c r="Y1180" s="120">
        <v>44196</v>
      </c>
    </row>
    <row r="1181" spans="1:25" ht="15" x14ac:dyDescent="0.25">
      <c r="A1181" s="484"/>
      <c r="B1181" s="97"/>
      <c r="C1181" s="97"/>
      <c r="D1181" s="211"/>
      <c r="E1181" s="696"/>
      <c r="F1181" s="618" t="s">
        <v>31</v>
      </c>
      <c r="G1181" s="352" t="s">
        <v>18</v>
      </c>
      <c r="H1181" s="352" t="s">
        <v>18</v>
      </c>
      <c r="I1181" s="352" t="s">
        <v>18</v>
      </c>
      <c r="J1181" s="352" t="s">
        <v>18</v>
      </c>
      <c r="K1181" s="352" t="s">
        <v>18</v>
      </c>
      <c r="L1181" s="464">
        <f>L1180</f>
        <v>3579.5</v>
      </c>
      <c r="M1181" s="464">
        <f>M1180</f>
        <v>3274.8</v>
      </c>
      <c r="N1181" s="464">
        <f>N1180</f>
        <v>1167.8</v>
      </c>
      <c r="O1181" s="465">
        <f>O1180</f>
        <v>192</v>
      </c>
      <c r="P1181" s="463" t="s">
        <v>18</v>
      </c>
      <c r="Q1181" s="114">
        <f>SUM(Q1176:Q1180)</f>
        <v>738952</v>
      </c>
      <c r="R1181" s="114">
        <f t="shared" ref="R1181:U1181" si="640">SUM(R1176:R1180)</f>
        <v>0</v>
      </c>
      <c r="S1181" s="114">
        <f t="shared" si="640"/>
        <v>229627.93</v>
      </c>
      <c r="T1181" s="114">
        <f t="shared" si="640"/>
        <v>0</v>
      </c>
      <c r="U1181" s="114">
        <f t="shared" si="640"/>
        <v>509324.07</v>
      </c>
      <c r="V1181" s="114">
        <f>SUBTOTAL(9,V1176:V1180)</f>
        <v>0</v>
      </c>
      <c r="W1181" s="466" t="s">
        <v>18</v>
      </c>
      <c r="X1181" s="114" t="s">
        <v>18</v>
      </c>
      <c r="Y1181" s="468" t="s">
        <v>18</v>
      </c>
    </row>
    <row r="1182" spans="1:25" ht="15" x14ac:dyDescent="0.25">
      <c r="A1182" s="484"/>
      <c r="B1182" s="97"/>
      <c r="C1182" s="97"/>
      <c r="D1182" s="211"/>
      <c r="E1182" s="696" t="s">
        <v>2218</v>
      </c>
      <c r="F1182" s="428" t="s">
        <v>1107</v>
      </c>
      <c r="G1182" s="429" t="s">
        <v>38</v>
      </c>
      <c r="H1182" s="429" t="s">
        <v>615</v>
      </c>
      <c r="I1182" s="429"/>
      <c r="J1182" s="429" t="s">
        <v>613</v>
      </c>
      <c r="K1182" s="429">
        <v>4</v>
      </c>
      <c r="L1182" s="430">
        <v>3498.3</v>
      </c>
      <c r="M1182" s="430">
        <v>3185.6</v>
      </c>
      <c r="N1182" s="430">
        <v>692</v>
      </c>
      <c r="O1182" s="431">
        <v>168</v>
      </c>
      <c r="P1182" s="445" t="s">
        <v>35</v>
      </c>
      <c r="Q1182" s="113">
        <v>114324</v>
      </c>
      <c r="R1182" s="113">
        <v>0</v>
      </c>
      <c r="S1182" s="113">
        <f t="shared" ref="S1182:S1186" si="641">Q1182-U1182</f>
        <v>35525.97</v>
      </c>
      <c r="T1182" s="113">
        <v>0</v>
      </c>
      <c r="U1182" s="308">
        <v>78798.03</v>
      </c>
      <c r="V1182" s="113">
        <v>0</v>
      </c>
      <c r="W1182" s="113">
        <f t="shared" ref="W1182:W1186" si="642">Q1182/L1182</f>
        <v>32.679873081210872</v>
      </c>
      <c r="X1182" s="113">
        <v>32.68</v>
      </c>
      <c r="Y1182" s="120">
        <v>44196</v>
      </c>
    </row>
    <row r="1183" spans="1:25" ht="25.5" x14ac:dyDescent="0.25">
      <c r="A1183" s="484"/>
      <c r="B1183" s="97"/>
      <c r="C1183" s="97"/>
      <c r="D1183" s="211"/>
      <c r="E1183" s="696" t="s">
        <v>2218</v>
      </c>
      <c r="F1183" s="428" t="s">
        <v>1107</v>
      </c>
      <c r="G1183" s="429" t="s">
        <v>38</v>
      </c>
      <c r="H1183" s="429" t="s">
        <v>615</v>
      </c>
      <c r="I1183" s="429"/>
      <c r="J1183" s="429" t="s">
        <v>613</v>
      </c>
      <c r="K1183" s="429">
        <v>4</v>
      </c>
      <c r="L1183" s="430">
        <v>3498.3</v>
      </c>
      <c r="M1183" s="430">
        <v>3185.6</v>
      </c>
      <c r="N1183" s="430">
        <v>692</v>
      </c>
      <c r="O1183" s="431">
        <v>168</v>
      </c>
      <c r="P1183" s="476" t="s">
        <v>2136</v>
      </c>
      <c r="Q1183" s="113">
        <v>114324</v>
      </c>
      <c r="R1183" s="113">
        <v>0</v>
      </c>
      <c r="S1183" s="113">
        <f t="shared" si="641"/>
        <v>35525.97</v>
      </c>
      <c r="T1183" s="113">
        <v>0</v>
      </c>
      <c r="U1183" s="308">
        <v>78798.03</v>
      </c>
      <c r="V1183" s="113">
        <v>0</v>
      </c>
      <c r="W1183" s="113">
        <f t="shared" si="642"/>
        <v>32.679873081210872</v>
      </c>
      <c r="X1183" s="113">
        <v>32.68</v>
      </c>
      <c r="Y1183" s="120">
        <v>44196</v>
      </c>
    </row>
    <row r="1184" spans="1:25" ht="15" x14ac:dyDescent="0.25">
      <c r="A1184" s="484"/>
      <c r="B1184" s="97"/>
      <c r="C1184" s="97"/>
      <c r="D1184" s="211"/>
      <c r="E1184" s="696" t="s">
        <v>2218</v>
      </c>
      <c r="F1184" s="428" t="s">
        <v>1107</v>
      </c>
      <c r="G1184" s="429" t="s">
        <v>38</v>
      </c>
      <c r="H1184" s="429" t="s">
        <v>615</v>
      </c>
      <c r="I1184" s="429"/>
      <c r="J1184" s="429" t="s">
        <v>613</v>
      </c>
      <c r="K1184" s="429">
        <v>4</v>
      </c>
      <c r="L1184" s="430">
        <v>3498.3</v>
      </c>
      <c r="M1184" s="430">
        <v>3185.6</v>
      </c>
      <c r="N1184" s="430">
        <v>692</v>
      </c>
      <c r="O1184" s="431">
        <v>168</v>
      </c>
      <c r="P1184" s="476" t="s">
        <v>83</v>
      </c>
      <c r="Q1184" s="113">
        <v>80041</v>
      </c>
      <c r="R1184" s="113">
        <v>0</v>
      </c>
      <c r="S1184" s="113">
        <f t="shared" si="641"/>
        <v>24872.589999999997</v>
      </c>
      <c r="T1184" s="113">
        <v>0</v>
      </c>
      <c r="U1184" s="308">
        <v>55168.41</v>
      </c>
      <c r="V1184" s="113">
        <v>0</v>
      </c>
      <c r="W1184" s="113">
        <f t="shared" si="642"/>
        <v>22.879970271274619</v>
      </c>
      <c r="X1184" s="113">
        <v>22.88</v>
      </c>
      <c r="Y1184" s="120">
        <v>44196</v>
      </c>
    </row>
    <row r="1185" spans="1:25" ht="25.5" x14ac:dyDescent="0.25">
      <c r="A1185" s="484"/>
      <c r="B1185" s="97"/>
      <c r="C1185" s="97"/>
      <c r="D1185" s="211"/>
      <c r="E1185" s="696" t="s">
        <v>2218</v>
      </c>
      <c r="F1185" s="428" t="s">
        <v>1107</v>
      </c>
      <c r="G1185" s="429" t="s">
        <v>38</v>
      </c>
      <c r="H1185" s="429" t="s">
        <v>615</v>
      </c>
      <c r="I1185" s="429"/>
      <c r="J1185" s="429" t="s">
        <v>613</v>
      </c>
      <c r="K1185" s="429">
        <v>4</v>
      </c>
      <c r="L1185" s="430">
        <v>3498.3</v>
      </c>
      <c r="M1185" s="430">
        <v>3185.6</v>
      </c>
      <c r="N1185" s="430">
        <v>692</v>
      </c>
      <c r="O1185" s="431">
        <v>168</v>
      </c>
      <c r="P1185" s="476" t="s">
        <v>2140</v>
      </c>
      <c r="Q1185" s="113">
        <v>114324</v>
      </c>
      <c r="R1185" s="113">
        <v>0</v>
      </c>
      <c r="S1185" s="113">
        <f t="shared" si="641"/>
        <v>35525.97</v>
      </c>
      <c r="T1185" s="113">
        <v>0</v>
      </c>
      <c r="U1185" s="308">
        <v>78798.03</v>
      </c>
      <c r="V1185" s="113">
        <v>0</v>
      </c>
      <c r="W1185" s="113">
        <f t="shared" si="642"/>
        <v>32.679873081210872</v>
      </c>
      <c r="X1185" s="113">
        <v>32.68</v>
      </c>
      <c r="Y1185" s="120">
        <v>44196</v>
      </c>
    </row>
    <row r="1186" spans="1:25" ht="15.75" thickBot="1" x14ac:dyDescent="0.3">
      <c r="A1186" s="487"/>
      <c r="B1186" s="469"/>
      <c r="C1186" s="469"/>
      <c r="D1186" s="470"/>
      <c r="E1186" s="696" t="s">
        <v>2218</v>
      </c>
      <c r="F1186" s="428" t="s">
        <v>1107</v>
      </c>
      <c r="G1186" s="429" t="s">
        <v>38</v>
      </c>
      <c r="H1186" s="429" t="s">
        <v>615</v>
      </c>
      <c r="I1186" s="429"/>
      <c r="J1186" s="429" t="s">
        <v>613</v>
      </c>
      <c r="K1186" s="429">
        <v>4</v>
      </c>
      <c r="L1186" s="430">
        <v>3498.3</v>
      </c>
      <c r="M1186" s="430">
        <v>3185.6</v>
      </c>
      <c r="N1186" s="430">
        <v>692</v>
      </c>
      <c r="O1186" s="431">
        <v>168</v>
      </c>
      <c r="P1186" s="445" t="s">
        <v>78</v>
      </c>
      <c r="Q1186" s="113">
        <v>150532</v>
      </c>
      <c r="R1186" s="113">
        <v>0</v>
      </c>
      <c r="S1186" s="113">
        <f t="shared" si="641"/>
        <v>46777.53</v>
      </c>
      <c r="T1186" s="113">
        <v>0</v>
      </c>
      <c r="U1186" s="308">
        <v>103754.47</v>
      </c>
      <c r="V1186" s="113">
        <v>0</v>
      </c>
      <c r="W1186" s="113">
        <f t="shared" si="642"/>
        <v>43.030043163822427</v>
      </c>
      <c r="X1186" s="113">
        <v>43.03</v>
      </c>
      <c r="Y1186" s="120">
        <v>44196</v>
      </c>
    </row>
    <row r="1187" spans="1:25" ht="15.75" thickBot="1" x14ac:dyDescent="0.3">
      <c r="A1187" s="471"/>
      <c r="B1187" s="472"/>
      <c r="C1187" s="472"/>
      <c r="D1187" s="473"/>
      <c r="E1187" s="696"/>
      <c r="F1187" s="618" t="s">
        <v>31</v>
      </c>
      <c r="G1187" s="352" t="s">
        <v>18</v>
      </c>
      <c r="H1187" s="352" t="s">
        <v>18</v>
      </c>
      <c r="I1187" s="352" t="s">
        <v>18</v>
      </c>
      <c r="J1187" s="352" t="s">
        <v>18</v>
      </c>
      <c r="K1187" s="352" t="s">
        <v>18</v>
      </c>
      <c r="L1187" s="464">
        <f>L1186</f>
        <v>3498.3</v>
      </c>
      <c r="M1187" s="464">
        <f>M1186</f>
        <v>3185.6</v>
      </c>
      <c r="N1187" s="464">
        <f>N1186</f>
        <v>692</v>
      </c>
      <c r="O1187" s="465">
        <f>O1186</f>
        <v>168</v>
      </c>
      <c r="P1187" s="463" t="s">
        <v>18</v>
      </c>
      <c r="Q1187" s="114">
        <f>SUM(Q1182:Q1186)</f>
        <v>573545</v>
      </c>
      <c r="R1187" s="114">
        <f t="shared" ref="R1187:U1187" si="643">SUM(R1182:R1186)</f>
        <v>0</v>
      </c>
      <c r="S1187" s="114">
        <f t="shared" si="643"/>
        <v>178228.03</v>
      </c>
      <c r="T1187" s="114">
        <f t="shared" si="643"/>
        <v>0</v>
      </c>
      <c r="U1187" s="114">
        <f t="shared" si="643"/>
        <v>395316.97</v>
      </c>
      <c r="V1187" s="114">
        <f>SUBTOTAL(9,V1182:V1186)</f>
        <v>0</v>
      </c>
      <c r="W1187" s="466" t="s">
        <v>18</v>
      </c>
      <c r="X1187" s="114" t="s">
        <v>18</v>
      </c>
      <c r="Y1187" s="468" t="s">
        <v>18</v>
      </c>
    </row>
    <row r="1188" spans="1:25" ht="15" x14ac:dyDescent="0.25">
      <c r="A1188" s="488"/>
      <c r="B1188" s="474"/>
      <c r="C1188" s="474"/>
      <c r="D1188" s="475"/>
      <c r="E1188" s="696" t="s">
        <v>2219</v>
      </c>
      <c r="F1188" s="428" t="s">
        <v>854</v>
      </c>
      <c r="G1188" s="429" t="s">
        <v>38</v>
      </c>
      <c r="H1188" s="443" t="s">
        <v>631</v>
      </c>
      <c r="I1188" s="429"/>
      <c r="J1188" s="443" t="s">
        <v>606</v>
      </c>
      <c r="K1188" s="429">
        <v>2</v>
      </c>
      <c r="L1188" s="430">
        <v>1457.2</v>
      </c>
      <c r="M1188" s="429">
        <v>1335.9</v>
      </c>
      <c r="N1188" s="429"/>
      <c r="O1188" s="431">
        <v>39</v>
      </c>
      <c r="P1188" s="353" t="s">
        <v>2277</v>
      </c>
      <c r="Q1188" s="113">
        <v>423419</v>
      </c>
      <c r="R1188" s="113">
        <v>0</v>
      </c>
      <c r="S1188" s="113">
        <f t="shared" ref="S1188:S1196" si="644">Q1188-U1188</f>
        <v>131576.65000000002</v>
      </c>
      <c r="T1188" s="113">
        <v>0</v>
      </c>
      <c r="U1188" s="308">
        <v>291842.34999999998</v>
      </c>
      <c r="V1188" s="113">
        <v>0</v>
      </c>
      <c r="W1188" s="113">
        <f t="shared" ref="W1188:W1196" si="645">Q1188/L1188</f>
        <v>290.57027175404886</v>
      </c>
      <c r="X1188" s="113">
        <v>290.57</v>
      </c>
      <c r="Y1188" s="120">
        <v>44196</v>
      </c>
    </row>
    <row r="1189" spans="1:25" ht="25.5" x14ac:dyDescent="0.25">
      <c r="A1189" s="484"/>
      <c r="B1189" s="97"/>
      <c r="C1189" s="97"/>
      <c r="D1189" s="211"/>
      <c r="E1189" s="696" t="s">
        <v>2219</v>
      </c>
      <c r="F1189" s="428" t="s">
        <v>854</v>
      </c>
      <c r="G1189" s="429" t="s">
        <v>38</v>
      </c>
      <c r="H1189" s="443" t="s">
        <v>631</v>
      </c>
      <c r="I1189" s="429"/>
      <c r="J1189" s="443" t="s">
        <v>606</v>
      </c>
      <c r="K1189" s="429">
        <v>2</v>
      </c>
      <c r="L1189" s="430">
        <v>1457.2</v>
      </c>
      <c r="M1189" s="429">
        <v>1335.9</v>
      </c>
      <c r="N1189" s="429"/>
      <c r="O1189" s="431">
        <v>39</v>
      </c>
      <c r="P1189" s="353" t="s">
        <v>2136</v>
      </c>
      <c r="Q1189" s="113">
        <v>259236</v>
      </c>
      <c r="R1189" s="113">
        <v>0</v>
      </c>
      <c r="S1189" s="113">
        <f t="shared" si="644"/>
        <v>80557.100000000006</v>
      </c>
      <c r="T1189" s="113">
        <v>0</v>
      </c>
      <c r="U1189" s="308">
        <v>178678.9</v>
      </c>
      <c r="V1189" s="113">
        <v>0</v>
      </c>
      <c r="W1189" s="113">
        <f t="shared" si="645"/>
        <v>177.90008234971177</v>
      </c>
      <c r="X1189" s="113">
        <v>177.9</v>
      </c>
      <c r="Y1189" s="120">
        <v>44196</v>
      </c>
    </row>
    <row r="1190" spans="1:25" ht="15" x14ac:dyDescent="0.25">
      <c r="A1190" s="484"/>
      <c r="B1190" s="97"/>
      <c r="C1190" s="97"/>
      <c r="D1190" s="211"/>
      <c r="E1190" s="696" t="s">
        <v>2219</v>
      </c>
      <c r="F1190" s="428" t="s">
        <v>854</v>
      </c>
      <c r="G1190" s="429" t="s">
        <v>38</v>
      </c>
      <c r="H1190" s="429" t="s">
        <v>631</v>
      </c>
      <c r="I1190" s="429"/>
      <c r="J1190" s="443" t="s">
        <v>606</v>
      </c>
      <c r="K1190" s="429">
        <v>2</v>
      </c>
      <c r="L1190" s="430">
        <v>1457.2</v>
      </c>
      <c r="M1190" s="429">
        <v>1335.9</v>
      </c>
      <c r="N1190" s="429"/>
      <c r="O1190" s="431">
        <v>39</v>
      </c>
      <c r="P1190" s="353" t="s">
        <v>78</v>
      </c>
      <c r="Q1190" s="113">
        <v>341335</v>
      </c>
      <c r="R1190" s="113">
        <v>0</v>
      </c>
      <c r="S1190" s="113">
        <f t="shared" si="644"/>
        <v>106069.20999999999</v>
      </c>
      <c r="T1190" s="113">
        <v>0</v>
      </c>
      <c r="U1190" s="308">
        <v>235265.79</v>
      </c>
      <c r="V1190" s="113">
        <v>0</v>
      </c>
      <c r="W1190" s="113">
        <f t="shared" si="645"/>
        <v>234.24032390886632</v>
      </c>
      <c r="X1190" s="113">
        <v>234.24</v>
      </c>
      <c r="Y1190" s="120">
        <v>44196</v>
      </c>
    </row>
    <row r="1191" spans="1:25" ht="15" x14ac:dyDescent="0.25">
      <c r="A1191" s="484"/>
      <c r="B1191" s="97"/>
      <c r="C1191" s="97"/>
      <c r="D1191" s="211"/>
      <c r="E1191" s="696" t="s">
        <v>2219</v>
      </c>
      <c r="F1191" s="428" t="s">
        <v>854</v>
      </c>
      <c r="G1191" s="429" t="s">
        <v>38</v>
      </c>
      <c r="H1191" s="429" t="s">
        <v>631</v>
      </c>
      <c r="I1191" s="429"/>
      <c r="J1191" s="443" t="s">
        <v>606</v>
      </c>
      <c r="K1191" s="429">
        <v>2</v>
      </c>
      <c r="L1191" s="430">
        <v>1457.2</v>
      </c>
      <c r="M1191" s="429">
        <v>1335.9</v>
      </c>
      <c r="N1191" s="429"/>
      <c r="O1191" s="431">
        <v>39</v>
      </c>
      <c r="P1191" s="353" t="s">
        <v>2135</v>
      </c>
      <c r="Q1191" s="113">
        <v>518472</v>
      </c>
      <c r="R1191" s="113">
        <v>0</v>
      </c>
      <c r="S1191" s="113">
        <f t="shared" si="644"/>
        <v>161114.19</v>
      </c>
      <c r="T1191" s="113">
        <v>0</v>
      </c>
      <c r="U1191" s="308">
        <v>357357.81</v>
      </c>
      <c r="V1191" s="113">
        <v>0</v>
      </c>
      <c r="W1191" s="113">
        <f t="shared" si="645"/>
        <v>355.80016469942353</v>
      </c>
      <c r="X1191" s="113">
        <v>355.8</v>
      </c>
      <c r="Y1191" s="120">
        <v>44196</v>
      </c>
    </row>
    <row r="1192" spans="1:25" ht="15" x14ac:dyDescent="0.25">
      <c r="A1192" s="484"/>
      <c r="B1192" s="97"/>
      <c r="C1192" s="97"/>
      <c r="D1192" s="211"/>
      <c r="E1192" s="696" t="s">
        <v>2219</v>
      </c>
      <c r="F1192" s="428" t="s">
        <v>854</v>
      </c>
      <c r="G1192" s="429" t="s">
        <v>38</v>
      </c>
      <c r="H1192" s="429" t="s">
        <v>631</v>
      </c>
      <c r="I1192" s="429"/>
      <c r="J1192" s="443" t="s">
        <v>606</v>
      </c>
      <c r="K1192" s="429">
        <v>2</v>
      </c>
      <c r="L1192" s="432">
        <v>1457.2</v>
      </c>
      <c r="M1192" s="429">
        <v>1335.9</v>
      </c>
      <c r="N1192" s="429"/>
      <c r="O1192" s="431">
        <v>39</v>
      </c>
      <c r="P1192" s="353" t="s">
        <v>436</v>
      </c>
      <c r="Q1192" s="113">
        <v>6845926</v>
      </c>
      <c r="R1192" s="113">
        <v>0</v>
      </c>
      <c r="S1192" s="113">
        <f t="shared" si="644"/>
        <v>2127358.5599999996</v>
      </c>
      <c r="T1192" s="113">
        <v>0</v>
      </c>
      <c r="U1192" s="308">
        <v>4718567.4400000004</v>
      </c>
      <c r="V1192" s="113">
        <v>0</v>
      </c>
      <c r="W1192" s="113">
        <f t="shared" si="645"/>
        <v>4698.0002744990388</v>
      </c>
      <c r="X1192" s="113">
        <v>4698</v>
      </c>
      <c r="Y1192" s="120">
        <v>44196</v>
      </c>
    </row>
    <row r="1193" spans="1:25" ht="15" x14ac:dyDescent="0.25">
      <c r="A1193" s="484"/>
      <c r="B1193" s="97"/>
      <c r="C1193" s="97"/>
      <c r="D1193" s="211"/>
      <c r="E1193" s="696" t="s">
        <v>2219</v>
      </c>
      <c r="F1193" s="428" t="s">
        <v>854</v>
      </c>
      <c r="G1193" s="429" t="s">
        <v>38</v>
      </c>
      <c r="H1193" s="443" t="s">
        <v>631</v>
      </c>
      <c r="I1193" s="429"/>
      <c r="J1193" s="443" t="s">
        <v>606</v>
      </c>
      <c r="K1193" s="429">
        <v>2</v>
      </c>
      <c r="L1193" s="432">
        <v>1457.2</v>
      </c>
      <c r="M1193" s="429">
        <v>1335.9</v>
      </c>
      <c r="N1193" s="429"/>
      <c r="O1193" s="431">
        <v>39</v>
      </c>
      <c r="P1193" s="353" t="s">
        <v>2137</v>
      </c>
      <c r="Q1193" s="113">
        <v>4149537</v>
      </c>
      <c r="R1193" s="113">
        <v>0</v>
      </c>
      <c r="S1193" s="113">
        <f t="shared" si="644"/>
        <v>1289460.77</v>
      </c>
      <c r="T1193" s="113">
        <v>0</v>
      </c>
      <c r="U1193" s="308">
        <v>2860076.23</v>
      </c>
      <c r="V1193" s="113">
        <v>0</v>
      </c>
      <c r="W1193" s="113">
        <f t="shared" si="645"/>
        <v>2847.6097996157014</v>
      </c>
      <c r="X1193" s="113">
        <v>2847.61</v>
      </c>
      <c r="Y1193" s="120">
        <v>44196</v>
      </c>
    </row>
    <row r="1194" spans="1:25" ht="15" x14ac:dyDescent="0.25">
      <c r="A1194" s="484"/>
      <c r="B1194" s="97"/>
      <c r="C1194" s="97"/>
      <c r="D1194" s="211"/>
      <c r="E1194" s="696" t="s">
        <v>2219</v>
      </c>
      <c r="F1194" s="428" t="s">
        <v>854</v>
      </c>
      <c r="G1194" s="429" t="s">
        <v>38</v>
      </c>
      <c r="H1194" s="443" t="s">
        <v>631</v>
      </c>
      <c r="I1194" s="429"/>
      <c r="J1194" s="443" t="s">
        <v>606</v>
      </c>
      <c r="K1194" s="429">
        <v>2</v>
      </c>
      <c r="L1194" s="432">
        <v>1457.2</v>
      </c>
      <c r="M1194" s="429">
        <v>1335.9</v>
      </c>
      <c r="N1194" s="429"/>
      <c r="O1194" s="431">
        <v>39</v>
      </c>
      <c r="P1194" s="353" t="s">
        <v>2138</v>
      </c>
      <c r="Q1194" s="113">
        <v>7562708</v>
      </c>
      <c r="R1194" s="113">
        <v>0</v>
      </c>
      <c r="S1194" s="113">
        <f t="shared" si="644"/>
        <v>2350097.21</v>
      </c>
      <c r="T1194" s="113">
        <v>0</v>
      </c>
      <c r="U1194" s="308">
        <v>5212610.79</v>
      </c>
      <c r="V1194" s="113">
        <v>0</v>
      </c>
      <c r="W1194" s="113">
        <f t="shared" si="645"/>
        <v>5189.8902003842986</v>
      </c>
      <c r="X1194" s="113">
        <v>5189.8900000000003</v>
      </c>
      <c r="Y1194" s="120">
        <v>44196</v>
      </c>
    </row>
    <row r="1195" spans="1:25" ht="15" x14ac:dyDescent="0.25">
      <c r="A1195" s="484"/>
      <c r="B1195" s="97"/>
      <c r="C1195" s="97"/>
      <c r="D1195" s="211"/>
      <c r="E1195" s="696" t="s">
        <v>2219</v>
      </c>
      <c r="F1195" s="428" t="s">
        <v>854</v>
      </c>
      <c r="G1195" s="429" t="s">
        <v>38</v>
      </c>
      <c r="H1195" s="429" t="s">
        <v>631</v>
      </c>
      <c r="I1195" s="429"/>
      <c r="J1195" s="443" t="s">
        <v>606</v>
      </c>
      <c r="K1195" s="429">
        <v>2</v>
      </c>
      <c r="L1195" s="430">
        <v>1457.2</v>
      </c>
      <c r="M1195" s="429">
        <v>1335.9</v>
      </c>
      <c r="N1195" s="429"/>
      <c r="O1195" s="431">
        <v>39</v>
      </c>
      <c r="P1195" s="353" t="s">
        <v>35</v>
      </c>
      <c r="Q1195" s="113">
        <v>259236</v>
      </c>
      <c r="R1195" s="113">
        <v>0</v>
      </c>
      <c r="S1195" s="113">
        <f t="shared" si="644"/>
        <v>80557.100000000006</v>
      </c>
      <c r="T1195" s="113">
        <v>0</v>
      </c>
      <c r="U1195" s="308">
        <v>178678.9</v>
      </c>
      <c r="V1195" s="113">
        <v>0</v>
      </c>
      <c r="W1195" s="113">
        <f t="shared" si="645"/>
        <v>177.90008234971177</v>
      </c>
      <c r="X1195" s="113">
        <v>177.9</v>
      </c>
      <c r="Y1195" s="120">
        <v>44196</v>
      </c>
    </row>
    <row r="1196" spans="1:25" ht="25.5" x14ac:dyDescent="0.25">
      <c r="A1196" s="484"/>
      <c r="B1196" s="97"/>
      <c r="C1196" s="97"/>
      <c r="D1196" s="211"/>
      <c r="E1196" s="696" t="s">
        <v>2219</v>
      </c>
      <c r="F1196" s="428" t="s">
        <v>854</v>
      </c>
      <c r="G1196" s="429" t="s">
        <v>38</v>
      </c>
      <c r="H1196" s="429" t="s">
        <v>631</v>
      </c>
      <c r="I1196" s="429"/>
      <c r="J1196" s="443" t="s">
        <v>606</v>
      </c>
      <c r="K1196" s="429">
        <v>2</v>
      </c>
      <c r="L1196" s="430">
        <v>1457.2</v>
      </c>
      <c r="M1196" s="429">
        <v>1335.9</v>
      </c>
      <c r="N1196" s="429"/>
      <c r="O1196" s="431">
        <v>39</v>
      </c>
      <c r="P1196" s="353" t="s">
        <v>2140</v>
      </c>
      <c r="Q1196" s="113">
        <v>259236</v>
      </c>
      <c r="R1196" s="113">
        <v>0</v>
      </c>
      <c r="S1196" s="113">
        <f t="shared" si="644"/>
        <v>80557.100000000006</v>
      </c>
      <c r="T1196" s="113">
        <v>0</v>
      </c>
      <c r="U1196" s="308">
        <v>178678.9</v>
      </c>
      <c r="V1196" s="113">
        <v>0</v>
      </c>
      <c r="W1196" s="113">
        <f t="shared" si="645"/>
        <v>177.90008234971177</v>
      </c>
      <c r="X1196" s="113">
        <v>177.9</v>
      </c>
      <c r="Y1196" s="120">
        <v>44196</v>
      </c>
    </row>
    <row r="1197" spans="1:25" ht="15" x14ac:dyDescent="0.25">
      <c r="A1197" s="484"/>
      <c r="B1197" s="97"/>
      <c r="C1197" s="97"/>
      <c r="D1197" s="211"/>
      <c r="E1197" s="696"/>
      <c r="F1197" s="618" t="s">
        <v>31</v>
      </c>
      <c r="G1197" s="352" t="s">
        <v>18</v>
      </c>
      <c r="H1197" s="352" t="s">
        <v>18</v>
      </c>
      <c r="I1197" s="352" t="s">
        <v>18</v>
      </c>
      <c r="J1197" s="352" t="s">
        <v>18</v>
      </c>
      <c r="K1197" s="352" t="s">
        <v>18</v>
      </c>
      <c r="L1197" s="464">
        <f>L1196</f>
        <v>1457.2</v>
      </c>
      <c r="M1197" s="464">
        <f>M1196</f>
        <v>1335.9</v>
      </c>
      <c r="N1197" s="464">
        <f>N1196</f>
        <v>0</v>
      </c>
      <c r="O1197" s="465">
        <f>O1196</f>
        <v>39</v>
      </c>
      <c r="P1197" s="463" t="s">
        <v>18</v>
      </c>
      <c r="Q1197" s="114">
        <f>SUM(Q1188:Q1196)</f>
        <v>20619105</v>
      </c>
      <c r="R1197" s="114">
        <f t="shared" ref="R1197:U1197" si="646">SUM(R1188:R1196)</f>
        <v>0</v>
      </c>
      <c r="S1197" s="114">
        <f t="shared" si="646"/>
        <v>6407347.8899999987</v>
      </c>
      <c r="T1197" s="114">
        <f t="shared" si="646"/>
        <v>0</v>
      </c>
      <c r="U1197" s="114">
        <f t="shared" si="646"/>
        <v>14211757.110000003</v>
      </c>
      <c r="V1197" s="114">
        <f>SUBTOTAL(9,V1188:V1196)</f>
        <v>0</v>
      </c>
      <c r="W1197" s="466" t="s">
        <v>18</v>
      </c>
      <c r="X1197" s="114" t="s">
        <v>18</v>
      </c>
      <c r="Y1197" s="468" t="s">
        <v>18</v>
      </c>
    </row>
    <row r="1198" spans="1:25" ht="25.5" x14ac:dyDescent="0.25">
      <c r="A1198" s="484"/>
      <c r="B1198" s="97"/>
      <c r="C1198" s="97"/>
      <c r="D1198" s="211"/>
      <c r="E1198" s="696" t="s">
        <v>2220</v>
      </c>
      <c r="F1198" s="428" t="s">
        <v>1108</v>
      </c>
      <c r="G1198" s="429" t="s">
        <v>38</v>
      </c>
      <c r="H1198" s="443" t="s">
        <v>634</v>
      </c>
      <c r="I1198" s="429"/>
      <c r="J1198" s="443" t="s">
        <v>613</v>
      </c>
      <c r="K1198" s="429">
        <v>4</v>
      </c>
      <c r="L1198" s="430">
        <v>3093.4</v>
      </c>
      <c r="M1198" s="429">
        <v>2883.9</v>
      </c>
      <c r="N1198" s="429">
        <v>856.5</v>
      </c>
      <c r="O1198" s="431">
        <v>180</v>
      </c>
      <c r="P1198" s="353" t="s">
        <v>2140</v>
      </c>
      <c r="Q1198" s="113">
        <v>101092</v>
      </c>
      <c r="R1198" s="113">
        <v>0</v>
      </c>
      <c r="S1198" s="113">
        <f t="shared" ref="S1198:S1201" si="647">Q1198-U1198</f>
        <v>31414.149999999994</v>
      </c>
      <c r="T1198" s="113">
        <v>0</v>
      </c>
      <c r="U1198" s="308">
        <v>69677.850000000006</v>
      </c>
      <c r="V1198" s="113">
        <v>0</v>
      </c>
      <c r="W1198" s="113">
        <f t="shared" ref="W1198:W1201" si="648">Q1198/L1198</f>
        <v>32.679899140104737</v>
      </c>
      <c r="X1198" s="113">
        <v>32.68</v>
      </c>
      <c r="Y1198" s="120">
        <v>44196</v>
      </c>
    </row>
    <row r="1199" spans="1:25" ht="25.5" x14ac:dyDescent="0.25">
      <c r="A1199" s="484"/>
      <c r="B1199" s="97"/>
      <c r="C1199" s="97"/>
      <c r="D1199" s="211"/>
      <c r="E1199" s="696" t="s">
        <v>2220</v>
      </c>
      <c r="F1199" s="428" t="s">
        <v>1108</v>
      </c>
      <c r="G1199" s="429" t="s">
        <v>38</v>
      </c>
      <c r="H1199" s="443" t="s">
        <v>634</v>
      </c>
      <c r="I1199" s="429"/>
      <c r="J1199" s="443" t="s">
        <v>613</v>
      </c>
      <c r="K1199" s="429">
        <v>4</v>
      </c>
      <c r="L1199" s="430">
        <v>3093.4</v>
      </c>
      <c r="M1199" s="429">
        <v>2883.9</v>
      </c>
      <c r="N1199" s="429">
        <v>856.5</v>
      </c>
      <c r="O1199" s="431">
        <v>180</v>
      </c>
      <c r="P1199" s="353" t="s">
        <v>2136</v>
      </c>
      <c r="Q1199" s="113">
        <v>101092</v>
      </c>
      <c r="R1199" s="113">
        <v>0</v>
      </c>
      <c r="S1199" s="113">
        <f t="shared" si="647"/>
        <v>31414.149999999994</v>
      </c>
      <c r="T1199" s="113">
        <v>0</v>
      </c>
      <c r="U1199" s="308">
        <v>69677.850000000006</v>
      </c>
      <c r="V1199" s="113">
        <v>0</v>
      </c>
      <c r="W1199" s="113">
        <f t="shared" si="648"/>
        <v>32.679899140104737</v>
      </c>
      <c r="X1199" s="113">
        <v>32.68</v>
      </c>
      <c r="Y1199" s="120">
        <v>44196</v>
      </c>
    </row>
    <row r="1200" spans="1:25" ht="15" x14ac:dyDescent="0.25">
      <c r="A1200" s="484"/>
      <c r="B1200" s="97"/>
      <c r="C1200" s="97"/>
      <c r="D1200" s="211"/>
      <c r="E1200" s="696" t="s">
        <v>2220</v>
      </c>
      <c r="F1200" s="428" t="s">
        <v>1108</v>
      </c>
      <c r="G1200" s="429" t="s">
        <v>38</v>
      </c>
      <c r="H1200" s="443" t="s">
        <v>634</v>
      </c>
      <c r="I1200" s="429"/>
      <c r="J1200" s="443" t="s">
        <v>613</v>
      </c>
      <c r="K1200" s="429">
        <v>4</v>
      </c>
      <c r="L1200" s="430">
        <v>3093.4</v>
      </c>
      <c r="M1200" s="429">
        <v>2883.9</v>
      </c>
      <c r="N1200" s="429">
        <v>856.5</v>
      </c>
      <c r="O1200" s="431">
        <v>180</v>
      </c>
      <c r="P1200" s="353" t="s">
        <v>35</v>
      </c>
      <c r="Q1200" s="113">
        <v>101092</v>
      </c>
      <c r="R1200" s="113">
        <v>0</v>
      </c>
      <c r="S1200" s="113">
        <f t="shared" si="647"/>
        <v>31414.149999999994</v>
      </c>
      <c r="T1200" s="113">
        <v>0</v>
      </c>
      <c r="U1200" s="308">
        <v>69677.850000000006</v>
      </c>
      <c r="V1200" s="113">
        <v>0</v>
      </c>
      <c r="W1200" s="113">
        <f t="shared" si="648"/>
        <v>32.679899140104737</v>
      </c>
      <c r="X1200" s="113">
        <v>32.68</v>
      </c>
      <c r="Y1200" s="120">
        <v>44196</v>
      </c>
    </row>
    <row r="1201" spans="1:25" ht="15" x14ac:dyDescent="0.25">
      <c r="A1201" s="484"/>
      <c r="B1201" s="97"/>
      <c r="C1201" s="97"/>
      <c r="D1201" s="211"/>
      <c r="E1201" s="696" t="s">
        <v>2220</v>
      </c>
      <c r="F1201" s="428" t="s">
        <v>1108</v>
      </c>
      <c r="G1201" s="429" t="s">
        <v>38</v>
      </c>
      <c r="H1201" s="443" t="s">
        <v>634</v>
      </c>
      <c r="I1201" s="429"/>
      <c r="J1201" s="443" t="s">
        <v>613</v>
      </c>
      <c r="K1201" s="429">
        <v>4</v>
      </c>
      <c r="L1201" s="430">
        <v>3093.4</v>
      </c>
      <c r="M1201" s="429">
        <v>2883.9</v>
      </c>
      <c r="N1201" s="429">
        <v>856.5</v>
      </c>
      <c r="O1201" s="431">
        <v>180</v>
      </c>
      <c r="P1201" s="353" t="s">
        <v>78</v>
      </c>
      <c r="Q1201" s="113">
        <v>133109</v>
      </c>
      <c r="R1201" s="113">
        <v>0</v>
      </c>
      <c r="S1201" s="113">
        <f t="shared" si="647"/>
        <v>41363.369999999995</v>
      </c>
      <c r="T1201" s="113">
        <v>0</v>
      </c>
      <c r="U1201" s="308">
        <v>91745.63</v>
      </c>
      <c r="V1201" s="113">
        <v>0</v>
      </c>
      <c r="W1201" s="113">
        <f t="shared" si="648"/>
        <v>43.029999353462209</v>
      </c>
      <c r="X1201" s="113">
        <v>43.03</v>
      </c>
      <c r="Y1201" s="120">
        <v>44196</v>
      </c>
    </row>
    <row r="1202" spans="1:25" ht="15" x14ac:dyDescent="0.25">
      <c r="A1202" s="484"/>
      <c r="B1202" s="97"/>
      <c r="C1202" s="97"/>
      <c r="D1202" s="211"/>
      <c r="E1202" s="696"/>
      <c r="F1202" s="618" t="s">
        <v>31</v>
      </c>
      <c r="G1202" s="352" t="s">
        <v>18</v>
      </c>
      <c r="H1202" s="352" t="s">
        <v>18</v>
      </c>
      <c r="I1202" s="352" t="s">
        <v>18</v>
      </c>
      <c r="J1202" s="352" t="s">
        <v>18</v>
      </c>
      <c r="K1202" s="352" t="s">
        <v>18</v>
      </c>
      <c r="L1202" s="464">
        <f>L1201</f>
        <v>3093.4</v>
      </c>
      <c r="M1202" s="464">
        <f>M1201</f>
        <v>2883.9</v>
      </c>
      <c r="N1202" s="464">
        <f>N1201</f>
        <v>856.5</v>
      </c>
      <c r="O1202" s="465">
        <f>O1201</f>
        <v>180</v>
      </c>
      <c r="P1202" s="463" t="s">
        <v>18</v>
      </c>
      <c r="Q1202" s="114">
        <f>SUM(Q1198:Q1201)</f>
        <v>436385</v>
      </c>
      <c r="R1202" s="114">
        <f t="shared" ref="R1202:U1202" si="649">SUM(R1198:R1201)</f>
        <v>0</v>
      </c>
      <c r="S1202" s="114">
        <f t="shared" si="649"/>
        <v>135605.81999999998</v>
      </c>
      <c r="T1202" s="114">
        <f t="shared" si="649"/>
        <v>0</v>
      </c>
      <c r="U1202" s="114">
        <f t="shared" si="649"/>
        <v>300779.18000000005</v>
      </c>
      <c r="V1202" s="114">
        <f>SUBTOTAL(9,V1198:V1201)</f>
        <v>0</v>
      </c>
      <c r="W1202" s="466" t="s">
        <v>18</v>
      </c>
      <c r="X1202" s="114" t="s">
        <v>18</v>
      </c>
      <c r="Y1202" s="468" t="s">
        <v>18</v>
      </c>
    </row>
    <row r="1203" spans="1:25" ht="25.5" x14ac:dyDescent="0.25">
      <c r="A1203" s="484"/>
      <c r="B1203" s="97"/>
      <c r="C1203" s="97"/>
      <c r="D1203" s="211"/>
      <c r="E1203" s="696" t="s">
        <v>2221</v>
      </c>
      <c r="F1203" s="428" t="s">
        <v>855</v>
      </c>
      <c r="G1203" s="429" t="s">
        <v>38</v>
      </c>
      <c r="H1203" s="443" t="s">
        <v>382</v>
      </c>
      <c r="I1203" s="429"/>
      <c r="J1203" s="443" t="s">
        <v>600</v>
      </c>
      <c r="K1203" s="429">
        <v>5</v>
      </c>
      <c r="L1203" s="430">
        <v>3036.5</v>
      </c>
      <c r="M1203" s="429">
        <v>2693.3</v>
      </c>
      <c r="N1203" s="429">
        <v>690</v>
      </c>
      <c r="O1203" s="431">
        <v>180</v>
      </c>
      <c r="P1203" s="353" t="s">
        <v>2136</v>
      </c>
      <c r="Q1203" s="113">
        <v>126258</v>
      </c>
      <c r="R1203" s="113">
        <v>0</v>
      </c>
      <c r="S1203" s="113">
        <f t="shared" ref="S1203:S1207" si="650">Q1203-U1203</f>
        <v>39234.429999999993</v>
      </c>
      <c r="T1203" s="113">
        <v>0</v>
      </c>
      <c r="U1203" s="308">
        <v>87023.57</v>
      </c>
      <c r="V1203" s="113">
        <v>0</v>
      </c>
      <c r="W1203" s="113">
        <f t="shared" ref="W1203:W1207" si="651">Q1203/L1203</f>
        <v>41.580108677753991</v>
      </c>
      <c r="X1203" s="113">
        <v>41.58</v>
      </c>
      <c r="Y1203" s="120">
        <v>44196</v>
      </c>
    </row>
    <row r="1204" spans="1:25" ht="15" x14ac:dyDescent="0.25">
      <c r="A1204" s="484"/>
      <c r="B1204" s="97"/>
      <c r="C1204" s="97"/>
      <c r="D1204" s="211"/>
      <c r="E1204" s="696" t="s">
        <v>2221</v>
      </c>
      <c r="F1204" s="428" t="s">
        <v>855</v>
      </c>
      <c r="G1204" s="429" t="s">
        <v>38</v>
      </c>
      <c r="H1204" s="443" t="s">
        <v>382</v>
      </c>
      <c r="I1204" s="429"/>
      <c r="J1204" s="443" t="s">
        <v>600</v>
      </c>
      <c r="K1204" s="429">
        <v>5</v>
      </c>
      <c r="L1204" s="430">
        <v>3036.5</v>
      </c>
      <c r="M1204" s="429">
        <v>2693.3</v>
      </c>
      <c r="N1204" s="429">
        <v>690</v>
      </c>
      <c r="O1204" s="431">
        <v>180</v>
      </c>
      <c r="P1204" s="353" t="s">
        <v>78</v>
      </c>
      <c r="Q1204" s="113">
        <v>166248</v>
      </c>
      <c r="R1204" s="113">
        <v>0</v>
      </c>
      <c r="S1204" s="113">
        <f t="shared" si="650"/>
        <v>51661.25</v>
      </c>
      <c r="T1204" s="113">
        <v>0</v>
      </c>
      <c r="U1204" s="308">
        <v>114586.75</v>
      </c>
      <c r="V1204" s="113">
        <v>0</v>
      </c>
      <c r="W1204" s="113">
        <f t="shared" si="651"/>
        <v>54.749876502552283</v>
      </c>
      <c r="X1204" s="113">
        <v>54.75</v>
      </c>
      <c r="Y1204" s="120">
        <v>44196</v>
      </c>
    </row>
    <row r="1205" spans="1:25" ht="15" x14ac:dyDescent="0.25">
      <c r="A1205" s="484"/>
      <c r="B1205" s="97"/>
      <c r="C1205" s="97"/>
      <c r="D1205" s="211"/>
      <c r="E1205" s="696" t="s">
        <v>2221</v>
      </c>
      <c r="F1205" s="428" t="s">
        <v>855</v>
      </c>
      <c r="G1205" s="429" t="s">
        <v>38</v>
      </c>
      <c r="H1205" s="443" t="s">
        <v>382</v>
      </c>
      <c r="I1205" s="429"/>
      <c r="J1205" s="443" t="s">
        <v>600</v>
      </c>
      <c r="K1205" s="429">
        <v>5</v>
      </c>
      <c r="L1205" s="432">
        <v>3036.5</v>
      </c>
      <c r="M1205" s="429">
        <v>2693.3</v>
      </c>
      <c r="N1205" s="429">
        <v>690</v>
      </c>
      <c r="O1205" s="431">
        <v>180</v>
      </c>
      <c r="P1205" s="353" t="s">
        <v>83</v>
      </c>
      <c r="Q1205" s="113">
        <v>88393</v>
      </c>
      <c r="R1205" s="113">
        <v>0</v>
      </c>
      <c r="S1205" s="113">
        <f t="shared" si="650"/>
        <v>27467.96</v>
      </c>
      <c r="T1205" s="113">
        <v>0</v>
      </c>
      <c r="U1205" s="308">
        <v>60925.04</v>
      </c>
      <c r="V1205" s="113">
        <v>0</v>
      </c>
      <c r="W1205" s="113">
        <f t="shared" si="651"/>
        <v>29.110159723365719</v>
      </c>
      <c r="X1205" s="113">
        <v>29.11</v>
      </c>
      <c r="Y1205" s="120">
        <v>44196</v>
      </c>
    </row>
    <row r="1206" spans="1:25" ht="15" x14ac:dyDescent="0.25">
      <c r="A1206" s="484"/>
      <c r="B1206" s="97"/>
      <c r="C1206" s="97"/>
      <c r="D1206" s="211"/>
      <c r="E1206" s="696" t="s">
        <v>2221</v>
      </c>
      <c r="F1206" s="428" t="s">
        <v>855</v>
      </c>
      <c r="G1206" s="429" t="s">
        <v>38</v>
      </c>
      <c r="H1206" s="443" t="s">
        <v>382</v>
      </c>
      <c r="I1206" s="429"/>
      <c r="J1206" s="443" t="s">
        <v>600</v>
      </c>
      <c r="K1206" s="429">
        <v>5</v>
      </c>
      <c r="L1206" s="430">
        <v>3036.5</v>
      </c>
      <c r="M1206" s="429">
        <v>2693.3</v>
      </c>
      <c r="N1206" s="429">
        <v>690</v>
      </c>
      <c r="O1206" s="431">
        <v>180</v>
      </c>
      <c r="P1206" s="353" t="s">
        <v>35</v>
      </c>
      <c r="Q1206" s="113">
        <v>126258</v>
      </c>
      <c r="R1206" s="113">
        <v>0</v>
      </c>
      <c r="S1206" s="113">
        <f t="shared" si="650"/>
        <v>39234.429999999993</v>
      </c>
      <c r="T1206" s="113">
        <v>0</v>
      </c>
      <c r="U1206" s="308">
        <v>87023.57</v>
      </c>
      <c r="V1206" s="113">
        <v>0</v>
      </c>
      <c r="W1206" s="113">
        <f t="shared" si="651"/>
        <v>41.580108677753991</v>
      </c>
      <c r="X1206" s="113">
        <v>41.58</v>
      </c>
      <c r="Y1206" s="120">
        <v>44196</v>
      </c>
    </row>
    <row r="1207" spans="1:25" ht="25.5" x14ac:dyDescent="0.25">
      <c r="A1207" s="484"/>
      <c r="B1207" s="97"/>
      <c r="C1207" s="97"/>
      <c r="D1207" s="211"/>
      <c r="E1207" s="696" t="s">
        <v>2221</v>
      </c>
      <c r="F1207" s="428" t="s">
        <v>855</v>
      </c>
      <c r="G1207" s="429" t="s">
        <v>38</v>
      </c>
      <c r="H1207" s="443" t="s">
        <v>382</v>
      </c>
      <c r="I1207" s="429"/>
      <c r="J1207" s="443" t="s">
        <v>600</v>
      </c>
      <c r="K1207" s="429">
        <v>5</v>
      </c>
      <c r="L1207" s="430">
        <v>3036.5</v>
      </c>
      <c r="M1207" s="429">
        <v>2693.3</v>
      </c>
      <c r="N1207" s="429">
        <v>690</v>
      </c>
      <c r="O1207" s="431">
        <v>180</v>
      </c>
      <c r="P1207" s="353" t="s">
        <v>2140</v>
      </c>
      <c r="Q1207" s="113">
        <v>126258</v>
      </c>
      <c r="R1207" s="113">
        <v>0</v>
      </c>
      <c r="S1207" s="113">
        <f t="shared" si="650"/>
        <v>39234.429999999993</v>
      </c>
      <c r="T1207" s="113">
        <v>0</v>
      </c>
      <c r="U1207" s="308">
        <v>87023.57</v>
      </c>
      <c r="V1207" s="113">
        <v>0</v>
      </c>
      <c r="W1207" s="113">
        <f t="shared" si="651"/>
        <v>41.580108677753991</v>
      </c>
      <c r="X1207" s="113">
        <v>41.58</v>
      </c>
      <c r="Y1207" s="120">
        <v>44196</v>
      </c>
    </row>
    <row r="1208" spans="1:25" ht="15" x14ac:dyDescent="0.25">
      <c r="A1208" s="484"/>
      <c r="B1208" s="97"/>
      <c r="C1208" s="97"/>
      <c r="D1208" s="211"/>
      <c r="E1208" s="696"/>
      <c r="F1208" s="618" t="s">
        <v>31</v>
      </c>
      <c r="G1208" s="352" t="s">
        <v>18</v>
      </c>
      <c r="H1208" s="352" t="s">
        <v>18</v>
      </c>
      <c r="I1208" s="352" t="s">
        <v>18</v>
      </c>
      <c r="J1208" s="352" t="s">
        <v>18</v>
      </c>
      <c r="K1208" s="352" t="s">
        <v>18</v>
      </c>
      <c r="L1208" s="464">
        <f>L1207</f>
        <v>3036.5</v>
      </c>
      <c r="M1208" s="464">
        <f>M1207</f>
        <v>2693.3</v>
      </c>
      <c r="N1208" s="464">
        <f>N1207</f>
        <v>690</v>
      </c>
      <c r="O1208" s="465">
        <f>O1207</f>
        <v>180</v>
      </c>
      <c r="P1208" s="463" t="s">
        <v>18</v>
      </c>
      <c r="Q1208" s="114">
        <f>SUM(Q1203:Q1207)</f>
        <v>633415</v>
      </c>
      <c r="R1208" s="114">
        <f t="shared" ref="R1208:U1208" si="652">SUM(R1203:R1207)</f>
        <v>0</v>
      </c>
      <c r="S1208" s="114">
        <f t="shared" si="652"/>
        <v>196832.49999999997</v>
      </c>
      <c r="T1208" s="114">
        <f t="shared" si="652"/>
        <v>0</v>
      </c>
      <c r="U1208" s="114">
        <f t="shared" si="652"/>
        <v>436582.5</v>
      </c>
      <c r="V1208" s="114">
        <f>SUBTOTAL(9,V1203:V1207)</f>
        <v>0</v>
      </c>
      <c r="W1208" s="466" t="s">
        <v>18</v>
      </c>
      <c r="X1208" s="114" t="s">
        <v>18</v>
      </c>
      <c r="Y1208" s="468" t="s">
        <v>18</v>
      </c>
    </row>
    <row r="1209" spans="1:25" ht="38.25" x14ac:dyDescent="0.25">
      <c r="A1209" s="484"/>
      <c r="B1209" s="97"/>
      <c r="C1209" s="97"/>
      <c r="D1209" s="211"/>
      <c r="E1209" s="696" t="s">
        <v>2222</v>
      </c>
      <c r="F1209" s="428" t="s">
        <v>1109</v>
      </c>
      <c r="G1209" s="429" t="s">
        <v>38</v>
      </c>
      <c r="H1209" s="429">
        <v>1976</v>
      </c>
      <c r="I1209" s="429"/>
      <c r="J1209" s="429">
        <v>17.010000000000002</v>
      </c>
      <c r="K1209" s="429">
        <v>9</v>
      </c>
      <c r="L1209" s="430">
        <v>6913.7</v>
      </c>
      <c r="M1209" s="430">
        <v>5236</v>
      </c>
      <c r="N1209" s="430">
        <v>1149.4000000000001</v>
      </c>
      <c r="O1209" s="431">
        <v>257</v>
      </c>
      <c r="P1209" s="476" t="s">
        <v>2145</v>
      </c>
      <c r="Q1209" s="113">
        <v>349781</v>
      </c>
      <c r="R1209" s="113">
        <v>0</v>
      </c>
      <c r="S1209" s="113">
        <f t="shared" ref="S1209:S1213" si="653">Q1209-U1209</f>
        <v>108693.78</v>
      </c>
      <c r="T1209" s="113">
        <v>0</v>
      </c>
      <c r="U1209" s="308">
        <v>241087.22</v>
      </c>
      <c r="V1209" s="113">
        <v>0</v>
      </c>
      <c r="W1209" s="113">
        <v>174890.4</v>
      </c>
      <c r="X1209" s="113">
        <v>174890.4</v>
      </c>
      <c r="Y1209" s="120">
        <v>44196</v>
      </c>
    </row>
    <row r="1210" spans="1:25" ht="15" x14ac:dyDescent="0.25">
      <c r="A1210" s="484"/>
      <c r="B1210" s="97"/>
      <c r="C1210" s="97"/>
      <c r="D1210" s="211"/>
      <c r="E1210" s="696" t="s">
        <v>2222</v>
      </c>
      <c r="F1210" s="428" t="s">
        <v>1109</v>
      </c>
      <c r="G1210" s="429" t="s">
        <v>38</v>
      </c>
      <c r="H1210" s="429">
        <v>1976</v>
      </c>
      <c r="I1210" s="429"/>
      <c r="J1210" s="443" t="s">
        <v>2146</v>
      </c>
      <c r="K1210" s="429">
        <v>9</v>
      </c>
      <c r="L1210" s="430">
        <v>6913.7</v>
      </c>
      <c r="M1210" s="430">
        <v>5236</v>
      </c>
      <c r="N1210" s="430">
        <v>1149.4000000000001</v>
      </c>
      <c r="O1210" s="431">
        <v>257</v>
      </c>
      <c r="P1210" s="476" t="s">
        <v>83</v>
      </c>
      <c r="Q1210" s="113">
        <v>228982</v>
      </c>
      <c r="R1210" s="113">
        <v>0</v>
      </c>
      <c r="S1210" s="113">
        <f t="shared" si="653"/>
        <v>71155.72</v>
      </c>
      <c r="T1210" s="113">
        <v>0</v>
      </c>
      <c r="U1210" s="308">
        <v>157826.28</v>
      </c>
      <c r="V1210" s="113">
        <v>0</v>
      </c>
      <c r="W1210" s="113">
        <f t="shared" ref="W1210:W1213" si="654">Q1210/L1210</f>
        <v>33.120037027930053</v>
      </c>
      <c r="X1210" s="113">
        <v>33.119999999999997</v>
      </c>
      <c r="Y1210" s="120">
        <v>44196</v>
      </c>
    </row>
    <row r="1211" spans="1:25" ht="25.5" x14ac:dyDescent="0.25">
      <c r="A1211" s="484"/>
      <c r="B1211" s="97"/>
      <c r="C1211" s="97"/>
      <c r="D1211" s="211"/>
      <c r="E1211" s="696" t="s">
        <v>2222</v>
      </c>
      <c r="F1211" s="428" t="s">
        <v>1109</v>
      </c>
      <c r="G1211" s="429" t="s">
        <v>38</v>
      </c>
      <c r="H1211" s="429">
        <v>1976</v>
      </c>
      <c r="I1211" s="429"/>
      <c r="J1211" s="443" t="s">
        <v>2146</v>
      </c>
      <c r="K1211" s="429">
        <v>9</v>
      </c>
      <c r="L1211" s="430">
        <v>6913.7</v>
      </c>
      <c r="M1211" s="430">
        <v>5236</v>
      </c>
      <c r="N1211" s="430">
        <v>1149.4000000000001</v>
      </c>
      <c r="O1211" s="431">
        <v>257</v>
      </c>
      <c r="P1211" s="476" t="s">
        <v>2136</v>
      </c>
      <c r="Q1211" s="113">
        <v>327156</v>
      </c>
      <c r="R1211" s="113">
        <v>0</v>
      </c>
      <c r="S1211" s="113">
        <f t="shared" si="653"/>
        <v>101663.10999999999</v>
      </c>
      <c r="T1211" s="113">
        <v>0</v>
      </c>
      <c r="U1211" s="308">
        <v>225492.89</v>
      </c>
      <c r="V1211" s="113">
        <v>0</v>
      </c>
      <c r="W1211" s="113">
        <f t="shared" si="654"/>
        <v>47.319958922140103</v>
      </c>
      <c r="X1211" s="113">
        <v>47.32</v>
      </c>
      <c r="Y1211" s="120">
        <v>44196</v>
      </c>
    </row>
    <row r="1212" spans="1:25" ht="25.5" x14ac:dyDescent="0.25">
      <c r="A1212" s="484"/>
      <c r="B1212" s="97"/>
      <c r="C1212" s="97"/>
      <c r="D1212" s="211"/>
      <c r="E1212" s="696" t="s">
        <v>2222</v>
      </c>
      <c r="F1212" s="428" t="s">
        <v>1109</v>
      </c>
      <c r="G1212" s="429" t="s">
        <v>38</v>
      </c>
      <c r="H1212" s="429">
        <v>1976</v>
      </c>
      <c r="I1212" s="429"/>
      <c r="J1212" s="443" t="s">
        <v>2146</v>
      </c>
      <c r="K1212" s="429">
        <v>9</v>
      </c>
      <c r="L1212" s="430">
        <v>6913.7</v>
      </c>
      <c r="M1212" s="430">
        <v>5236</v>
      </c>
      <c r="N1212" s="430">
        <v>1149.4000000000001</v>
      </c>
      <c r="O1212" s="431">
        <v>257</v>
      </c>
      <c r="P1212" s="476" t="s">
        <v>2140</v>
      </c>
      <c r="Q1212" s="113">
        <v>327156</v>
      </c>
      <c r="R1212" s="113">
        <v>0</v>
      </c>
      <c r="S1212" s="113">
        <f t="shared" si="653"/>
        <v>101663.10999999999</v>
      </c>
      <c r="T1212" s="113">
        <v>0</v>
      </c>
      <c r="U1212" s="308">
        <v>225492.89</v>
      </c>
      <c r="V1212" s="113">
        <v>0</v>
      </c>
      <c r="W1212" s="113">
        <f t="shared" si="654"/>
        <v>47.319958922140103</v>
      </c>
      <c r="X1212" s="113">
        <v>47.32</v>
      </c>
      <c r="Y1212" s="120">
        <v>44196</v>
      </c>
    </row>
    <row r="1213" spans="1:25" ht="15" x14ac:dyDescent="0.25">
      <c r="A1213" s="484"/>
      <c r="B1213" s="97"/>
      <c r="C1213" s="97"/>
      <c r="D1213" s="211"/>
      <c r="E1213" s="696" t="s">
        <v>2222</v>
      </c>
      <c r="F1213" s="428" t="s">
        <v>1109</v>
      </c>
      <c r="G1213" s="429" t="s">
        <v>38</v>
      </c>
      <c r="H1213" s="429">
        <v>1976</v>
      </c>
      <c r="I1213" s="429"/>
      <c r="J1213" s="443" t="s">
        <v>2146</v>
      </c>
      <c r="K1213" s="429">
        <v>9</v>
      </c>
      <c r="L1213" s="430">
        <v>6913.7</v>
      </c>
      <c r="M1213" s="430">
        <v>5236</v>
      </c>
      <c r="N1213" s="430">
        <v>1149.4000000000001</v>
      </c>
      <c r="O1213" s="431">
        <v>257</v>
      </c>
      <c r="P1213" s="476" t="s">
        <v>78</v>
      </c>
      <c r="Q1213" s="113">
        <v>430724</v>
      </c>
      <c r="R1213" s="113">
        <v>0</v>
      </c>
      <c r="S1213" s="113">
        <f t="shared" si="653"/>
        <v>133846.66999999998</v>
      </c>
      <c r="T1213" s="113">
        <v>0</v>
      </c>
      <c r="U1213" s="308">
        <v>296877.33</v>
      </c>
      <c r="V1213" s="113">
        <v>0</v>
      </c>
      <c r="W1213" s="113">
        <f t="shared" si="654"/>
        <v>62.30007087377237</v>
      </c>
      <c r="X1213" s="113">
        <v>62.3</v>
      </c>
      <c r="Y1213" s="120">
        <v>44196</v>
      </c>
    </row>
    <row r="1214" spans="1:25" ht="15" x14ac:dyDescent="0.25">
      <c r="A1214" s="484"/>
      <c r="B1214" s="97"/>
      <c r="C1214" s="97"/>
      <c r="D1214" s="211"/>
      <c r="E1214" s="696"/>
      <c r="F1214" s="618" t="s">
        <v>31</v>
      </c>
      <c r="G1214" s="352" t="s">
        <v>18</v>
      </c>
      <c r="H1214" s="352" t="s">
        <v>18</v>
      </c>
      <c r="I1214" s="352" t="s">
        <v>18</v>
      </c>
      <c r="J1214" s="352" t="s">
        <v>18</v>
      </c>
      <c r="K1214" s="352" t="s">
        <v>18</v>
      </c>
      <c r="L1214" s="464">
        <f>L1213</f>
        <v>6913.7</v>
      </c>
      <c r="M1214" s="464">
        <f>M1213</f>
        <v>5236</v>
      </c>
      <c r="N1214" s="464">
        <f>N1213</f>
        <v>1149.4000000000001</v>
      </c>
      <c r="O1214" s="465">
        <f>O1213</f>
        <v>257</v>
      </c>
      <c r="P1214" s="463" t="s">
        <v>18</v>
      </c>
      <c r="Q1214" s="114">
        <f>SUM(Q1209:Q1213)</f>
        <v>1663799</v>
      </c>
      <c r="R1214" s="114">
        <f t="shared" ref="R1214:U1214" si="655">SUM(R1209:R1213)</f>
        <v>0</v>
      </c>
      <c r="S1214" s="114">
        <f t="shared" si="655"/>
        <v>517022.38999999996</v>
      </c>
      <c r="T1214" s="114">
        <f t="shared" si="655"/>
        <v>0</v>
      </c>
      <c r="U1214" s="114">
        <f t="shared" si="655"/>
        <v>1146776.6100000001</v>
      </c>
      <c r="V1214" s="114">
        <f>SUBTOTAL(9,V1209:V1213)</f>
        <v>0</v>
      </c>
      <c r="W1214" s="466" t="s">
        <v>18</v>
      </c>
      <c r="X1214" s="114" t="s">
        <v>18</v>
      </c>
      <c r="Y1214" s="468" t="s">
        <v>18</v>
      </c>
    </row>
    <row r="1215" spans="1:25" ht="15" x14ac:dyDescent="0.25">
      <c r="A1215" s="484"/>
      <c r="B1215" s="97"/>
      <c r="C1215" s="97"/>
      <c r="D1215" s="211"/>
      <c r="E1215" s="696" t="s">
        <v>2223</v>
      </c>
      <c r="F1215" s="428" t="s">
        <v>916</v>
      </c>
      <c r="G1215" s="429" t="s">
        <v>38</v>
      </c>
      <c r="H1215" s="443" t="s">
        <v>611</v>
      </c>
      <c r="I1215" s="429"/>
      <c r="J1215" s="443" t="s">
        <v>600</v>
      </c>
      <c r="K1215" s="429">
        <v>5</v>
      </c>
      <c r="L1215" s="432">
        <v>6129.5</v>
      </c>
      <c r="M1215" s="429">
        <v>5825.1</v>
      </c>
      <c r="N1215" s="429">
        <v>688.7</v>
      </c>
      <c r="O1215" s="431">
        <v>171</v>
      </c>
      <c r="P1215" s="353" t="s">
        <v>83</v>
      </c>
      <c r="Q1215" s="113">
        <v>178430</v>
      </c>
      <c r="R1215" s="113">
        <v>0</v>
      </c>
      <c r="S1215" s="113">
        <f t="shared" ref="S1215:S1219" si="656">Q1215-U1215</f>
        <v>55446.78</v>
      </c>
      <c r="T1215" s="113">
        <v>0</v>
      </c>
      <c r="U1215" s="308">
        <v>122983.22</v>
      </c>
      <c r="V1215" s="113">
        <v>0</v>
      </c>
      <c r="W1215" s="113">
        <f t="shared" ref="W1215:W1219" si="657">Q1215/L1215</f>
        <v>29.110041602088263</v>
      </c>
      <c r="X1215" s="113">
        <v>29.11</v>
      </c>
      <c r="Y1215" s="120">
        <v>44196</v>
      </c>
    </row>
    <row r="1216" spans="1:25" ht="15" x14ac:dyDescent="0.25">
      <c r="A1216" s="484"/>
      <c r="B1216" s="97"/>
      <c r="C1216" s="97"/>
      <c r="D1216" s="211"/>
      <c r="E1216" s="696" t="s">
        <v>2223</v>
      </c>
      <c r="F1216" s="428" t="s">
        <v>916</v>
      </c>
      <c r="G1216" s="429" t="s">
        <v>38</v>
      </c>
      <c r="H1216" s="443" t="s">
        <v>611</v>
      </c>
      <c r="I1216" s="429"/>
      <c r="J1216" s="443" t="s">
        <v>600</v>
      </c>
      <c r="K1216" s="429">
        <v>5</v>
      </c>
      <c r="L1216" s="430">
        <v>6129.5</v>
      </c>
      <c r="M1216" s="429">
        <v>5825.1</v>
      </c>
      <c r="N1216" s="429">
        <v>688.7</v>
      </c>
      <c r="O1216" s="431">
        <v>171</v>
      </c>
      <c r="P1216" s="353" t="s">
        <v>78</v>
      </c>
      <c r="Q1216" s="113">
        <v>335590</v>
      </c>
      <c r="R1216" s="113">
        <v>0</v>
      </c>
      <c r="S1216" s="113">
        <f t="shared" si="656"/>
        <v>104283.95999999999</v>
      </c>
      <c r="T1216" s="113">
        <v>0</v>
      </c>
      <c r="U1216" s="308">
        <v>231306.04</v>
      </c>
      <c r="V1216" s="113">
        <v>0</v>
      </c>
      <c r="W1216" s="113">
        <f t="shared" si="657"/>
        <v>54.74997960681948</v>
      </c>
      <c r="X1216" s="113">
        <v>54.75</v>
      </c>
      <c r="Y1216" s="120">
        <v>44196</v>
      </c>
    </row>
    <row r="1217" spans="1:25" ht="25.5" x14ac:dyDescent="0.25">
      <c r="A1217" s="484"/>
      <c r="B1217" s="97"/>
      <c r="C1217" s="97"/>
      <c r="D1217" s="211"/>
      <c r="E1217" s="696" t="s">
        <v>2223</v>
      </c>
      <c r="F1217" s="428" t="s">
        <v>916</v>
      </c>
      <c r="G1217" s="429" t="s">
        <v>38</v>
      </c>
      <c r="H1217" s="443" t="s">
        <v>611</v>
      </c>
      <c r="I1217" s="429"/>
      <c r="J1217" s="443" t="s">
        <v>600</v>
      </c>
      <c r="K1217" s="429">
        <v>5</v>
      </c>
      <c r="L1217" s="430">
        <v>6129.5</v>
      </c>
      <c r="M1217" s="429">
        <v>5825.1</v>
      </c>
      <c r="N1217" s="429">
        <v>688.7</v>
      </c>
      <c r="O1217" s="431">
        <v>171</v>
      </c>
      <c r="P1217" s="353" t="s">
        <v>2140</v>
      </c>
      <c r="Q1217" s="113">
        <v>254865</v>
      </c>
      <c r="R1217" s="113">
        <v>0</v>
      </c>
      <c r="S1217" s="113">
        <f t="shared" si="656"/>
        <v>79198.820000000007</v>
      </c>
      <c r="T1217" s="113">
        <v>0</v>
      </c>
      <c r="U1217" s="308">
        <v>175666.18</v>
      </c>
      <c r="V1217" s="113">
        <v>0</v>
      </c>
      <c r="W1217" s="113">
        <f t="shared" si="657"/>
        <v>41.580063626723224</v>
      </c>
      <c r="X1217" s="113">
        <v>41.58</v>
      </c>
      <c r="Y1217" s="120">
        <v>44196</v>
      </c>
    </row>
    <row r="1218" spans="1:25" ht="15" x14ac:dyDescent="0.25">
      <c r="A1218" s="484"/>
      <c r="B1218" s="97"/>
      <c r="C1218" s="97"/>
      <c r="D1218" s="211"/>
      <c r="E1218" s="696" t="s">
        <v>2223</v>
      </c>
      <c r="F1218" s="428" t="s">
        <v>916</v>
      </c>
      <c r="G1218" s="429" t="s">
        <v>38</v>
      </c>
      <c r="H1218" s="443" t="s">
        <v>611</v>
      </c>
      <c r="I1218" s="429"/>
      <c r="J1218" s="443" t="s">
        <v>600</v>
      </c>
      <c r="K1218" s="429">
        <v>5</v>
      </c>
      <c r="L1218" s="430">
        <v>6129.5</v>
      </c>
      <c r="M1218" s="429">
        <v>5825.1</v>
      </c>
      <c r="N1218" s="429">
        <v>688.7</v>
      </c>
      <c r="O1218" s="431">
        <v>171</v>
      </c>
      <c r="P1218" s="353" t="s">
        <v>35</v>
      </c>
      <c r="Q1218" s="113">
        <v>254865</v>
      </c>
      <c r="R1218" s="113">
        <v>0</v>
      </c>
      <c r="S1218" s="113">
        <f t="shared" si="656"/>
        <v>79198.820000000007</v>
      </c>
      <c r="T1218" s="113">
        <v>0</v>
      </c>
      <c r="U1218" s="308">
        <v>175666.18</v>
      </c>
      <c r="V1218" s="113">
        <v>0</v>
      </c>
      <c r="W1218" s="113">
        <f t="shared" si="657"/>
        <v>41.580063626723224</v>
      </c>
      <c r="X1218" s="113">
        <v>41.58</v>
      </c>
      <c r="Y1218" s="120">
        <v>44196</v>
      </c>
    </row>
    <row r="1219" spans="1:25" ht="25.5" x14ac:dyDescent="0.25">
      <c r="A1219" s="484"/>
      <c r="B1219" s="97"/>
      <c r="C1219" s="97"/>
      <c r="D1219" s="211"/>
      <c r="E1219" s="696" t="s">
        <v>2223</v>
      </c>
      <c r="F1219" s="428" t="s">
        <v>916</v>
      </c>
      <c r="G1219" s="429" t="s">
        <v>38</v>
      </c>
      <c r="H1219" s="443" t="s">
        <v>611</v>
      </c>
      <c r="I1219" s="429"/>
      <c r="J1219" s="443" t="s">
        <v>600</v>
      </c>
      <c r="K1219" s="429">
        <v>5</v>
      </c>
      <c r="L1219" s="430">
        <v>6129.5</v>
      </c>
      <c r="M1219" s="429">
        <v>5825.1</v>
      </c>
      <c r="N1219" s="429">
        <v>688.7</v>
      </c>
      <c r="O1219" s="431">
        <v>171</v>
      </c>
      <c r="P1219" s="353" t="s">
        <v>2136</v>
      </c>
      <c r="Q1219" s="113">
        <v>254865</v>
      </c>
      <c r="R1219" s="113">
        <v>0</v>
      </c>
      <c r="S1219" s="113">
        <f t="shared" si="656"/>
        <v>79198.820000000007</v>
      </c>
      <c r="T1219" s="113">
        <v>0</v>
      </c>
      <c r="U1219" s="308">
        <v>175666.18</v>
      </c>
      <c r="V1219" s="113">
        <v>0</v>
      </c>
      <c r="W1219" s="113">
        <f t="shared" si="657"/>
        <v>41.580063626723224</v>
      </c>
      <c r="X1219" s="113">
        <v>41.58</v>
      </c>
      <c r="Y1219" s="120">
        <v>44196</v>
      </c>
    </row>
    <row r="1220" spans="1:25" ht="15" x14ac:dyDescent="0.25">
      <c r="A1220" s="484"/>
      <c r="B1220" s="97"/>
      <c r="C1220" s="97"/>
      <c r="D1220" s="211"/>
      <c r="E1220" s="696"/>
      <c r="F1220" s="618" t="s">
        <v>31</v>
      </c>
      <c r="G1220" s="352" t="s">
        <v>18</v>
      </c>
      <c r="H1220" s="352" t="s">
        <v>18</v>
      </c>
      <c r="I1220" s="352" t="s">
        <v>18</v>
      </c>
      <c r="J1220" s="352" t="s">
        <v>18</v>
      </c>
      <c r="K1220" s="352" t="s">
        <v>18</v>
      </c>
      <c r="L1220" s="464">
        <f>L1219</f>
        <v>6129.5</v>
      </c>
      <c r="M1220" s="464">
        <f>M1219</f>
        <v>5825.1</v>
      </c>
      <c r="N1220" s="464">
        <f>N1219</f>
        <v>688.7</v>
      </c>
      <c r="O1220" s="465">
        <f>O1219</f>
        <v>171</v>
      </c>
      <c r="P1220" s="463" t="s">
        <v>18</v>
      </c>
      <c r="Q1220" s="114">
        <f>SUM(Q1215:Q1219)</f>
        <v>1278615</v>
      </c>
      <c r="R1220" s="114">
        <f t="shared" ref="R1220:U1220" si="658">SUM(R1215:R1219)</f>
        <v>0</v>
      </c>
      <c r="S1220" s="114">
        <f t="shared" si="658"/>
        <v>397327.2</v>
      </c>
      <c r="T1220" s="114">
        <f t="shared" si="658"/>
        <v>0</v>
      </c>
      <c r="U1220" s="114">
        <f t="shared" si="658"/>
        <v>881287.79999999981</v>
      </c>
      <c r="V1220" s="114">
        <f>SUBTOTAL(9,V1215:V1219)</f>
        <v>0</v>
      </c>
      <c r="W1220" s="466" t="s">
        <v>18</v>
      </c>
      <c r="X1220" s="114" t="s">
        <v>18</v>
      </c>
      <c r="Y1220" s="468" t="s">
        <v>18</v>
      </c>
    </row>
    <row r="1221" spans="1:25" ht="25.5" x14ac:dyDescent="0.25">
      <c r="A1221" s="484"/>
      <c r="B1221" s="97"/>
      <c r="C1221" s="97"/>
      <c r="D1221" s="211"/>
      <c r="E1221" s="696" t="s">
        <v>2224</v>
      </c>
      <c r="F1221" s="428" t="s">
        <v>886</v>
      </c>
      <c r="G1221" s="429" t="s">
        <v>38</v>
      </c>
      <c r="H1221" s="443" t="s">
        <v>634</v>
      </c>
      <c r="I1221" s="429"/>
      <c r="J1221" s="443" t="s">
        <v>600</v>
      </c>
      <c r="K1221" s="429">
        <v>5</v>
      </c>
      <c r="L1221" s="430">
        <v>6486.1</v>
      </c>
      <c r="M1221" s="429">
        <v>6142.5</v>
      </c>
      <c r="N1221" s="429">
        <v>1207.0999999999999</v>
      </c>
      <c r="O1221" s="431">
        <v>174</v>
      </c>
      <c r="P1221" s="353" t="s">
        <v>2140</v>
      </c>
      <c r="Q1221" s="113">
        <v>269692</v>
      </c>
      <c r="R1221" s="113">
        <v>0</v>
      </c>
      <c r="S1221" s="113">
        <f t="shared" ref="S1221:S1225" si="659">Q1221-U1221</f>
        <v>83806.28</v>
      </c>
      <c r="T1221" s="113">
        <v>0</v>
      </c>
      <c r="U1221" s="308">
        <v>185885.72</v>
      </c>
      <c r="V1221" s="113">
        <v>0</v>
      </c>
      <c r="W1221" s="113">
        <f t="shared" ref="W1221:W1225" si="660">Q1221/L1221</f>
        <v>41.579994141317584</v>
      </c>
      <c r="X1221" s="113">
        <v>41.58</v>
      </c>
      <c r="Y1221" s="120">
        <v>44196</v>
      </c>
    </row>
    <row r="1222" spans="1:25" ht="15" x14ac:dyDescent="0.25">
      <c r="A1222" s="484"/>
      <c r="B1222" s="97"/>
      <c r="C1222" s="97"/>
      <c r="D1222" s="211"/>
      <c r="E1222" s="696" t="s">
        <v>2224</v>
      </c>
      <c r="F1222" s="428" t="s">
        <v>886</v>
      </c>
      <c r="G1222" s="429" t="s">
        <v>38</v>
      </c>
      <c r="H1222" s="443" t="s">
        <v>634</v>
      </c>
      <c r="I1222" s="429"/>
      <c r="J1222" s="443" t="s">
        <v>600</v>
      </c>
      <c r="K1222" s="429">
        <v>5</v>
      </c>
      <c r="L1222" s="430">
        <v>6486.1</v>
      </c>
      <c r="M1222" s="429">
        <v>6142.5</v>
      </c>
      <c r="N1222" s="429">
        <v>1207.0999999999999</v>
      </c>
      <c r="O1222" s="431">
        <v>174</v>
      </c>
      <c r="P1222" s="353" t="s">
        <v>78</v>
      </c>
      <c r="Q1222" s="113">
        <v>355114</v>
      </c>
      <c r="R1222" s="113">
        <v>0</v>
      </c>
      <c r="S1222" s="113">
        <f t="shared" si="659"/>
        <v>110351</v>
      </c>
      <c r="T1222" s="113">
        <v>0</v>
      </c>
      <c r="U1222" s="308">
        <v>244763</v>
      </c>
      <c r="V1222" s="113">
        <v>0</v>
      </c>
      <c r="W1222" s="113">
        <f t="shared" si="660"/>
        <v>54.750003854396319</v>
      </c>
      <c r="X1222" s="113">
        <v>54.75</v>
      </c>
      <c r="Y1222" s="120">
        <v>44196</v>
      </c>
    </row>
    <row r="1223" spans="1:25" ht="25.5" x14ac:dyDescent="0.25">
      <c r="A1223" s="484"/>
      <c r="B1223" s="97"/>
      <c r="C1223" s="97"/>
      <c r="D1223" s="211"/>
      <c r="E1223" s="696" t="s">
        <v>2224</v>
      </c>
      <c r="F1223" s="428" t="s">
        <v>886</v>
      </c>
      <c r="G1223" s="429" t="s">
        <v>38</v>
      </c>
      <c r="H1223" s="443" t="s">
        <v>634</v>
      </c>
      <c r="I1223" s="429"/>
      <c r="J1223" s="443" t="s">
        <v>600</v>
      </c>
      <c r="K1223" s="429">
        <v>5</v>
      </c>
      <c r="L1223" s="430">
        <v>6486.1</v>
      </c>
      <c r="M1223" s="429">
        <v>6142.5</v>
      </c>
      <c r="N1223" s="429">
        <v>1207.0999999999999</v>
      </c>
      <c r="O1223" s="431">
        <v>174</v>
      </c>
      <c r="P1223" s="353" t="s">
        <v>2136</v>
      </c>
      <c r="Q1223" s="113">
        <v>269692</v>
      </c>
      <c r="R1223" s="113">
        <v>0</v>
      </c>
      <c r="S1223" s="113">
        <f t="shared" si="659"/>
        <v>83806.28</v>
      </c>
      <c r="T1223" s="113">
        <v>0</v>
      </c>
      <c r="U1223" s="308">
        <v>185885.72</v>
      </c>
      <c r="V1223" s="113">
        <v>0</v>
      </c>
      <c r="W1223" s="113">
        <f t="shared" si="660"/>
        <v>41.579994141317584</v>
      </c>
      <c r="X1223" s="113">
        <v>41.58</v>
      </c>
      <c r="Y1223" s="120">
        <v>44196</v>
      </c>
    </row>
    <row r="1224" spans="1:25" ht="15" x14ac:dyDescent="0.25">
      <c r="A1224" s="484"/>
      <c r="B1224" s="97"/>
      <c r="C1224" s="97"/>
      <c r="D1224" s="211"/>
      <c r="E1224" s="696" t="s">
        <v>2224</v>
      </c>
      <c r="F1224" s="428" t="s">
        <v>886</v>
      </c>
      <c r="G1224" s="429" t="s">
        <v>38</v>
      </c>
      <c r="H1224" s="443" t="s">
        <v>634</v>
      </c>
      <c r="I1224" s="429"/>
      <c r="J1224" s="443" t="s">
        <v>600</v>
      </c>
      <c r="K1224" s="429">
        <v>5</v>
      </c>
      <c r="L1224" s="432">
        <v>6486.1</v>
      </c>
      <c r="M1224" s="429">
        <v>6142.5</v>
      </c>
      <c r="N1224" s="429">
        <v>1207.0999999999999</v>
      </c>
      <c r="O1224" s="431">
        <v>174</v>
      </c>
      <c r="P1224" s="353" t="s">
        <v>83</v>
      </c>
      <c r="Q1224" s="113">
        <v>188810</v>
      </c>
      <c r="R1224" s="113">
        <v>0</v>
      </c>
      <c r="S1224" s="113">
        <f t="shared" si="659"/>
        <v>58672.350000000006</v>
      </c>
      <c r="T1224" s="113">
        <v>0</v>
      </c>
      <c r="U1224" s="308">
        <v>130137.65</v>
      </c>
      <c r="V1224" s="113">
        <v>0</v>
      </c>
      <c r="W1224" s="113">
        <f t="shared" si="660"/>
        <v>29.109942800758542</v>
      </c>
      <c r="X1224" s="113">
        <v>29.11</v>
      </c>
      <c r="Y1224" s="120">
        <v>44196</v>
      </c>
    </row>
    <row r="1225" spans="1:25" ht="15" x14ac:dyDescent="0.25">
      <c r="A1225" s="484"/>
      <c r="B1225" s="97"/>
      <c r="C1225" s="97"/>
      <c r="D1225" s="211"/>
      <c r="E1225" s="696" t="s">
        <v>2224</v>
      </c>
      <c r="F1225" s="428" t="s">
        <v>886</v>
      </c>
      <c r="G1225" s="429" t="s">
        <v>38</v>
      </c>
      <c r="H1225" s="443" t="s">
        <v>634</v>
      </c>
      <c r="I1225" s="429"/>
      <c r="J1225" s="443" t="s">
        <v>600</v>
      </c>
      <c r="K1225" s="429">
        <v>5</v>
      </c>
      <c r="L1225" s="430">
        <v>6486.1</v>
      </c>
      <c r="M1225" s="429">
        <v>6142.5</v>
      </c>
      <c r="N1225" s="429">
        <v>1207.0999999999999</v>
      </c>
      <c r="O1225" s="431">
        <v>174</v>
      </c>
      <c r="P1225" s="353" t="s">
        <v>35</v>
      </c>
      <c r="Q1225" s="113">
        <v>269692</v>
      </c>
      <c r="R1225" s="113">
        <v>0</v>
      </c>
      <c r="S1225" s="113">
        <f t="shared" si="659"/>
        <v>83806.28</v>
      </c>
      <c r="T1225" s="113">
        <v>0</v>
      </c>
      <c r="U1225" s="308">
        <v>185885.72</v>
      </c>
      <c r="V1225" s="113">
        <v>0</v>
      </c>
      <c r="W1225" s="113">
        <f t="shared" si="660"/>
        <v>41.579994141317584</v>
      </c>
      <c r="X1225" s="113">
        <v>41.58</v>
      </c>
      <c r="Y1225" s="120">
        <v>44196</v>
      </c>
    </row>
    <row r="1226" spans="1:25" ht="15" x14ac:dyDescent="0.25">
      <c r="A1226" s="484"/>
      <c r="B1226" s="97"/>
      <c r="C1226" s="97"/>
      <c r="D1226" s="211"/>
      <c r="E1226" s="696"/>
      <c r="F1226" s="618" t="s">
        <v>31</v>
      </c>
      <c r="G1226" s="352" t="s">
        <v>18</v>
      </c>
      <c r="H1226" s="352" t="s">
        <v>18</v>
      </c>
      <c r="I1226" s="352" t="s">
        <v>18</v>
      </c>
      <c r="J1226" s="352" t="s">
        <v>18</v>
      </c>
      <c r="K1226" s="352" t="s">
        <v>18</v>
      </c>
      <c r="L1226" s="464">
        <f>L1225</f>
        <v>6486.1</v>
      </c>
      <c r="M1226" s="464">
        <f>M1225</f>
        <v>6142.5</v>
      </c>
      <c r="N1226" s="464">
        <f>N1225</f>
        <v>1207.0999999999999</v>
      </c>
      <c r="O1226" s="465">
        <f>O1225</f>
        <v>174</v>
      </c>
      <c r="P1226" s="463" t="s">
        <v>18</v>
      </c>
      <c r="Q1226" s="114">
        <f>SUM(Q1221:Q1225)</f>
        <v>1353000</v>
      </c>
      <c r="R1226" s="114">
        <f t="shared" ref="R1226:U1226" si="661">SUM(R1221:R1225)</f>
        <v>0</v>
      </c>
      <c r="S1226" s="114">
        <f t="shared" si="661"/>
        <v>420442.19000000006</v>
      </c>
      <c r="T1226" s="114">
        <f t="shared" si="661"/>
        <v>0</v>
      </c>
      <c r="U1226" s="114">
        <f t="shared" si="661"/>
        <v>932557.80999999994</v>
      </c>
      <c r="V1226" s="114">
        <f>SUBTOTAL(9,V1221:V1225)</f>
        <v>0</v>
      </c>
      <c r="W1226" s="466" t="s">
        <v>18</v>
      </c>
      <c r="X1226" s="114" t="s">
        <v>18</v>
      </c>
      <c r="Y1226" s="468" t="s">
        <v>18</v>
      </c>
    </row>
    <row r="1227" spans="1:25" ht="25.5" x14ac:dyDescent="0.25">
      <c r="A1227" s="484"/>
      <c r="B1227" s="97"/>
      <c r="C1227" s="97"/>
      <c r="D1227" s="211"/>
      <c r="E1227" s="696" t="s">
        <v>2225</v>
      </c>
      <c r="F1227" s="428" t="s">
        <v>887</v>
      </c>
      <c r="G1227" s="429" t="s">
        <v>38</v>
      </c>
      <c r="H1227" s="443" t="s">
        <v>382</v>
      </c>
      <c r="I1227" s="429"/>
      <c r="J1227" s="443" t="s">
        <v>600</v>
      </c>
      <c r="K1227" s="429">
        <v>5</v>
      </c>
      <c r="L1227" s="430">
        <v>3040.4</v>
      </c>
      <c r="M1227" s="429">
        <v>2732.8</v>
      </c>
      <c r="N1227" s="429">
        <v>700.6</v>
      </c>
      <c r="O1227" s="431">
        <v>180</v>
      </c>
      <c r="P1227" s="353" t="s">
        <v>2136</v>
      </c>
      <c r="Q1227" s="113">
        <v>126420</v>
      </c>
      <c r="R1227" s="113">
        <v>0</v>
      </c>
      <c r="S1227" s="113">
        <f t="shared" ref="S1227:S1230" si="662">Q1227-U1227</f>
        <v>39284.78</v>
      </c>
      <c r="T1227" s="113">
        <v>0</v>
      </c>
      <c r="U1227" s="308">
        <v>87135.22</v>
      </c>
      <c r="V1227" s="113">
        <v>0</v>
      </c>
      <c r="W1227" s="113">
        <f t="shared" ref="W1227:W1230" si="663">Q1227/L1227</f>
        <v>41.58005525588738</v>
      </c>
      <c r="X1227" s="113">
        <v>41.58</v>
      </c>
      <c r="Y1227" s="120">
        <v>44196</v>
      </c>
    </row>
    <row r="1228" spans="1:25" ht="15" x14ac:dyDescent="0.25">
      <c r="A1228" s="484"/>
      <c r="B1228" s="97"/>
      <c r="C1228" s="97"/>
      <c r="D1228" s="211"/>
      <c r="E1228" s="696" t="s">
        <v>2225</v>
      </c>
      <c r="F1228" s="428" t="s">
        <v>887</v>
      </c>
      <c r="G1228" s="429" t="s">
        <v>38</v>
      </c>
      <c r="H1228" s="443" t="s">
        <v>382</v>
      </c>
      <c r="I1228" s="429"/>
      <c r="J1228" s="443" t="s">
        <v>600</v>
      </c>
      <c r="K1228" s="429">
        <v>5</v>
      </c>
      <c r="L1228" s="430">
        <v>3040.4</v>
      </c>
      <c r="M1228" s="429">
        <v>2732.8</v>
      </c>
      <c r="N1228" s="429">
        <v>700.6</v>
      </c>
      <c r="O1228" s="431">
        <v>180</v>
      </c>
      <c r="P1228" s="353" t="s">
        <v>78</v>
      </c>
      <c r="Q1228" s="113">
        <v>166462</v>
      </c>
      <c r="R1228" s="113">
        <v>0</v>
      </c>
      <c r="S1228" s="113">
        <f t="shared" si="662"/>
        <v>51727.75</v>
      </c>
      <c r="T1228" s="113">
        <v>0</v>
      </c>
      <c r="U1228" s="308">
        <v>114734.25</v>
      </c>
      <c r="V1228" s="113">
        <v>0</v>
      </c>
      <c r="W1228" s="113">
        <f t="shared" si="663"/>
        <v>54.750032890409152</v>
      </c>
      <c r="X1228" s="113">
        <v>54.75</v>
      </c>
      <c r="Y1228" s="120">
        <v>44196</v>
      </c>
    </row>
    <row r="1229" spans="1:25" ht="15" x14ac:dyDescent="0.25">
      <c r="A1229" s="484"/>
      <c r="B1229" s="97"/>
      <c r="C1229" s="97"/>
      <c r="D1229" s="211"/>
      <c r="E1229" s="696" t="s">
        <v>2225</v>
      </c>
      <c r="F1229" s="428" t="s">
        <v>887</v>
      </c>
      <c r="G1229" s="429" t="s">
        <v>38</v>
      </c>
      <c r="H1229" s="443" t="s">
        <v>382</v>
      </c>
      <c r="I1229" s="429"/>
      <c r="J1229" s="443" t="s">
        <v>600</v>
      </c>
      <c r="K1229" s="429">
        <v>5</v>
      </c>
      <c r="L1229" s="430">
        <v>3040.4</v>
      </c>
      <c r="M1229" s="429">
        <v>2732.8</v>
      </c>
      <c r="N1229" s="429">
        <v>700.6</v>
      </c>
      <c r="O1229" s="431">
        <v>180</v>
      </c>
      <c r="P1229" s="353" t="s">
        <v>35</v>
      </c>
      <c r="Q1229" s="113">
        <v>126420</v>
      </c>
      <c r="R1229" s="113">
        <v>0</v>
      </c>
      <c r="S1229" s="113">
        <f t="shared" si="662"/>
        <v>39284.78</v>
      </c>
      <c r="T1229" s="113">
        <v>0</v>
      </c>
      <c r="U1229" s="308">
        <v>87135.22</v>
      </c>
      <c r="V1229" s="113">
        <v>0</v>
      </c>
      <c r="W1229" s="113">
        <f t="shared" si="663"/>
        <v>41.58005525588738</v>
      </c>
      <c r="X1229" s="113">
        <v>41.58</v>
      </c>
      <c r="Y1229" s="120">
        <v>44196</v>
      </c>
    </row>
    <row r="1230" spans="1:25" ht="26.25" thickBot="1" x14ac:dyDescent="0.3">
      <c r="A1230" s="487"/>
      <c r="B1230" s="469"/>
      <c r="C1230" s="469"/>
      <c r="D1230" s="470"/>
      <c r="E1230" s="696" t="s">
        <v>2225</v>
      </c>
      <c r="F1230" s="428" t="s">
        <v>887</v>
      </c>
      <c r="G1230" s="429" t="s">
        <v>38</v>
      </c>
      <c r="H1230" s="443" t="s">
        <v>382</v>
      </c>
      <c r="I1230" s="429"/>
      <c r="J1230" s="443" t="s">
        <v>600</v>
      </c>
      <c r="K1230" s="429">
        <v>5</v>
      </c>
      <c r="L1230" s="430">
        <v>3040.4</v>
      </c>
      <c r="M1230" s="429">
        <v>2732.8</v>
      </c>
      <c r="N1230" s="429">
        <v>700.6</v>
      </c>
      <c r="O1230" s="431">
        <v>180</v>
      </c>
      <c r="P1230" s="353" t="s">
        <v>2140</v>
      </c>
      <c r="Q1230" s="113">
        <v>126420</v>
      </c>
      <c r="R1230" s="113">
        <v>0</v>
      </c>
      <c r="S1230" s="113">
        <f t="shared" si="662"/>
        <v>39284.78</v>
      </c>
      <c r="T1230" s="113">
        <v>0</v>
      </c>
      <c r="U1230" s="308">
        <v>87135.22</v>
      </c>
      <c r="V1230" s="113">
        <v>0</v>
      </c>
      <c r="W1230" s="113">
        <f t="shared" si="663"/>
        <v>41.58005525588738</v>
      </c>
      <c r="X1230" s="113">
        <v>41.58</v>
      </c>
      <c r="Y1230" s="120">
        <v>44196</v>
      </c>
    </row>
    <row r="1231" spans="1:25" ht="15.75" thickBot="1" x14ac:dyDescent="0.3">
      <c r="A1231" s="471"/>
      <c r="B1231" s="472"/>
      <c r="C1231" s="472"/>
      <c r="D1231" s="473"/>
      <c r="E1231" s="696"/>
      <c r="F1231" s="618" t="s">
        <v>31</v>
      </c>
      <c r="G1231" s="352" t="s">
        <v>18</v>
      </c>
      <c r="H1231" s="352" t="s">
        <v>18</v>
      </c>
      <c r="I1231" s="352" t="s">
        <v>18</v>
      </c>
      <c r="J1231" s="352" t="s">
        <v>18</v>
      </c>
      <c r="K1231" s="352" t="s">
        <v>18</v>
      </c>
      <c r="L1231" s="464">
        <f>L1230</f>
        <v>3040.4</v>
      </c>
      <c r="M1231" s="464">
        <f>M1230</f>
        <v>2732.8</v>
      </c>
      <c r="N1231" s="464">
        <f>N1230</f>
        <v>700.6</v>
      </c>
      <c r="O1231" s="465">
        <f>O1230</f>
        <v>180</v>
      </c>
      <c r="P1231" s="463" t="s">
        <v>18</v>
      </c>
      <c r="Q1231" s="114">
        <f>SUM(Q1227:Q1230)</f>
        <v>545722</v>
      </c>
      <c r="R1231" s="114">
        <f t="shared" ref="R1231:U1231" si="664">SUM(R1227:R1230)</f>
        <v>0</v>
      </c>
      <c r="S1231" s="114">
        <f t="shared" si="664"/>
        <v>169582.09</v>
      </c>
      <c r="T1231" s="114">
        <f t="shared" si="664"/>
        <v>0</v>
      </c>
      <c r="U1231" s="114">
        <f t="shared" si="664"/>
        <v>376139.91000000003</v>
      </c>
      <c r="V1231" s="114">
        <f>SUBTOTAL(9,V1227:V1230)</f>
        <v>0</v>
      </c>
      <c r="W1231" s="466" t="s">
        <v>18</v>
      </c>
      <c r="X1231" s="114" t="s">
        <v>18</v>
      </c>
      <c r="Y1231" s="468" t="s">
        <v>18</v>
      </c>
    </row>
    <row r="1232" spans="1:25" ht="15" x14ac:dyDescent="0.25">
      <c r="A1232" s="488"/>
      <c r="B1232" s="474"/>
      <c r="C1232" s="474"/>
      <c r="D1232" s="475"/>
      <c r="E1232" s="696" t="s">
        <v>2226</v>
      </c>
      <c r="F1232" s="428" t="s">
        <v>856</v>
      </c>
      <c r="G1232" s="429" t="s">
        <v>38</v>
      </c>
      <c r="H1232" s="443" t="s">
        <v>634</v>
      </c>
      <c r="I1232" s="429"/>
      <c r="J1232" s="443" t="s">
        <v>600</v>
      </c>
      <c r="K1232" s="429">
        <v>5</v>
      </c>
      <c r="L1232" s="430">
        <v>6816.4</v>
      </c>
      <c r="M1232" s="429">
        <v>6134.2</v>
      </c>
      <c r="N1232" s="429">
        <v>1178.9000000000001</v>
      </c>
      <c r="O1232" s="431">
        <v>351</v>
      </c>
      <c r="P1232" s="353" t="s">
        <v>78</v>
      </c>
      <c r="Q1232" s="113">
        <v>373198</v>
      </c>
      <c r="R1232" s="113">
        <v>0</v>
      </c>
      <c r="S1232" s="113">
        <f t="shared" ref="S1232:S1238" si="665">Q1232-U1232</f>
        <v>115970.57</v>
      </c>
      <c r="T1232" s="113">
        <v>0</v>
      </c>
      <c r="U1232" s="308">
        <v>257227.43</v>
      </c>
      <c r="V1232" s="113">
        <v>0</v>
      </c>
      <c r="W1232" s="113">
        <f t="shared" ref="W1232:W1238" si="666">Q1232/L1232</f>
        <v>54.750014670500562</v>
      </c>
      <c r="X1232" s="113">
        <v>54.75</v>
      </c>
      <c r="Y1232" s="120">
        <v>44196</v>
      </c>
    </row>
    <row r="1233" spans="1:25" ht="25.5" x14ac:dyDescent="0.25">
      <c r="A1233" s="484"/>
      <c r="B1233" s="97"/>
      <c r="C1233" s="97"/>
      <c r="D1233" s="211"/>
      <c r="E1233" s="696" t="s">
        <v>2226</v>
      </c>
      <c r="F1233" s="428" t="s">
        <v>856</v>
      </c>
      <c r="G1233" s="429" t="s">
        <v>38</v>
      </c>
      <c r="H1233" s="443" t="s">
        <v>634</v>
      </c>
      <c r="I1233" s="429"/>
      <c r="J1233" s="443" t="s">
        <v>600</v>
      </c>
      <c r="K1233" s="429">
        <v>5</v>
      </c>
      <c r="L1233" s="430">
        <v>6816.4</v>
      </c>
      <c r="M1233" s="429">
        <v>6134.2</v>
      </c>
      <c r="N1233" s="429">
        <v>1178.9000000000001</v>
      </c>
      <c r="O1233" s="431">
        <v>351</v>
      </c>
      <c r="P1233" s="353" t="s">
        <v>2136</v>
      </c>
      <c r="Q1233" s="113">
        <v>283426</v>
      </c>
      <c r="R1233" s="113">
        <v>0</v>
      </c>
      <c r="S1233" s="113">
        <f t="shared" si="665"/>
        <v>88074.09</v>
      </c>
      <c r="T1233" s="113">
        <v>0</v>
      </c>
      <c r="U1233" s="308">
        <v>195351.91</v>
      </c>
      <c r="V1233" s="113">
        <v>0</v>
      </c>
      <c r="W1233" s="113">
        <f t="shared" si="666"/>
        <v>41.580012910040494</v>
      </c>
      <c r="X1233" s="113">
        <v>41.58</v>
      </c>
      <c r="Y1233" s="120">
        <v>44196</v>
      </c>
    </row>
    <row r="1234" spans="1:25" ht="15" x14ac:dyDescent="0.25">
      <c r="A1234" s="484"/>
      <c r="B1234" s="97"/>
      <c r="C1234" s="97"/>
      <c r="D1234" s="211"/>
      <c r="E1234" s="696" t="s">
        <v>2226</v>
      </c>
      <c r="F1234" s="428" t="s">
        <v>856</v>
      </c>
      <c r="G1234" s="429" t="s">
        <v>38</v>
      </c>
      <c r="H1234" s="429" t="s">
        <v>634</v>
      </c>
      <c r="I1234" s="429"/>
      <c r="J1234" s="443" t="s">
        <v>600</v>
      </c>
      <c r="K1234" s="429">
        <v>5</v>
      </c>
      <c r="L1234" s="432">
        <v>6816.4</v>
      </c>
      <c r="M1234" s="429">
        <v>6134.2</v>
      </c>
      <c r="N1234" s="429">
        <v>1178.9000000000001</v>
      </c>
      <c r="O1234" s="431">
        <v>351</v>
      </c>
      <c r="P1234" s="353" t="s">
        <v>2138</v>
      </c>
      <c r="Q1234" s="113">
        <v>13060154</v>
      </c>
      <c r="R1234" s="113">
        <v>0</v>
      </c>
      <c r="S1234" s="113">
        <f t="shared" si="665"/>
        <v>4058418.1500000004</v>
      </c>
      <c r="T1234" s="113">
        <v>0</v>
      </c>
      <c r="U1234" s="308">
        <v>9001735.8499999996</v>
      </c>
      <c r="V1234" s="113">
        <v>0</v>
      </c>
      <c r="W1234" s="113">
        <f t="shared" si="666"/>
        <v>1915.9899653776188</v>
      </c>
      <c r="X1234" s="113">
        <v>1915.99</v>
      </c>
      <c r="Y1234" s="120">
        <v>44196</v>
      </c>
    </row>
    <row r="1235" spans="1:25" ht="15" x14ac:dyDescent="0.25">
      <c r="A1235" s="484"/>
      <c r="B1235" s="97"/>
      <c r="C1235" s="97"/>
      <c r="D1235" s="211"/>
      <c r="E1235" s="696" t="s">
        <v>2226</v>
      </c>
      <c r="F1235" s="428" t="s">
        <v>856</v>
      </c>
      <c r="G1235" s="429" t="s">
        <v>38</v>
      </c>
      <c r="H1235" s="429" t="s">
        <v>634</v>
      </c>
      <c r="I1235" s="429"/>
      <c r="J1235" s="443" t="s">
        <v>600</v>
      </c>
      <c r="K1235" s="429">
        <v>5</v>
      </c>
      <c r="L1235" s="432">
        <v>6816.4</v>
      </c>
      <c r="M1235" s="429">
        <v>6134.2</v>
      </c>
      <c r="N1235" s="429">
        <v>1178.9000000000001</v>
      </c>
      <c r="O1235" s="431">
        <v>351</v>
      </c>
      <c r="P1235" s="353" t="s">
        <v>2137</v>
      </c>
      <c r="Q1235" s="113">
        <v>3994615</v>
      </c>
      <c r="R1235" s="113">
        <v>0</v>
      </c>
      <c r="S1235" s="113">
        <f t="shared" si="665"/>
        <v>1241319.06</v>
      </c>
      <c r="T1235" s="113">
        <v>0</v>
      </c>
      <c r="U1235" s="308">
        <v>2753295.94</v>
      </c>
      <c r="V1235" s="113">
        <v>0</v>
      </c>
      <c r="W1235" s="113">
        <f t="shared" si="666"/>
        <v>586.03001584414062</v>
      </c>
      <c r="X1235" s="113">
        <v>586.03</v>
      </c>
      <c r="Y1235" s="120">
        <v>44196</v>
      </c>
    </row>
    <row r="1236" spans="1:25" ht="15" x14ac:dyDescent="0.25">
      <c r="A1236" s="484"/>
      <c r="B1236" s="97"/>
      <c r="C1236" s="97"/>
      <c r="D1236" s="211"/>
      <c r="E1236" s="696" t="s">
        <v>2226</v>
      </c>
      <c r="F1236" s="428" t="s">
        <v>856</v>
      </c>
      <c r="G1236" s="429" t="s">
        <v>38</v>
      </c>
      <c r="H1236" s="443" t="s">
        <v>634</v>
      </c>
      <c r="I1236" s="429"/>
      <c r="J1236" s="443" t="s">
        <v>600</v>
      </c>
      <c r="K1236" s="429">
        <v>5</v>
      </c>
      <c r="L1236" s="432">
        <v>6816.4</v>
      </c>
      <c r="M1236" s="429">
        <v>6134.2</v>
      </c>
      <c r="N1236" s="429">
        <v>1178.9000000000001</v>
      </c>
      <c r="O1236" s="431">
        <v>351</v>
      </c>
      <c r="P1236" s="353" t="s">
        <v>83</v>
      </c>
      <c r="Q1236" s="113">
        <v>198425</v>
      </c>
      <c r="R1236" s="113">
        <v>0</v>
      </c>
      <c r="S1236" s="113">
        <f t="shared" si="665"/>
        <v>61660.19</v>
      </c>
      <c r="T1236" s="113">
        <v>0</v>
      </c>
      <c r="U1236" s="308">
        <v>136764.81</v>
      </c>
      <c r="V1236" s="113">
        <v>0</v>
      </c>
      <c r="W1236" s="113">
        <f t="shared" si="666"/>
        <v>29.109940731177748</v>
      </c>
      <c r="X1236" s="113">
        <v>29.11</v>
      </c>
      <c r="Y1236" s="120">
        <v>44196</v>
      </c>
    </row>
    <row r="1237" spans="1:25" ht="15" x14ac:dyDescent="0.25">
      <c r="A1237" s="484"/>
      <c r="B1237" s="97"/>
      <c r="C1237" s="97"/>
      <c r="D1237" s="211"/>
      <c r="E1237" s="696" t="s">
        <v>2226</v>
      </c>
      <c r="F1237" s="428" t="s">
        <v>856</v>
      </c>
      <c r="G1237" s="429" t="s">
        <v>38</v>
      </c>
      <c r="H1237" s="443" t="s">
        <v>634</v>
      </c>
      <c r="I1237" s="429"/>
      <c r="J1237" s="443" t="s">
        <v>600</v>
      </c>
      <c r="K1237" s="429">
        <v>5</v>
      </c>
      <c r="L1237" s="430">
        <v>6816.4</v>
      </c>
      <c r="M1237" s="429">
        <v>6134.2</v>
      </c>
      <c r="N1237" s="429">
        <v>1178.9000000000001</v>
      </c>
      <c r="O1237" s="431">
        <v>351</v>
      </c>
      <c r="P1237" s="353" t="s">
        <v>35</v>
      </c>
      <c r="Q1237" s="113">
        <v>283426</v>
      </c>
      <c r="R1237" s="113">
        <v>0</v>
      </c>
      <c r="S1237" s="113">
        <f t="shared" si="665"/>
        <v>88074.09</v>
      </c>
      <c r="T1237" s="113">
        <v>0</v>
      </c>
      <c r="U1237" s="308">
        <v>195351.91</v>
      </c>
      <c r="V1237" s="113">
        <v>0</v>
      </c>
      <c r="W1237" s="113">
        <f t="shared" si="666"/>
        <v>41.580012910040494</v>
      </c>
      <c r="X1237" s="113">
        <v>41.58</v>
      </c>
      <c r="Y1237" s="120">
        <v>44196</v>
      </c>
    </row>
    <row r="1238" spans="1:25" ht="25.5" x14ac:dyDescent="0.25">
      <c r="A1238" s="484"/>
      <c r="B1238" s="97"/>
      <c r="C1238" s="97"/>
      <c r="D1238" s="211"/>
      <c r="E1238" s="696" t="s">
        <v>2226</v>
      </c>
      <c r="F1238" s="428" t="s">
        <v>856</v>
      </c>
      <c r="G1238" s="429" t="s">
        <v>38</v>
      </c>
      <c r="H1238" s="443" t="s">
        <v>634</v>
      </c>
      <c r="I1238" s="429"/>
      <c r="J1238" s="443" t="s">
        <v>600</v>
      </c>
      <c r="K1238" s="429">
        <v>5</v>
      </c>
      <c r="L1238" s="430">
        <v>6816.4</v>
      </c>
      <c r="M1238" s="429">
        <v>6134.2</v>
      </c>
      <c r="N1238" s="429">
        <v>1178.9000000000001</v>
      </c>
      <c r="O1238" s="431">
        <v>351</v>
      </c>
      <c r="P1238" s="353" t="s">
        <v>2140</v>
      </c>
      <c r="Q1238" s="113">
        <v>283426</v>
      </c>
      <c r="R1238" s="113">
        <v>0</v>
      </c>
      <c r="S1238" s="113">
        <f t="shared" si="665"/>
        <v>88074.09</v>
      </c>
      <c r="T1238" s="113">
        <v>0</v>
      </c>
      <c r="U1238" s="308">
        <v>195351.91</v>
      </c>
      <c r="V1238" s="113">
        <v>0</v>
      </c>
      <c r="W1238" s="113">
        <f t="shared" si="666"/>
        <v>41.580012910040494</v>
      </c>
      <c r="X1238" s="113">
        <v>41.58</v>
      </c>
      <c r="Y1238" s="120">
        <v>44196</v>
      </c>
    </row>
    <row r="1239" spans="1:25" ht="15" x14ac:dyDescent="0.25">
      <c r="A1239" s="484"/>
      <c r="B1239" s="97"/>
      <c r="C1239" s="97"/>
      <c r="D1239" s="211"/>
      <c r="E1239" s="696"/>
      <c r="F1239" s="618" t="s">
        <v>31</v>
      </c>
      <c r="G1239" s="352" t="s">
        <v>18</v>
      </c>
      <c r="H1239" s="352" t="s">
        <v>18</v>
      </c>
      <c r="I1239" s="352" t="s">
        <v>18</v>
      </c>
      <c r="J1239" s="352" t="s">
        <v>18</v>
      </c>
      <c r="K1239" s="352" t="s">
        <v>18</v>
      </c>
      <c r="L1239" s="464">
        <f>L1238</f>
        <v>6816.4</v>
      </c>
      <c r="M1239" s="464">
        <f>M1238</f>
        <v>6134.2</v>
      </c>
      <c r="N1239" s="464">
        <f>N1238</f>
        <v>1178.9000000000001</v>
      </c>
      <c r="O1239" s="465">
        <f>O1238</f>
        <v>351</v>
      </c>
      <c r="P1239" s="463" t="s">
        <v>18</v>
      </c>
      <c r="Q1239" s="114">
        <f>SUM(Q1232:Q1238)</f>
        <v>18476670</v>
      </c>
      <c r="R1239" s="114">
        <f t="shared" ref="R1239:U1239" si="667">SUM(R1232:R1238)</f>
        <v>0</v>
      </c>
      <c r="S1239" s="114">
        <f t="shared" si="667"/>
        <v>5741590.2400000012</v>
      </c>
      <c r="T1239" s="114">
        <f t="shared" si="667"/>
        <v>0</v>
      </c>
      <c r="U1239" s="114">
        <f t="shared" si="667"/>
        <v>12735079.76</v>
      </c>
      <c r="V1239" s="114">
        <f>SUBTOTAL(9,V1232:V1238)</f>
        <v>0</v>
      </c>
      <c r="W1239" s="466" t="s">
        <v>18</v>
      </c>
      <c r="X1239" s="114" t="s">
        <v>18</v>
      </c>
      <c r="Y1239" s="468" t="s">
        <v>18</v>
      </c>
    </row>
    <row r="1240" spans="1:25" ht="15" x14ac:dyDescent="0.25">
      <c r="A1240" s="484"/>
      <c r="B1240" s="97"/>
      <c r="C1240" s="97"/>
      <c r="D1240" s="211"/>
      <c r="E1240" s="696" t="s">
        <v>2227</v>
      </c>
      <c r="F1240" s="428" t="s">
        <v>888</v>
      </c>
      <c r="G1240" s="429" t="s">
        <v>38</v>
      </c>
      <c r="H1240" s="443" t="s">
        <v>634</v>
      </c>
      <c r="I1240" s="429"/>
      <c r="J1240" s="443" t="s">
        <v>600</v>
      </c>
      <c r="K1240" s="429">
        <v>5</v>
      </c>
      <c r="L1240" s="430">
        <v>3053.3</v>
      </c>
      <c r="M1240" s="429">
        <v>2747.1</v>
      </c>
      <c r="N1240" s="429">
        <v>694.7</v>
      </c>
      <c r="O1240" s="431">
        <v>180</v>
      </c>
      <c r="P1240" s="353" t="s">
        <v>78</v>
      </c>
      <c r="Q1240" s="113">
        <v>167168</v>
      </c>
      <c r="R1240" s="113">
        <v>0</v>
      </c>
      <c r="S1240" s="113">
        <f t="shared" ref="S1240:S1243" si="668">Q1240-U1240</f>
        <v>51947.14</v>
      </c>
      <c r="T1240" s="113">
        <v>0</v>
      </c>
      <c r="U1240" s="308">
        <v>115220.86</v>
      </c>
      <c r="V1240" s="113">
        <v>0</v>
      </c>
      <c r="W1240" s="113">
        <f t="shared" ref="W1240:W1243" si="669">Q1240/L1240</f>
        <v>54.749942684963806</v>
      </c>
      <c r="X1240" s="113">
        <v>54.75</v>
      </c>
      <c r="Y1240" s="120">
        <v>44196</v>
      </c>
    </row>
    <row r="1241" spans="1:25" ht="25.5" x14ac:dyDescent="0.25">
      <c r="A1241" s="484"/>
      <c r="B1241" s="97"/>
      <c r="C1241" s="97"/>
      <c r="D1241" s="211"/>
      <c r="E1241" s="696" t="s">
        <v>2227</v>
      </c>
      <c r="F1241" s="428" t="s">
        <v>888</v>
      </c>
      <c r="G1241" s="429" t="s">
        <v>38</v>
      </c>
      <c r="H1241" s="443" t="s">
        <v>634</v>
      </c>
      <c r="I1241" s="429"/>
      <c r="J1241" s="443" t="s">
        <v>600</v>
      </c>
      <c r="K1241" s="429">
        <v>5</v>
      </c>
      <c r="L1241" s="430">
        <v>3053.3</v>
      </c>
      <c r="M1241" s="429">
        <v>2747.1</v>
      </c>
      <c r="N1241" s="429">
        <v>694.7</v>
      </c>
      <c r="O1241" s="431">
        <v>180</v>
      </c>
      <c r="P1241" s="353" t="s">
        <v>2136</v>
      </c>
      <c r="Q1241" s="113">
        <v>126956</v>
      </c>
      <c r="R1241" s="113">
        <v>0</v>
      </c>
      <c r="S1241" s="113">
        <f t="shared" si="668"/>
        <v>39451.339999999997</v>
      </c>
      <c r="T1241" s="113">
        <v>0</v>
      </c>
      <c r="U1241" s="308">
        <v>87504.66</v>
      </c>
      <c r="V1241" s="113">
        <v>0</v>
      </c>
      <c r="W1241" s="113">
        <f t="shared" si="669"/>
        <v>41.579929911898596</v>
      </c>
      <c r="X1241" s="113">
        <v>41.58</v>
      </c>
      <c r="Y1241" s="120">
        <v>44196</v>
      </c>
    </row>
    <row r="1242" spans="1:25" ht="25.5" x14ac:dyDescent="0.25">
      <c r="A1242" s="484"/>
      <c r="B1242" s="97"/>
      <c r="C1242" s="97"/>
      <c r="D1242" s="211"/>
      <c r="E1242" s="696" t="s">
        <v>2227</v>
      </c>
      <c r="F1242" s="428" t="s">
        <v>888</v>
      </c>
      <c r="G1242" s="429" t="s">
        <v>38</v>
      </c>
      <c r="H1242" s="443" t="s">
        <v>634</v>
      </c>
      <c r="I1242" s="429"/>
      <c r="J1242" s="443" t="s">
        <v>600</v>
      </c>
      <c r="K1242" s="429">
        <v>5</v>
      </c>
      <c r="L1242" s="430">
        <v>3053.3</v>
      </c>
      <c r="M1242" s="429">
        <v>2747.1</v>
      </c>
      <c r="N1242" s="429">
        <v>694.7</v>
      </c>
      <c r="O1242" s="431">
        <v>180</v>
      </c>
      <c r="P1242" s="353" t="s">
        <v>2140</v>
      </c>
      <c r="Q1242" s="113">
        <v>126956</v>
      </c>
      <c r="R1242" s="113">
        <v>0</v>
      </c>
      <c r="S1242" s="113">
        <f t="shared" si="668"/>
        <v>39451.339999999997</v>
      </c>
      <c r="T1242" s="113">
        <v>0</v>
      </c>
      <c r="U1242" s="308">
        <v>87504.66</v>
      </c>
      <c r="V1242" s="113">
        <v>0</v>
      </c>
      <c r="W1242" s="113">
        <f t="shared" si="669"/>
        <v>41.579929911898596</v>
      </c>
      <c r="X1242" s="113">
        <v>41.58</v>
      </c>
      <c r="Y1242" s="120">
        <v>44196</v>
      </c>
    </row>
    <row r="1243" spans="1:25" ht="15" x14ac:dyDescent="0.25">
      <c r="A1243" s="484"/>
      <c r="B1243" s="97"/>
      <c r="C1243" s="97"/>
      <c r="D1243" s="211"/>
      <c r="E1243" s="696" t="s">
        <v>2227</v>
      </c>
      <c r="F1243" s="428" t="s">
        <v>888</v>
      </c>
      <c r="G1243" s="429" t="s">
        <v>38</v>
      </c>
      <c r="H1243" s="443" t="s">
        <v>634</v>
      </c>
      <c r="I1243" s="429"/>
      <c r="J1243" s="443" t="s">
        <v>600</v>
      </c>
      <c r="K1243" s="429">
        <v>5</v>
      </c>
      <c r="L1243" s="430">
        <v>3053.3</v>
      </c>
      <c r="M1243" s="429">
        <v>2747.1</v>
      </c>
      <c r="N1243" s="429">
        <v>694.7</v>
      </c>
      <c r="O1243" s="431">
        <v>180</v>
      </c>
      <c r="P1243" s="353" t="s">
        <v>35</v>
      </c>
      <c r="Q1243" s="113">
        <v>126956</v>
      </c>
      <c r="R1243" s="113">
        <v>0</v>
      </c>
      <c r="S1243" s="113">
        <f t="shared" si="668"/>
        <v>39451.339999999997</v>
      </c>
      <c r="T1243" s="113">
        <v>0</v>
      </c>
      <c r="U1243" s="308">
        <v>87504.66</v>
      </c>
      <c r="V1243" s="113">
        <v>0</v>
      </c>
      <c r="W1243" s="113">
        <f t="shared" si="669"/>
        <v>41.579929911898596</v>
      </c>
      <c r="X1243" s="113">
        <v>41.58</v>
      </c>
      <c r="Y1243" s="120">
        <v>44196</v>
      </c>
    </row>
    <row r="1244" spans="1:25" ht="15" x14ac:dyDescent="0.25">
      <c r="A1244" s="484"/>
      <c r="B1244" s="97"/>
      <c r="C1244" s="97"/>
      <c r="D1244" s="211"/>
      <c r="E1244" s="696"/>
      <c r="F1244" s="618" t="s">
        <v>31</v>
      </c>
      <c r="G1244" s="352" t="s">
        <v>18</v>
      </c>
      <c r="H1244" s="352" t="s">
        <v>18</v>
      </c>
      <c r="I1244" s="352" t="s">
        <v>18</v>
      </c>
      <c r="J1244" s="352" t="s">
        <v>18</v>
      </c>
      <c r="K1244" s="352" t="s">
        <v>18</v>
      </c>
      <c r="L1244" s="464">
        <f>L1243</f>
        <v>3053.3</v>
      </c>
      <c r="M1244" s="464">
        <f>M1243</f>
        <v>2747.1</v>
      </c>
      <c r="N1244" s="464">
        <f>N1243</f>
        <v>694.7</v>
      </c>
      <c r="O1244" s="465">
        <f>O1243</f>
        <v>180</v>
      </c>
      <c r="P1244" s="463" t="s">
        <v>18</v>
      </c>
      <c r="Q1244" s="114">
        <f>SUM(Q1240:Q1243)</f>
        <v>548036</v>
      </c>
      <c r="R1244" s="114">
        <f t="shared" ref="R1244:U1244" si="670">SUM(R1240:R1243)</f>
        <v>0</v>
      </c>
      <c r="S1244" s="114">
        <f t="shared" si="670"/>
        <v>170301.15999999997</v>
      </c>
      <c r="T1244" s="114">
        <f t="shared" si="670"/>
        <v>0</v>
      </c>
      <c r="U1244" s="114">
        <f t="shared" si="670"/>
        <v>377734.84000000008</v>
      </c>
      <c r="V1244" s="114">
        <f>SUBTOTAL(9,V1240:V1243)</f>
        <v>0</v>
      </c>
      <c r="W1244" s="466" t="s">
        <v>18</v>
      </c>
      <c r="X1244" s="114" t="s">
        <v>18</v>
      </c>
      <c r="Y1244" s="468" t="s">
        <v>18</v>
      </c>
    </row>
    <row r="1245" spans="1:25" ht="15" x14ac:dyDescent="0.25">
      <c r="A1245" s="484"/>
      <c r="B1245" s="97"/>
      <c r="C1245" s="97"/>
      <c r="D1245" s="211"/>
      <c r="E1245" s="696" t="s">
        <v>2228</v>
      </c>
      <c r="F1245" s="428" t="s">
        <v>1110</v>
      </c>
      <c r="G1245" s="429" t="s">
        <v>38</v>
      </c>
      <c r="H1245" s="429" t="s">
        <v>719</v>
      </c>
      <c r="I1245" s="429"/>
      <c r="J1245" s="443" t="s">
        <v>600</v>
      </c>
      <c r="K1245" s="429">
        <v>5</v>
      </c>
      <c r="L1245" s="430">
        <v>4722.3999999999996</v>
      </c>
      <c r="M1245" s="429">
        <v>4240.8</v>
      </c>
      <c r="N1245" s="429"/>
      <c r="O1245" s="431">
        <v>237</v>
      </c>
      <c r="P1245" s="353" t="s">
        <v>35</v>
      </c>
      <c r="Q1245" s="113">
        <v>196357</v>
      </c>
      <c r="R1245" s="113">
        <v>0</v>
      </c>
      <c r="S1245" s="113">
        <f t="shared" ref="S1245:S1248" si="671">Q1245-U1245</f>
        <v>61017.570000000007</v>
      </c>
      <c r="T1245" s="113">
        <v>0</v>
      </c>
      <c r="U1245" s="308">
        <v>135339.43</v>
      </c>
      <c r="V1245" s="113">
        <v>0</v>
      </c>
      <c r="W1245" s="113">
        <f t="shared" ref="W1245:W1248" si="672">Q1245/L1245</f>
        <v>41.579916991360328</v>
      </c>
      <c r="X1245" s="113">
        <v>41.58</v>
      </c>
      <c r="Y1245" s="120">
        <v>44196</v>
      </c>
    </row>
    <row r="1246" spans="1:25" ht="25.5" x14ac:dyDescent="0.25">
      <c r="A1246" s="484"/>
      <c r="B1246" s="97"/>
      <c r="C1246" s="97"/>
      <c r="D1246" s="211"/>
      <c r="E1246" s="696" t="s">
        <v>2228</v>
      </c>
      <c r="F1246" s="428" t="s">
        <v>1110</v>
      </c>
      <c r="G1246" s="429" t="s">
        <v>38</v>
      </c>
      <c r="H1246" s="443" t="s">
        <v>719</v>
      </c>
      <c r="I1246" s="429"/>
      <c r="J1246" s="443" t="s">
        <v>600</v>
      </c>
      <c r="K1246" s="429">
        <v>5</v>
      </c>
      <c r="L1246" s="430">
        <v>4722.3999999999996</v>
      </c>
      <c r="M1246" s="429">
        <v>4240.8</v>
      </c>
      <c r="N1246" s="429"/>
      <c r="O1246" s="431">
        <v>237</v>
      </c>
      <c r="P1246" s="353" t="s">
        <v>2140</v>
      </c>
      <c r="Q1246" s="113">
        <v>196357</v>
      </c>
      <c r="R1246" s="113">
        <v>0</v>
      </c>
      <c r="S1246" s="113">
        <f t="shared" si="671"/>
        <v>61017.570000000007</v>
      </c>
      <c r="T1246" s="113">
        <v>0</v>
      </c>
      <c r="U1246" s="308">
        <v>135339.43</v>
      </c>
      <c r="V1246" s="113">
        <v>0</v>
      </c>
      <c r="W1246" s="113">
        <f t="shared" si="672"/>
        <v>41.579916991360328</v>
      </c>
      <c r="X1246" s="113">
        <v>41.58</v>
      </c>
      <c r="Y1246" s="120">
        <v>44196</v>
      </c>
    </row>
    <row r="1247" spans="1:25" ht="25.5" x14ac:dyDescent="0.25">
      <c r="A1247" s="484"/>
      <c r="B1247" s="97"/>
      <c r="C1247" s="97"/>
      <c r="D1247" s="211"/>
      <c r="E1247" s="696" t="s">
        <v>2228</v>
      </c>
      <c r="F1247" s="428" t="s">
        <v>1110</v>
      </c>
      <c r="G1247" s="429" t="s">
        <v>38</v>
      </c>
      <c r="H1247" s="429" t="s">
        <v>719</v>
      </c>
      <c r="I1247" s="429"/>
      <c r="J1247" s="443" t="s">
        <v>600</v>
      </c>
      <c r="K1247" s="429">
        <v>5</v>
      </c>
      <c r="L1247" s="430">
        <v>4722.3999999999996</v>
      </c>
      <c r="M1247" s="429">
        <v>4240.8</v>
      </c>
      <c r="N1247" s="429"/>
      <c r="O1247" s="431">
        <v>237</v>
      </c>
      <c r="P1247" s="353" t="s">
        <v>2136</v>
      </c>
      <c r="Q1247" s="113">
        <v>196357</v>
      </c>
      <c r="R1247" s="113">
        <v>0</v>
      </c>
      <c r="S1247" s="113">
        <f t="shared" si="671"/>
        <v>61017.570000000007</v>
      </c>
      <c r="T1247" s="113">
        <v>0</v>
      </c>
      <c r="U1247" s="308">
        <v>135339.43</v>
      </c>
      <c r="V1247" s="113">
        <v>0</v>
      </c>
      <c r="W1247" s="113">
        <f t="shared" si="672"/>
        <v>41.579916991360328</v>
      </c>
      <c r="X1247" s="113">
        <v>41.58</v>
      </c>
      <c r="Y1247" s="120">
        <v>44196</v>
      </c>
    </row>
    <row r="1248" spans="1:25" ht="15" x14ac:dyDescent="0.25">
      <c r="A1248" s="484"/>
      <c r="B1248" s="97"/>
      <c r="C1248" s="97"/>
      <c r="D1248" s="211"/>
      <c r="E1248" s="696" t="s">
        <v>2228</v>
      </c>
      <c r="F1248" s="428" t="s">
        <v>1110</v>
      </c>
      <c r="G1248" s="429" t="s">
        <v>38</v>
      </c>
      <c r="H1248" s="429" t="s">
        <v>719</v>
      </c>
      <c r="I1248" s="429"/>
      <c r="J1248" s="443" t="s">
        <v>600</v>
      </c>
      <c r="K1248" s="429">
        <v>5</v>
      </c>
      <c r="L1248" s="430">
        <v>4722.3999999999996</v>
      </c>
      <c r="M1248" s="429">
        <v>4240.8</v>
      </c>
      <c r="N1248" s="429"/>
      <c r="O1248" s="431">
        <v>237</v>
      </c>
      <c r="P1248" s="353" t="s">
        <v>78</v>
      </c>
      <c r="Q1248" s="113">
        <v>258551</v>
      </c>
      <c r="R1248" s="113">
        <v>0</v>
      </c>
      <c r="S1248" s="113">
        <f t="shared" si="671"/>
        <v>80344.23000000001</v>
      </c>
      <c r="T1248" s="113">
        <v>0</v>
      </c>
      <c r="U1248" s="308">
        <v>178206.77</v>
      </c>
      <c r="V1248" s="113">
        <v>0</v>
      </c>
      <c r="W1248" s="113">
        <f t="shared" si="672"/>
        <v>54.749915297306458</v>
      </c>
      <c r="X1248" s="113">
        <v>54.75</v>
      </c>
      <c r="Y1248" s="120">
        <v>44196</v>
      </c>
    </row>
    <row r="1249" spans="1:25" ht="15" x14ac:dyDescent="0.25">
      <c r="A1249" s="484"/>
      <c r="B1249" s="97"/>
      <c r="C1249" s="97"/>
      <c r="D1249" s="211"/>
      <c r="E1249" s="696"/>
      <c r="F1249" s="618" t="s">
        <v>31</v>
      </c>
      <c r="G1249" s="352" t="s">
        <v>18</v>
      </c>
      <c r="H1249" s="352" t="s">
        <v>18</v>
      </c>
      <c r="I1249" s="352" t="s">
        <v>18</v>
      </c>
      <c r="J1249" s="352" t="s">
        <v>18</v>
      </c>
      <c r="K1249" s="352" t="s">
        <v>18</v>
      </c>
      <c r="L1249" s="464">
        <f>L1248</f>
        <v>4722.3999999999996</v>
      </c>
      <c r="M1249" s="464">
        <f>M1248</f>
        <v>4240.8</v>
      </c>
      <c r="N1249" s="464">
        <f>N1248</f>
        <v>0</v>
      </c>
      <c r="O1249" s="465">
        <f>O1248</f>
        <v>237</v>
      </c>
      <c r="P1249" s="463" t="s">
        <v>18</v>
      </c>
      <c r="Q1249" s="114">
        <f>SUM(Q1245:Q1248)</f>
        <v>847622</v>
      </c>
      <c r="R1249" s="114">
        <f t="shared" ref="R1249:U1249" si="673">SUM(R1245:R1248)</f>
        <v>0</v>
      </c>
      <c r="S1249" s="114">
        <f t="shared" si="673"/>
        <v>263396.94000000006</v>
      </c>
      <c r="T1249" s="114">
        <f t="shared" si="673"/>
        <v>0</v>
      </c>
      <c r="U1249" s="114">
        <f t="shared" si="673"/>
        <v>584225.05999999994</v>
      </c>
      <c r="V1249" s="114">
        <f>SUBTOTAL(9,V1245:V1248)</f>
        <v>0</v>
      </c>
      <c r="W1249" s="466" t="s">
        <v>18</v>
      </c>
      <c r="X1249" s="114" t="s">
        <v>18</v>
      </c>
      <c r="Y1249" s="468" t="s">
        <v>18</v>
      </c>
    </row>
    <row r="1250" spans="1:25" ht="25.5" x14ac:dyDescent="0.25">
      <c r="A1250" s="484"/>
      <c r="B1250" s="97"/>
      <c r="C1250" s="97"/>
      <c r="D1250" s="211"/>
      <c r="E1250" s="696" t="s">
        <v>2229</v>
      </c>
      <c r="F1250" s="428" t="s">
        <v>889</v>
      </c>
      <c r="G1250" s="429" t="s">
        <v>38</v>
      </c>
      <c r="H1250" s="443" t="s">
        <v>616</v>
      </c>
      <c r="I1250" s="429"/>
      <c r="J1250" s="443" t="s">
        <v>600</v>
      </c>
      <c r="K1250" s="429">
        <v>5</v>
      </c>
      <c r="L1250" s="430">
        <v>3016.7</v>
      </c>
      <c r="M1250" s="429">
        <v>2695.6</v>
      </c>
      <c r="N1250" s="429"/>
      <c r="O1250" s="431">
        <v>180</v>
      </c>
      <c r="P1250" s="353" t="s">
        <v>2136</v>
      </c>
      <c r="Q1250" s="113">
        <v>125434</v>
      </c>
      <c r="R1250" s="113">
        <v>0</v>
      </c>
      <c r="S1250" s="113">
        <f t="shared" ref="S1250:S1253" si="674">Q1250-U1250</f>
        <v>38978.380000000005</v>
      </c>
      <c r="T1250" s="113">
        <v>0</v>
      </c>
      <c r="U1250" s="308">
        <v>86455.62</v>
      </c>
      <c r="V1250" s="113">
        <v>0</v>
      </c>
      <c r="W1250" s="113">
        <f t="shared" ref="W1250:W1253" si="675">Q1250/L1250</f>
        <v>41.57987204561276</v>
      </c>
      <c r="X1250" s="113">
        <v>41.58</v>
      </c>
      <c r="Y1250" s="120">
        <v>44196</v>
      </c>
    </row>
    <row r="1251" spans="1:25" ht="15" x14ac:dyDescent="0.25">
      <c r="A1251" s="484"/>
      <c r="B1251" s="97"/>
      <c r="C1251" s="97"/>
      <c r="D1251" s="211"/>
      <c r="E1251" s="696" t="s">
        <v>2229</v>
      </c>
      <c r="F1251" s="428" t="s">
        <v>889</v>
      </c>
      <c r="G1251" s="429" t="s">
        <v>38</v>
      </c>
      <c r="H1251" s="429" t="s">
        <v>616</v>
      </c>
      <c r="I1251" s="429"/>
      <c r="J1251" s="443" t="s">
        <v>600</v>
      </c>
      <c r="K1251" s="429">
        <v>5</v>
      </c>
      <c r="L1251" s="430">
        <v>3016.7</v>
      </c>
      <c r="M1251" s="429">
        <v>2695.6</v>
      </c>
      <c r="N1251" s="429"/>
      <c r="O1251" s="431">
        <v>180</v>
      </c>
      <c r="P1251" s="353" t="s">
        <v>78</v>
      </c>
      <c r="Q1251" s="113">
        <v>165164</v>
      </c>
      <c r="R1251" s="113">
        <v>0</v>
      </c>
      <c r="S1251" s="113">
        <f t="shared" si="674"/>
        <v>51324.399999999994</v>
      </c>
      <c r="T1251" s="113">
        <v>0</v>
      </c>
      <c r="U1251" s="308">
        <v>113839.6</v>
      </c>
      <c r="V1251" s="113">
        <v>0</v>
      </c>
      <c r="W1251" s="113">
        <f t="shared" si="675"/>
        <v>54.749892266383803</v>
      </c>
      <c r="X1251" s="113">
        <v>54.75</v>
      </c>
      <c r="Y1251" s="120">
        <v>44196</v>
      </c>
    </row>
    <row r="1252" spans="1:25" ht="25.5" x14ac:dyDescent="0.25">
      <c r="A1252" s="484"/>
      <c r="B1252" s="97"/>
      <c r="C1252" s="97"/>
      <c r="D1252" s="211"/>
      <c r="E1252" s="696" t="s">
        <v>2229</v>
      </c>
      <c r="F1252" s="428" t="s">
        <v>889</v>
      </c>
      <c r="G1252" s="429" t="s">
        <v>38</v>
      </c>
      <c r="H1252" s="429" t="s">
        <v>616</v>
      </c>
      <c r="I1252" s="429"/>
      <c r="J1252" s="443" t="s">
        <v>600</v>
      </c>
      <c r="K1252" s="429">
        <v>5</v>
      </c>
      <c r="L1252" s="430">
        <v>3016.7</v>
      </c>
      <c r="M1252" s="429">
        <v>2695.6</v>
      </c>
      <c r="N1252" s="429"/>
      <c r="O1252" s="431">
        <v>180</v>
      </c>
      <c r="P1252" s="353" t="s">
        <v>2140</v>
      </c>
      <c r="Q1252" s="113">
        <v>125434</v>
      </c>
      <c r="R1252" s="113">
        <v>0</v>
      </c>
      <c r="S1252" s="113">
        <f t="shared" si="674"/>
        <v>38978.380000000005</v>
      </c>
      <c r="T1252" s="113">
        <v>0</v>
      </c>
      <c r="U1252" s="308">
        <v>86455.62</v>
      </c>
      <c r="V1252" s="113">
        <v>0</v>
      </c>
      <c r="W1252" s="113">
        <f t="shared" si="675"/>
        <v>41.57987204561276</v>
      </c>
      <c r="X1252" s="113">
        <v>41.58</v>
      </c>
      <c r="Y1252" s="120">
        <v>44196</v>
      </c>
    </row>
    <row r="1253" spans="1:25" ht="15" x14ac:dyDescent="0.25">
      <c r="A1253" s="484"/>
      <c r="B1253" s="97"/>
      <c r="C1253" s="97"/>
      <c r="D1253" s="211"/>
      <c r="E1253" s="696" t="s">
        <v>2229</v>
      </c>
      <c r="F1253" s="428" t="s">
        <v>889</v>
      </c>
      <c r="G1253" s="429" t="s">
        <v>38</v>
      </c>
      <c r="H1253" s="429" t="s">
        <v>616</v>
      </c>
      <c r="I1253" s="429"/>
      <c r="J1253" s="443" t="s">
        <v>600</v>
      </c>
      <c r="K1253" s="429">
        <v>5</v>
      </c>
      <c r="L1253" s="430">
        <v>3016.7</v>
      </c>
      <c r="M1253" s="429">
        <v>2695.6</v>
      </c>
      <c r="N1253" s="429"/>
      <c r="O1253" s="431">
        <v>180</v>
      </c>
      <c r="P1253" s="353" t="s">
        <v>35</v>
      </c>
      <c r="Q1253" s="113">
        <v>125434</v>
      </c>
      <c r="R1253" s="113">
        <v>0</v>
      </c>
      <c r="S1253" s="113">
        <f t="shared" si="674"/>
        <v>38978.380000000005</v>
      </c>
      <c r="T1253" s="113">
        <v>0</v>
      </c>
      <c r="U1253" s="308">
        <v>86455.62</v>
      </c>
      <c r="V1253" s="113">
        <v>0</v>
      </c>
      <c r="W1253" s="113">
        <f t="shared" si="675"/>
        <v>41.57987204561276</v>
      </c>
      <c r="X1253" s="113">
        <v>41.58</v>
      </c>
      <c r="Y1253" s="120">
        <v>44196</v>
      </c>
    </row>
    <row r="1254" spans="1:25" ht="15" x14ac:dyDescent="0.25">
      <c r="A1254" s="484"/>
      <c r="B1254" s="97"/>
      <c r="C1254" s="97"/>
      <c r="D1254" s="211"/>
      <c r="E1254" s="696"/>
      <c r="F1254" s="618" t="s">
        <v>31</v>
      </c>
      <c r="G1254" s="352" t="s">
        <v>18</v>
      </c>
      <c r="H1254" s="352" t="s">
        <v>18</v>
      </c>
      <c r="I1254" s="352" t="s">
        <v>18</v>
      </c>
      <c r="J1254" s="352" t="s">
        <v>18</v>
      </c>
      <c r="K1254" s="352" t="s">
        <v>18</v>
      </c>
      <c r="L1254" s="464">
        <f>L1253</f>
        <v>3016.7</v>
      </c>
      <c r="M1254" s="464">
        <f>M1253</f>
        <v>2695.6</v>
      </c>
      <c r="N1254" s="464">
        <f>N1253</f>
        <v>0</v>
      </c>
      <c r="O1254" s="465">
        <f>O1253</f>
        <v>180</v>
      </c>
      <c r="P1254" s="463" t="s">
        <v>18</v>
      </c>
      <c r="Q1254" s="114">
        <f>SUM(Q1250:Q1253)</f>
        <v>541466</v>
      </c>
      <c r="R1254" s="114">
        <f t="shared" ref="R1254:U1254" si="676">SUM(R1250:R1253)</f>
        <v>0</v>
      </c>
      <c r="S1254" s="114">
        <f t="shared" si="676"/>
        <v>168259.54</v>
      </c>
      <c r="T1254" s="114">
        <f t="shared" si="676"/>
        <v>0</v>
      </c>
      <c r="U1254" s="114">
        <f t="shared" si="676"/>
        <v>373206.45999999996</v>
      </c>
      <c r="V1254" s="114">
        <f>SUBTOTAL(9,V1250:V1253)</f>
        <v>0</v>
      </c>
      <c r="W1254" s="466" t="s">
        <v>18</v>
      </c>
      <c r="X1254" s="114" t="s">
        <v>18</v>
      </c>
      <c r="Y1254" s="468" t="s">
        <v>18</v>
      </c>
    </row>
    <row r="1255" spans="1:25" ht="25.5" x14ac:dyDescent="0.25">
      <c r="A1255" s="484"/>
      <c r="B1255" s="97"/>
      <c r="C1255" s="97"/>
      <c r="D1255" s="211"/>
      <c r="E1255" s="1023" t="s">
        <v>2230</v>
      </c>
      <c r="F1255" s="451" t="s">
        <v>1111</v>
      </c>
      <c r="G1255" s="452" t="s">
        <v>38</v>
      </c>
      <c r="H1255" s="178" t="s">
        <v>720</v>
      </c>
      <c r="I1255" s="452"/>
      <c r="J1255" s="178" t="s">
        <v>600</v>
      </c>
      <c r="K1255" s="452">
        <v>5</v>
      </c>
      <c r="L1255" s="453">
        <v>4875.3999999999996</v>
      </c>
      <c r="M1255" s="452">
        <v>4416.6000000000004</v>
      </c>
      <c r="N1255" s="452">
        <v>1107.5999999999999</v>
      </c>
      <c r="O1255" s="454">
        <v>270</v>
      </c>
      <c r="P1255" s="354" t="s">
        <v>2140</v>
      </c>
      <c r="Q1255" s="111">
        <v>202719</v>
      </c>
      <c r="R1255" s="111">
        <v>0</v>
      </c>
      <c r="S1255" s="111">
        <f t="shared" ref="S1255:S1256" si="677">Q1255-U1255</f>
        <v>62994.549999999988</v>
      </c>
      <c r="T1255" s="111">
        <v>0</v>
      </c>
      <c r="U1255" s="309">
        <v>139724.45000000001</v>
      </c>
      <c r="V1255" s="111">
        <v>0</v>
      </c>
      <c r="W1255" s="111">
        <f t="shared" ref="W1255:W1256" si="678">Q1255/L1255</f>
        <v>41.579972925298442</v>
      </c>
      <c r="X1255" s="111">
        <v>41.58</v>
      </c>
      <c r="Y1255" s="112">
        <v>44196</v>
      </c>
    </row>
    <row r="1256" spans="1:25" ht="25.5" x14ac:dyDescent="0.25">
      <c r="A1256" s="484"/>
      <c r="B1256" s="97"/>
      <c r="C1256" s="97"/>
      <c r="D1256" s="211"/>
      <c r="E1256" s="1002" t="s">
        <v>2230</v>
      </c>
      <c r="F1256" s="447" t="s">
        <v>1111</v>
      </c>
      <c r="G1256" s="423" t="s">
        <v>38</v>
      </c>
      <c r="H1256" s="423" t="s">
        <v>720</v>
      </c>
      <c r="I1256" s="423"/>
      <c r="J1256" s="179" t="s">
        <v>600</v>
      </c>
      <c r="K1256" s="423">
        <v>5</v>
      </c>
      <c r="L1256" s="425">
        <v>4875.3999999999996</v>
      </c>
      <c r="M1256" s="423">
        <v>4416.6000000000004</v>
      </c>
      <c r="N1256" s="423">
        <v>1107.5999999999999</v>
      </c>
      <c r="O1256" s="426">
        <v>270</v>
      </c>
      <c r="P1256" s="355" t="s">
        <v>2136</v>
      </c>
      <c r="Q1256" s="116">
        <v>202719</v>
      </c>
      <c r="R1256" s="116">
        <v>0</v>
      </c>
      <c r="S1256" s="115">
        <f t="shared" si="677"/>
        <v>62994.549999999988</v>
      </c>
      <c r="T1256" s="116">
        <v>0</v>
      </c>
      <c r="U1256" s="310">
        <v>139724.45000000001</v>
      </c>
      <c r="V1256" s="116">
        <v>0</v>
      </c>
      <c r="W1256" s="115">
        <f t="shared" si="678"/>
        <v>41.579972925298442</v>
      </c>
      <c r="X1256" s="115">
        <v>41.58</v>
      </c>
      <c r="Y1256" s="121">
        <v>44196</v>
      </c>
    </row>
    <row r="1257" spans="1:25" ht="15" x14ac:dyDescent="0.25">
      <c r="A1257" s="484"/>
      <c r="B1257" s="97"/>
      <c r="C1257" s="97"/>
      <c r="D1257" s="211"/>
      <c r="E1257" s="696"/>
      <c r="F1257" s="618" t="s">
        <v>31</v>
      </c>
      <c r="G1257" s="352" t="s">
        <v>18</v>
      </c>
      <c r="H1257" s="352" t="s">
        <v>18</v>
      </c>
      <c r="I1257" s="352" t="s">
        <v>18</v>
      </c>
      <c r="J1257" s="352" t="s">
        <v>18</v>
      </c>
      <c r="K1257" s="352" t="s">
        <v>18</v>
      </c>
      <c r="L1257" s="464">
        <f>L1256</f>
        <v>4875.3999999999996</v>
      </c>
      <c r="M1257" s="464">
        <f>M1256</f>
        <v>4416.6000000000004</v>
      </c>
      <c r="N1257" s="464">
        <f>N1256</f>
        <v>1107.5999999999999</v>
      </c>
      <c r="O1257" s="465">
        <f>O1256</f>
        <v>270</v>
      </c>
      <c r="P1257" s="463" t="s">
        <v>18</v>
      </c>
      <c r="Q1257" s="114">
        <f>SUM(Q1255:Q1256)</f>
        <v>405438</v>
      </c>
      <c r="R1257" s="114">
        <f t="shared" ref="R1257:U1257" si="679">SUM(R1255:R1256)</f>
        <v>0</v>
      </c>
      <c r="S1257" s="114">
        <f t="shared" si="679"/>
        <v>125989.09999999998</v>
      </c>
      <c r="T1257" s="114">
        <f t="shared" si="679"/>
        <v>0</v>
      </c>
      <c r="U1257" s="114">
        <f t="shared" si="679"/>
        <v>279448.90000000002</v>
      </c>
      <c r="V1257" s="114">
        <f>SUBTOTAL(9,V1255:V1256)</f>
        <v>0</v>
      </c>
      <c r="W1257" s="466" t="s">
        <v>18</v>
      </c>
      <c r="X1257" s="114" t="s">
        <v>18</v>
      </c>
      <c r="Y1257" s="468" t="s">
        <v>18</v>
      </c>
    </row>
    <row r="1258" spans="1:25" ht="15" x14ac:dyDescent="0.25">
      <c r="A1258" s="484"/>
      <c r="B1258" s="97"/>
      <c r="C1258" s="97"/>
      <c r="D1258" s="211"/>
      <c r="E1258" s="696" t="s">
        <v>2231</v>
      </c>
      <c r="F1258" s="428" t="s">
        <v>857</v>
      </c>
      <c r="G1258" s="429" t="s">
        <v>38</v>
      </c>
      <c r="H1258" s="443" t="s">
        <v>628</v>
      </c>
      <c r="I1258" s="429"/>
      <c r="J1258" s="443" t="s">
        <v>624</v>
      </c>
      <c r="K1258" s="429">
        <v>2</v>
      </c>
      <c r="L1258" s="432">
        <v>593.29999999999995</v>
      </c>
      <c r="M1258" s="429">
        <v>544.79999999999995</v>
      </c>
      <c r="N1258" s="429">
        <v>330</v>
      </c>
      <c r="O1258" s="431">
        <v>24</v>
      </c>
      <c r="P1258" s="353" t="s">
        <v>83</v>
      </c>
      <c r="Q1258" s="113">
        <v>140582</v>
      </c>
      <c r="R1258" s="113">
        <v>0</v>
      </c>
      <c r="S1258" s="113">
        <f t="shared" ref="S1258:S1269" si="680">Q1258-U1258</f>
        <v>43685.59</v>
      </c>
      <c r="T1258" s="113">
        <v>0</v>
      </c>
      <c r="U1258" s="308">
        <v>96896.41</v>
      </c>
      <c r="V1258" s="113">
        <v>0</v>
      </c>
      <c r="W1258" s="113">
        <f t="shared" ref="W1258:W1269" si="681">Q1258/L1258</f>
        <v>236.94926681274231</v>
      </c>
      <c r="X1258" s="113">
        <v>236.95</v>
      </c>
      <c r="Y1258" s="120">
        <v>44196</v>
      </c>
    </row>
    <row r="1259" spans="1:25" ht="15" x14ac:dyDescent="0.25">
      <c r="A1259" s="484"/>
      <c r="B1259" s="97"/>
      <c r="C1259" s="97"/>
      <c r="D1259" s="211"/>
      <c r="E1259" s="696" t="s">
        <v>2231</v>
      </c>
      <c r="F1259" s="428" t="s">
        <v>857</v>
      </c>
      <c r="G1259" s="429" t="s">
        <v>38</v>
      </c>
      <c r="H1259" s="443" t="s">
        <v>628</v>
      </c>
      <c r="I1259" s="429"/>
      <c r="J1259" s="443" t="s">
        <v>624</v>
      </c>
      <c r="K1259" s="429">
        <v>2</v>
      </c>
      <c r="L1259" s="432">
        <v>593.29999999999995</v>
      </c>
      <c r="M1259" s="429">
        <v>544.79999999999995</v>
      </c>
      <c r="N1259" s="429">
        <v>330</v>
      </c>
      <c r="O1259" s="431">
        <v>24</v>
      </c>
      <c r="P1259" s="353" t="s">
        <v>45</v>
      </c>
      <c r="Q1259" s="113">
        <v>2557015</v>
      </c>
      <c r="R1259" s="113">
        <v>0</v>
      </c>
      <c r="S1259" s="113">
        <f t="shared" si="680"/>
        <v>794587.57000000007</v>
      </c>
      <c r="T1259" s="113">
        <v>0</v>
      </c>
      <c r="U1259" s="308">
        <v>1762427.43</v>
      </c>
      <c r="V1259" s="113">
        <v>0</v>
      </c>
      <c r="W1259" s="113">
        <f>Q1259/N1259</f>
        <v>7748.530303030303</v>
      </c>
      <c r="X1259" s="113">
        <v>7748.53</v>
      </c>
      <c r="Y1259" s="120">
        <v>44196</v>
      </c>
    </row>
    <row r="1260" spans="1:25" ht="15" x14ac:dyDescent="0.25">
      <c r="A1260" s="484"/>
      <c r="B1260" s="97"/>
      <c r="C1260" s="97"/>
      <c r="D1260" s="211"/>
      <c r="E1260" s="696" t="s">
        <v>2231</v>
      </c>
      <c r="F1260" s="428" t="s">
        <v>857</v>
      </c>
      <c r="G1260" s="429" t="s">
        <v>38</v>
      </c>
      <c r="H1260" s="443" t="s">
        <v>628</v>
      </c>
      <c r="I1260" s="429"/>
      <c r="J1260" s="443" t="s">
        <v>624</v>
      </c>
      <c r="K1260" s="429">
        <v>2</v>
      </c>
      <c r="L1260" s="430">
        <v>593.29999999999995</v>
      </c>
      <c r="M1260" s="429">
        <v>544.79999999999995</v>
      </c>
      <c r="N1260" s="429">
        <v>330</v>
      </c>
      <c r="O1260" s="431">
        <v>24</v>
      </c>
      <c r="P1260" s="353" t="s">
        <v>2277</v>
      </c>
      <c r="Q1260" s="113">
        <v>135071</v>
      </c>
      <c r="R1260" s="113">
        <v>0</v>
      </c>
      <c r="S1260" s="113">
        <f t="shared" si="680"/>
        <v>41973.06</v>
      </c>
      <c r="T1260" s="113">
        <v>0</v>
      </c>
      <c r="U1260" s="308">
        <v>93097.94</v>
      </c>
      <c r="V1260" s="113">
        <v>0</v>
      </c>
      <c r="W1260" s="113">
        <f t="shared" si="681"/>
        <v>227.66054272711952</v>
      </c>
      <c r="X1260" s="113">
        <v>227.66</v>
      </c>
      <c r="Y1260" s="120">
        <v>44196</v>
      </c>
    </row>
    <row r="1261" spans="1:25" ht="15" x14ac:dyDescent="0.25">
      <c r="A1261" s="484"/>
      <c r="B1261" s="97"/>
      <c r="C1261" s="97"/>
      <c r="D1261" s="211"/>
      <c r="E1261" s="696" t="s">
        <v>2231</v>
      </c>
      <c r="F1261" s="428" t="s">
        <v>857</v>
      </c>
      <c r="G1261" s="429" t="s">
        <v>38</v>
      </c>
      <c r="H1261" s="443" t="s">
        <v>628</v>
      </c>
      <c r="I1261" s="429"/>
      <c r="J1261" s="443" t="s">
        <v>624</v>
      </c>
      <c r="K1261" s="429">
        <v>2</v>
      </c>
      <c r="L1261" s="430">
        <v>593.29999999999995</v>
      </c>
      <c r="M1261" s="443">
        <v>544.79999999999995</v>
      </c>
      <c r="N1261" s="429">
        <v>330</v>
      </c>
      <c r="O1261" s="431">
        <v>24</v>
      </c>
      <c r="P1261" s="353" t="s">
        <v>35</v>
      </c>
      <c r="Q1261" s="113">
        <v>82694</v>
      </c>
      <c r="R1261" s="113">
        <v>0</v>
      </c>
      <c r="S1261" s="113">
        <f t="shared" si="680"/>
        <v>25697</v>
      </c>
      <c r="T1261" s="113">
        <v>0</v>
      </c>
      <c r="U1261" s="308">
        <v>56997</v>
      </c>
      <c r="V1261" s="113">
        <v>0</v>
      </c>
      <c r="W1261" s="113">
        <f t="shared" si="681"/>
        <v>139.3797404348559</v>
      </c>
      <c r="X1261" s="113">
        <v>139.38</v>
      </c>
      <c r="Y1261" s="120">
        <v>44196</v>
      </c>
    </row>
    <row r="1262" spans="1:25" ht="15" x14ac:dyDescent="0.25">
      <c r="A1262" s="484"/>
      <c r="B1262" s="97"/>
      <c r="C1262" s="97"/>
      <c r="D1262" s="211"/>
      <c r="E1262" s="696" t="s">
        <v>2231</v>
      </c>
      <c r="F1262" s="428" t="s">
        <v>857</v>
      </c>
      <c r="G1262" s="429" t="s">
        <v>38</v>
      </c>
      <c r="H1262" s="443" t="s">
        <v>628</v>
      </c>
      <c r="I1262" s="429"/>
      <c r="J1262" s="443" t="s">
        <v>624</v>
      </c>
      <c r="K1262" s="429">
        <v>2</v>
      </c>
      <c r="L1262" s="430">
        <v>593.29999999999995</v>
      </c>
      <c r="M1262" s="429">
        <v>544.79999999999995</v>
      </c>
      <c r="N1262" s="429">
        <v>330</v>
      </c>
      <c r="O1262" s="431">
        <v>24</v>
      </c>
      <c r="P1262" s="353" t="s">
        <v>78</v>
      </c>
      <c r="Q1262" s="113">
        <v>108882</v>
      </c>
      <c r="R1262" s="113">
        <v>0</v>
      </c>
      <c r="S1262" s="113">
        <f t="shared" si="680"/>
        <v>33834.880000000005</v>
      </c>
      <c r="T1262" s="113">
        <v>0</v>
      </c>
      <c r="U1262" s="308">
        <v>75047.12</v>
      </c>
      <c r="V1262" s="113">
        <v>0</v>
      </c>
      <c r="W1262" s="113">
        <f t="shared" si="681"/>
        <v>183.51929883701334</v>
      </c>
      <c r="X1262" s="113">
        <v>183.52</v>
      </c>
      <c r="Y1262" s="120">
        <v>44196</v>
      </c>
    </row>
    <row r="1263" spans="1:25" ht="15" x14ac:dyDescent="0.25">
      <c r="A1263" s="484"/>
      <c r="B1263" s="97"/>
      <c r="C1263" s="97"/>
      <c r="D1263" s="211"/>
      <c r="E1263" s="696" t="s">
        <v>2231</v>
      </c>
      <c r="F1263" s="428" t="s">
        <v>857</v>
      </c>
      <c r="G1263" s="429" t="s">
        <v>38</v>
      </c>
      <c r="H1263" s="443" t="s">
        <v>628</v>
      </c>
      <c r="I1263" s="429"/>
      <c r="J1263" s="443" t="s">
        <v>624</v>
      </c>
      <c r="K1263" s="429">
        <v>2</v>
      </c>
      <c r="L1263" s="430">
        <v>593.29999999999995</v>
      </c>
      <c r="M1263" s="429">
        <v>544.79999999999995</v>
      </c>
      <c r="N1263" s="429">
        <v>330</v>
      </c>
      <c r="O1263" s="431">
        <v>24</v>
      </c>
      <c r="P1263" s="353" t="s">
        <v>2135</v>
      </c>
      <c r="Q1263" s="113">
        <v>165388</v>
      </c>
      <c r="R1263" s="113">
        <v>0</v>
      </c>
      <c r="S1263" s="113">
        <f t="shared" si="680"/>
        <v>51394.009999999995</v>
      </c>
      <c r="T1263" s="113">
        <v>0</v>
      </c>
      <c r="U1263" s="308">
        <v>113993.99</v>
      </c>
      <c r="V1263" s="113">
        <v>0</v>
      </c>
      <c r="W1263" s="113">
        <f t="shared" si="681"/>
        <v>278.75948086971181</v>
      </c>
      <c r="X1263" s="113">
        <v>278.76</v>
      </c>
      <c r="Y1263" s="120">
        <v>44196</v>
      </c>
    </row>
    <row r="1264" spans="1:25" ht="15" x14ac:dyDescent="0.25">
      <c r="A1264" s="484"/>
      <c r="B1264" s="97"/>
      <c r="C1264" s="97"/>
      <c r="D1264" s="211"/>
      <c r="E1264" s="696" t="s">
        <v>2231</v>
      </c>
      <c r="F1264" s="428" t="s">
        <v>857</v>
      </c>
      <c r="G1264" s="429" t="s">
        <v>38</v>
      </c>
      <c r="H1264" s="443" t="s">
        <v>628</v>
      </c>
      <c r="I1264" s="429"/>
      <c r="J1264" s="443" t="s">
        <v>624</v>
      </c>
      <c r="K1264" s="429">
        <v>2</v>
      </c>
      <c r="L1264" s="432">
        <v>593.29999999999995</v>
      </c>
      <c r="M1264" s="429">
        <v>544.79999999999995</v>
      </c>
      <c r="N1264" s="429">
        <v>330</v>
      </c>
      <c r="O1264" s="431">
        <v>24</v>
      </c>
      <c r="P1264" s="353" t="s">
        <v>436</v>
      </c>
      <c r="Q1264" s="113">
        <v>2141196</v>
      </c>
      <c r="R1264" s="113">
        <v>0</v>
      </c>
      <c r="S1264" s="113">
        <f t="shared" si="680"/>
        <v>665372.6100000001</v>
      </c>
      <c r="T1264" s="113">
        <v>0</v>
      </c>
      <c r="U1264" s="308">
        <v>1475823.39</v>
      </c>
      <c r="V1264" s="113">
        <v>0</v>
      </c>
      <c r="W1264" s="113">
        <f t="shared" si="681"/>
        <v>3608.9600539356147</v>
      </c>
      <c r="X1264" s="113">
        <v>3608.96</v>
      </c>
      <c r="Y1264" s="120">
        <v>44196</v>
      </c>
    </row>
    <row r="1265" spans="1:25" ht="15" x14ac:dyDescent="0.25">
      <c r="A1265" s="484"/>
      <c r="B1265" s="97"/>
      <c r="C1265" s="97"/>
      <c r="D1265" s="211"/>
      <c r="E1265" s="696" t="s">
        <v>2231</v>
      </c>
      <c r="F1265" s="428" t="s">
        <v>857</v>
      </c>
      <c r="G1265" s="429" t="s">
        <v>38</v>
      </c>
      <c r="H1265" s="443" t="s">
        <v>628</v>
      </c>
      <c r="I1265" s="429"/>
      <c r="J1265" s="443" t="s">
        <v>624</v>
      </c>
      <c r="K1265" s="429">
        <v>2</v>
      </c>
      <c r="L1265" s="430">
        <v>593.29999999999995</v>
      </c>
      <c r="M1265" s="429">
        <v>544.79999999999995</v>
      </c>
      <c r="N1265" s="429">
        <v>330</v>
      </c>
      <c r="O1265" s="431">
        <v>24</v>
      </c>
      <c r="P1265" s="353" t="s">
        <v>2119</v>
      </c>
      <c r="Q1265" s="113">
        <v>110259</v>
      </c>
      <c r="R1265" s="113">
        <v>0</v>
      </c>
      <c r="S1265" s="113">
        <f t="shared" si="680"/>
        <v>34262.78</v>
      </c>
      <c r="T1265" s="113">
        <v>0</v>
      </c>
      <c r="U1265" s="308">
        <v>75996.22</v>
      </c>
      <c r="V1265" s="113">
        <v>0</v>
      </c>
      <c r="W1265" s="113">
        <f t="shared" si="681"/>
        <v>185.84021574245745</v>
      </c>
      <c r="X1265" s="113">
        <v>185.84</v>
      </c>
      <c r="Y1265" s="120">
        <v>44196</v>
      </c>
    </row>
    <row r="1266" spans="1:25" ht="15" x14ac:dyDescent="0.25">
      <c r="A1266" s="484"/>
      <c r="B1266" s="97"/>
      <c r="C1266" s="97"/>
      <c r="D1266" s="211"/>
      <c r="E1266" s="696" t="s">
        <v>2231</v>
      </c>
      <c r="F1266" s="428" t="s">
        <v>857</v>
      </c>
      <c r="G1266" s="429" t="s">
        <v>38</v>
      </c>
      <c r="H1266" s="443" t="s">
        <v>628</v>
      </c>
      <c r="I1266" s="429"/>
      <c r="J1266" s="443" t="s">
        <v>624</v>
      </c>
      <c r="K1266" s="429">
        <v>2</v>
      </c>
      <c r="L1266" s="432">
        <v>593.29999999999995</v>
      </c>
      <c r="M1266" s="429">
        <v>544.79999999999995</v>
      </c>
      <c r="N1266" s="429">
        <v>330</v>
      </c>
      <c r="O1266" s="431">
        <v>24</v>
      </c>
      <c r="P1266" s="353" t="s">
        <v>2111</v>
      </c>
      <c r="Q1266" s="113">
        <v>644561</v>
      </c>
      <c r="R1266" s="113">
        <v>0</v>
      </c>
      <c r="S1266" s="113">
        <f t="shared" si="680"/>
        <v>200296.11</v>
      </c>
      <c r="T1266" s="113">
        <v>0</v>
      </c>
      <c r="U1266" s="308">
        <v>444264.89</v>
      </c>
      <c r="V1266" s="113">
        <v>0</v>
      </c>
      <c r="W1266" s="113">
        <f t="shared" si="681"/>
        <v>1086.3997977414463</v>
      </c>
      <c r="X1266" s="113">
        <v>1086.4000000000001</v>
      </c>
      <c r="Y1266" s="120">
        <v>44196</v>
      </c>
    </row>
    <row r="1267" spans="1:25" ht="15" x14ac:dyDescent="0.25">
      <c r="A1267" s="484"/>
      <c r="B1267" s="97"/>
      <c r="C1267" s="97"/>
      <c r="D1267" s="211"/>
      <c r="E1267" s="696" t="s">
        <v>2231</v>
      </c>
      <c r="F1267" s="428" t="s">
        <v>857</v>
      </c>
      <c r="G1267" s="429" t="s">
        <v>38</v>
      </c>
      <c r="H1267" s="443" t="s">
        <v>628</v>
      </c>
      <c r="I1267" s="429"/>
      <c r="J1267" s="443" t="s">
        <v>624</v>
      </c>
      <c r="K1267" s="429">
        <v>2</v>
      </c>
      <c r="L1267" s="432">
        <v>593.29999999999995</v>
      </c>
      <c r="M1267" s="429">
        <v>544.79999999999995</v>
      </c>
      <c r="N1267" s="429">
        <v>330</v>
      </c>
      <c r="O1267" s="431">
        <v>24</v>
      </c>
      <c r="P1267" s="353" t="s">
        <v>2120</v>
      </c>
      <c r="Q1267" s="113">
        <v>207346</v>
      </c>
      <c r="R1267" s="113">
        <v>0</v>
      </c>
      <c r="S1267" s="113">
        <f t="shared" si="680"/>
        <v>64432.380000000005</v>
      </c>
      <c r="T1267" s="113">
        <v>0</v>
      </c>
      <c r="U1267" s="308">
        <v>142913.62</v>
      </c>
      <c r="V1267" s="113">
        <v>0</v>
      </c>
      <c r="W1267" s="113">
        <f t="shared" si="681"/>
        <v>349.47918422383282</v>
      </c>
      <c r="X1267" s="113">
        <v>349.48</v>
      </c>
      <c r="Y1267" s="120">
        <v>44196</v>
      </c>
    </row>
    <row r="1268" spans="1:25" ht="15" x14ac:dyDescent="0.25">
      <c r="A1268" s="484"/>
      <c r="B1268" s="97"/>
      <c r="C1268" s="97"/>
      <c r="D1268" s="211"/>
      <c r="E1268" s="696" t="s">
        <v>2231</v>
      </c>
      <c r="F1268" s="428" t="s">
        <v>857</v>
      </c>
      <c r="G1268" s="429" t="s">
        <v>38</v>
      </c>
      <c r="H1268" s="443" t="s">
        <v>628</v>
      </c>
      <c r="I1268" s="429"/>
      <c r="J1268" s="443" t="s">
        <v>624</v>
      </c>
      <c r="K1268" s="429">
        <v>2</v>
      </c>
      <c r="L1268" s="432">
        <v>593.29999999999995</v>
      </c>
      <c r="M1268" s="429">
        <v>544.79999999999995</v>
      </c>
      <c r="N1268" s="429">
        <v>330</v>
      </c>
      <c r="O1268" s="431">
        <v>24</v>
      </c>
      <c r="P1268" s="353" t="s">
        <v>2138</v>
      </c>
      <c r="Q1268" s="113">
        <v>2448039</v>
      </c>
      <c r="R1268" s="113">
        <v>0</v>
      </c>
      <c r="S1268" s="113">
        <f t="shared" si="680"/>
        <v>760723.49</v>
      </c>
      <c r="T1268" s="113">
        <v>0</v>
      </c>
      <c r="U1268" s="308">
        <v>1687315.51</v>
      </c>
      <c r="V1268" s="113">
        <v>0</v>
      </c>
      <c r="W1268" s="113">
        <f t="shared" si="681"/>
        <v>4126.1402325973377</v>
      </c>
      <c r="X1268" s="113">
        <v>4126.1400000000003</v>
      </c>
      <c r="Y1268" s="120">
        <v>44196</v>
      </c>
    </row>
    <row r="1269" spans="1:25" ht="25.5" x14ac:dyDescent="0.25">
      <c r="A1269" s="484"/>
      <c r="B1269" s="97"/>
      <c r="C1269" s="97"/>
      <c r="D1269" s="211"/>
      <c r="E1269" s="696" t="s">
        <v>2231</v>
      </c>
      <c r="F1269" s="428" t="s">
        <v>857</v>
      </c>
      <c r="G1269" s="429" t="s">
        <v>38</v>
      </c>
      <c r="H1269" s="443" t="s">
        <v>628</v>
      </c>
      <c r="I1269" s="429"/>
      <c r="J1269" s="443" t="s">
        <v>624</v>
      </c>
      <c r="K1269" s="429">
        <v>2</v>
      </c>
      <c r="L1269" s="430">
        <v>593.29999999999995</v>
      </c>
      <c r="M1269" s="429">
        <v>544.79999999999995</v>
      </c>
      <c r="N1269" s="429"/>
      <c r="O1269" s="431">
        <v>24</v>
      </c>
      <c r="P1269" s="353" t="s">
        <v>2140</v>
      </c>
      <c r="Q1269" s="113">
        <v>82694</v>
      </c>
      <c r="R1269" s="113">
        <v>0</v>
      </c>
      <c r="S1269" s="113">
        <f t="shared" si="680"/>
        <v>25697</v>
      </c>
      <c r="T1269" s="113">
        <v>0</v>
      </c>
      <c r="U1269" s="308">
        <v>56997</v>
      </c>
      <c r="V1269" s="113">
        <v>0</v>
      </c>
      <c r="W1269" s="113">
        <f t="shared" si="681"/>
        <v>139.3797404348559</v>
      </c>
      <c r="X1269" s="113">
        <v>139.38</v>
      </c>
      <c r="Y1269" s="120">
        <v>44196</v>
      </c>
    </row>
    <row r="1270" spans="1:25" ht="15" x14ac:dyDescent="0.25">
      <c r="A1270" s="484"/>
      <c r="B1270" s="97"/>
      <c r="C1270" s="97"/>
      <c r="D1270" s="211"/>
      <c r="E1270" s="696"/>
      <c r="F1270" s="618" t="s">
        <v>31</v>
      </c>
      <c r="G1270" s="352" t="s">
        <v>18</v>
      </c>
      <c r="H1270" s="352" t="s">
        <v>18</v>
      </c>
      <c r="I1270" s="352" t="s">
        <v>18</v>
      </c>
      <c r="J1270" s="352" t="s">
        <v>18</v>
      </c>
      <c r="K1270" s="352" t="s">
        <v>18</v>
      </c>
      <c r="L1270" s="464">
        <f>L1269</f>
        <v>593.29999999999995</v>
      </c>
      <c r="M1270" s="464">
        <f>M1269</f>
        <v>544.79999999999995</v>
      </c>
      <c r="N1270" s="464">
        <f>N1269</f>
        <v>0</v>
      </c>
      <c r="O1270" s="465">
        <f>O1269</f>
        <v>24</v>
      </c>
      <c r="P1270" s="463" t="s">
        <v>18</v>
      </c>
      <c r="Q1270" s="114">
        <f>SUM(Q1258:Q1269)</f>
        <v>8823727</v>
      </c>
      <c r="R1270" s="114">
        <f t="shared" ref="R1270:U1270" si="682">SUM(R1258:R1269)</f>
        <v>0</v>
      </c>
      <c r="S1270" s="114">
        <f t="shared" si="682"/>
        <v>2741956.4800000004</v>
      </c>
      <c r="T1270" s="114">
        <f t="shared" si="682"/>
        <v>0</v>
      </c>
      <c r="U1270" s="114">
        <f t="shared" si="682"/>
        <v>6081770.5200000005</v>
      </c>
      <c r="V1270" s="114">
        <f>SUBTOTAL(9,V1258:V1269)</f>
        <v>0</v>
      </c>
      <c r="W1270" s="466" t="s">
        <v>18</v>
      </c>
      <c r="X1270" s="114" t="s">
        <v>18</v>
      </c>
      <c r="Y1270" s="468" t="s">
        <v>18</v>
      </c>
    </row>
    <row r="1271" spans="1:25" ht="15" customHeight="1" x14ac:dyDescent="0.25">
      <c r="A1271" s="484"/>
      <c r="B1271" s="97"/>
      <c r="C1271" s="97"/>
      <c r="D1271" s="211"/>
      <c r="E1271" s="696" t="s">
        <v>2232</v>
      </c>
      <c r="F1271" s="428" t="s">
        <v>1112</v>
      </c>
      <c r="G1271" s="429" t="s">
        <v>38</v>
      </c>
      <c r="H1271" s="443" t="s">
        <v>634</v>
      </c>
      <c r="I1271" s="429"/>
      <c r="J1271" s="443" t="s">
        <v>613</v>
      </c>
      <c r="K1271" s="429">
        <v>4</v>
      </c>
      <c r="L1271" s="432">
        <v>2772.8</v>
      </c>
      <c r="M1271" s="429">
        <v>2554.6</v>
      </c>
      <c r="N1271" s="429">
        <v>949.3</v>
      </c>
      <c r="O1271" s="431">
        <v>192</v>
      </c>
      <c r="P1271" s="353" t="s">
        <v>78</v>
      </c>
      <c r="Q1271" s="113">
        <v>119314</v>
      </c>
      <c r="R1271" s="113">
        <v>0</v>
      </c>
      <c r="S1271" s="113">
        <f t="shared" ref="S1271:S1276" si="683">Q1271-U1271</f>
        <v>37076.600000000006</v>
      </c>
      <c r="T1271" s="113">
        <v>0</v>
      </c>
      <c r="U1271" s="308">
        <v>82237.399999999994</v>
      </c>
      <c r="V1271" s="113">
        <v>0</v>
      </c>
      <c r="W1271" s="113">
        <f t="shared" ref="W1271:W1276" si="684">Q1271/L1271</f>
        <v>43.0301500288517</v>
      </c>
      <c r="X1271" s="113">
        <v>43.03</v>
      </c>
      <c r="Y1271" s="120">
        <v>44196</v>
      </c>
    </row>
    <row r="1272" spans="1:25" ht="16.5" customHeight="1" x14ac:dyDescent="0.25">
      <c r="A1272" s="484"/>
      <c r="B1272" s="97"/>
      <c r="C1272" s="97"/>
      <c r="D1272" s="211"/>
      <c r="E1272" s="696" t="s">
        <v>2232</v>
      </c>
      <c r="F1272" s="428" t="s">
        <v>1112</v>
      </c>
      <c r="G1272" s="429" t="s">
        <v>38</v>
      </c>
      <c r="H1272" s="443" t="s">
        <v>634</v>
      </c>
      <c r="I1272" s="429"/>
      <c r="J1272" s="443" t="s">
        <v>613</v>
      </c>
      <c r="K1272" s="429">
        <v>4</v>
      </c>
      <c r="L1272" s="432">
        <v>2772.8</v>
      </c>
      <c r="M1272" s="429">
        <v>2554.6</v>
      </c>
      <c r="N1272" s="429">
        <v>949.3</v>
      </c>
      <c r="O1272" s="431">
        <v>192</v>
      </c>
      <c r="P1272" s="353" t="s">
        <v>35</v>
      </c>
      <c r="Q1272" s="113">
        <v>90615</v>
      </c>
      <c r="R1272" s="113">
        <v>0</v>
      </c>
      <c r="S1272" s="113">
        <f t="shared" si="683"/>
        <v>28158.440000000002</v>
      </c>
      <c r="T1272" s="113">
        <v>0</v>
      </c>
      <c r="U1272" s="308">
        <v>62456.56</v>
      </c>
      <c r="V1272" s="113">
        <v>0</v>
      </c>
      <c r="W1272" s="113">
        <f t="shared" si="684"/>
        <v>32.67996249278707</v>
      </c>
      <c r="X1272" s="113">
        <v>32.68</v>
      </c>
      <c r="Y1272" s="120">
        <v>44196</v>
      </c>
    </row>
    <row r="1273" spans="1:25" ht="18" customHeight="1" x14ac:dyDescent="0.25">
      <c r="A1273" s="484"/>
      <c r="B1273" s="97"/>
      <c r="C1273" s="97"/>
      <c r="D1273" s="211"/>
      <c r="E1273" s="696" t="s">
        <v>2232</v>
      </c>
      <c r="F1273" s="428" t="s">
        <v>1112</v>
      </c>
      <c r="G1273" s="429" t="s">
        <v>38</v>
      </c>
      <c r="H1273" s="443" t="s">
        <v>634</v>
      </c>
      <c r="I1273" s="429"/>
      <c r="J1273" s="443" t="s">
        <v>613</v>
      </c>
      <c r="K1273" s="429">
        <v>4</v>
      </c>
      <c r="L1273" s="432">
        <v>2772.8</v>
      </c>
      <c r="M1273" s="429">
        <v>2554.6</v>
      </c>
      <c r="N1273" s="429">
        <v>949.3</v>
      </c>
      <c r="O1273" s="431">
        <v>192</v>
      </c>
      <c r="P1273" s="353" t="s">
        <v>83</v>
      </c>
      <c r="Q1273" s="113">
        <v>63442</v>
      </c>
      <c r="R1273" s="113">
        <v>0</v>
      </c>
      <c r="S1273" s="113">
        <f t="shared" si="683"/>
        <v>19714.480000000003</v>
      </c>
      <c r="T1273" s="113">
        <v>0</v>
      </c>
      <c r="U1273" s="308">
        <v>43727.519999999997</v>
      </c>
      <c r="V1273" s="113">
        <v>0</v>
      </c>
      <c r="W1273" s="113">
        <f t="shared" si="684"/>
        <v>22.880121177149451</v>
      </c>
      <c r="X1273" s="113">
        <v>22.88</v>
      </c>
      <c r="Y1273" s="120">
        <v>44196</v>
      </c>
    </row>
    <row r="1274" spans="1:25" ht="30.75" customHeight="1" x14ac:dyDescent="0.25">
      <c r="A1274" s="484"/>
      <c r="B1274" s="97"/>
      <c r="C1274" s="97"/>
      <c r="D1274" s="211"/>
      <c r="E1274" s="696" t="s">
        <v>2232</v>
      </c>
      <c r="F1274" s="428" t="s">
        <v>1112</v>
      </c>
      <c r="G1274" s="429" t="s">
        <v>38</v>
      </c>
      <c r="H1274" s="443" t="s">
        <v>634</v>
      </c>
      <c r="I1274" s="429"/>
      <c r="J1274" s="443" t="s">
        <v>613</v>
      </c>
      <c r="K1274" s="429">
        <v>4</v>
      </c>
      <c r="L1274" s="432">
        <v>2772.8</v>
      </c>
      <c r="M1274" s="429">
        <v>2554.6</v>
      </c>
      <c r="N1274" s="429">
        <v>949.3</v>
      </c>
      <c r="O1274" s="431">
        <v>192</v>
      </c>
      <c r="P1274" s="353" t="s">
        <v>2140</v>
      </c>
      <c r="Q1274" s="113">
        <v>90615</v>
      </c>
      <c r="R1274" s="113">
        <v>0</v>
      </c>
      <c r="S1274" s="113">
        <f t="shared" si="683"/>
        <v>28158.440000000002</v>
      </c>
      <c r="T1274" s="113">
        <v>0</v>
      </c>
      <c r="U1274" s="308">
        <v>62456.56</v>
      </c>
      <c r="V1274" s="113">
        <v>0</v>
      </c>
      <c r="W1274" s="113">
        <f t="shared" si="684"/>
        <v>32.67996249278707</v>
      </c>
      <c r="X1274" s="113">
        <v>32.68</v>
      </c>
      <c r="Y1274" s="120">
        <v>44196</v>
      </c>
    </row>
    <row r="1275" spans="1:25" ht="30.75" customHeight="1" x14ac:dyDescent="0.25">
      <c r="A1275" s="484"/>
      <c r="B1275" s="97"/>
      <c r="C1275" s="97"/>
      <c r="D1275" s="211"/>
      <c r="E1275" s="696" t="s">
        <v>2232</v>
      </c>
      <c r="F1275" s="428" t="s">
        <v>1112</v>
      </c>
      <c r="G1275" s="429" t="s">
        <v>38</v>
      </c>
      <c r="H1275" s="443" t="s">
        <v>634</v>
      </c>
      <c r="I1275" s="429"/>
      <c r="J1275" s="443" t="s">
        <v>613</v>
      </c>
      <c r="K1275" s="429">
        <v>4</v>
      </c>
      <c r="L1275" s="432">
        <v>2772.8</v>
      </c>
      <c r="M1275" s="429">
        <v>2554.6</v>
      </c>
      <c r="N1275" s="429">
        <v>949.3</v>
      </c>
      <c r="O1275" s="431">
        <v>192</v>
      </c>
      <c r="P1275" s="353" t="s">
        <v>2136</v>
      </c>
      <c r="Q1275" s="113">
        <v>90615</v>
      </c>
      <c r="R1275" s="113">
        <v>0</v>
      </c>
      <c r="S1275" s="113">
        <f t="shared" si="683"/>
        <v>28158.440000000002</v>
      </c>
      <c r="T1275" s="113">
        <v>0</v>
      </c>
      <c r="U1275" s="308">
        <v>62456.56</v>
      </c>
      <c r="V1275" s="113">
        <v>0</v>
      </c>
      <c r="W1275" s="113">
        <f t="shared" si="684"/>
        <v>32.67996249278707</v>
      </c>
      <c r="X1275" s="113">
        <v>32.68</v>
      </c>
      <c r="Y1275" s="120">
        <v>44196</v>
      </c>
    </row>
    <row r="1276" spans="1:25" ht="15.75" customHeight="1" x14ac:dyDescent="0.25">
      <c r="A1276" s="484"/>
      <c r="B1276" s="97"/>
      <c r="C1276" s="97"/>
      <c r="D1276" s="211"/>
      <c r="E1276" s="696" t="s">
        <v>2232</v>
      </c>
      <c r="F1276" s="428" t="s">
        <v>1112</v>
      </c>
      <c r="G1276" s="429" t="s">
        <v>38</v>
      </c>
      <c r="H1276" s="429" t="s">
        <v>634</v>
      </c>
      <c r="I1276" s="429"/>
      <c r="J1276" s="429" t="s">
        <v>613</v>
      </c>
      <c r="K1276" s="429">
        <v>4</v>
      </c>
      <c r="L1276" s="430">
        <v>2772.8</v>
      </c>
      <c r="M1276" s="430">
        <v>2554.6</v>
      </c>
      <c r="N1276" s="560">
        <v>949.3</v>
      </c>
      <c r="O1276" s="431">
        <v>192</v>
      </c>
      <c r="P1276" s="445" t="s">
        <v>2135</v>
      </c>
      <c r="Q1276" s="113">
        <v>181258</v>
      </c>
      <c r="R1276" s="113">
        <v>0</v>
      </c>
      <c r="S1276" s="113">
        <f t="shared" si="683"/>
        <v>56325.58</v>
      </c>
      <c r="T1276" s="113">
        <v>0</v>
      </c>
      <c r="U1276" s="308">
        <v>124932.42</v>
      </c>
      <c r="V1276" s="113">
        <v>0</v>
      </c>
      <c r="W1276" s="113">
        <f t="shared" si="684"/>
        <v>65.370023081361794</v>
      </c>
      <c r="X1276" s="113">
        <v>65.37</v>
      </c>
      <c r="Y1276" s="120">
        <v>44196</v>
      </c>
    </row>
    <row r="1277" spans="1:25" ht="14.25" customHeight="1" x14ac:dyDescent="0.25">
      <c r="A1277" s="484"/>
      <c r="B1277" s="97"/>
      <c r="C1277" s="97"/>
      <c r="D1277" s="211"/>
      <c r="E1277" s="696"/>
      <c r="F1277" s="1103" t="s">
        <v>31</v>
      </c>
      <c r="G1277" s="352" t="s">
        <v>18</v>
      </c>
      <c r="H1277" s="352" t="s">
        <v>18</v>
      </c>
      <c r="I1277" s="352" t="s">
        <v>18</v>
      </c>
      <c r="J1277" s="352" t="s">
        <v>18</v>
      </c>
      <c r="K1277" s="352" t="s">
        <v>18</v>
      </c>
      <c r="L1277" s="464">
        <f>L1276</f>
        <v>2772.8</v>
      </c>
      <c r="M1277" s="464">
        <f>M1276</f>
        <v>2554.6</v>
      </c>
      <c r="N1277" s="464">
        <f>N1276</f>
        <v>949.3</v>
      </c>
      <c r="O1277" s="465">
        <f>O1276</f>
        <v>192</v>
      </c>
      <c r="P1277" s="463" t="s">
        <v>18</v>
      </c>
      <c r="Q1277" s="114">
        <f>SUM(Q1271:Q1276)</f>
        <v>635859</v>
      </c>
      <c r="R1277" s="114">
        <f t="shared" ref="R1277:U1277" si="685">SUM(R1271:R1276)</f>
        <v>0</v>
      </c>
      <c r="S1277" s="114">
        <f t="shared" si="685"/>
        <v>197591.98000000004</v>
      </c>
      <c r="T1277" s="114">
        <f t="shared" si="685"/>
        <v>0</v>
      </c>
      <c r="U1277" s="114">
        <f t="shared" si="685"/>
        <v>438267.01999999996</v>
      </c>
      <c r="V1277" s="114">
        <f>SUBTOTAL(9,V1271:V1276)</f>
        <v>0</v>
      </c>
      <c r="W1277" s="466" t="s">
        <v>18</v>
      </c>
      <c r="X1277" s="114" t="s">
        <v>18</v>
      </c>
      <c r="Y1277" s="468" t="s">
        <v>18</v>
      </c>
    </row>
    <row r="1278" spans="1:25" ht="15" x14ac:dyDescent="0.25">
      <c r="A1278" s="484"/>
      <c r="B1278" s="97"/>
      <c r="C1278" s="97"/>
      <c r="D1278" s="211"/>
      <c r="E1278" s="696" t="s">
        <v>2233</v>
      </c>
      <c r="F1278" s="428" t="s">
        <v>858</v>
      </c>
      <c r="G1278" s="429" t="s">
        <v>38</v>
      </c>
      <c r="H1278" s="443" t="s">
        <v>635</v>
      </c>
      <c r="I1278" s="429"/>
      <c r="J1278" s="443" t="s">
        <v>624</v>
      </c>
      <c r="K1278" s="429">
        <v>2</v>
      </c>
      <c r="L1278" s="430">
        <v>638.29999999999995</v>
      </c>
      <c r="M1278" s="429">
        <v>544.9</v>
      </c>
      <c r="N1278" s="429"/>
      <c r="O1278" s="431">
        <v>24</v>
      </c>
      <c r="P1278" s="353" t="s">
        <v>78</v>
      </c>
      <c r="Q1278" s="113">
        <v>117141</v>
      </c>
      <c r="R1278" s="113">
        <v>0</v>
      </c>
      <c r="S1278" s="113">
        <f t="shared" ref="S1278:S1279" si="686">Q1278-U1278</f>
        <v>36401.339999999997</v>
      </c>
      <c r="T1278" s="113">
        <v>0</v>
      </c>
      <c r="U1278" s="308">
        <v>80739.66</v>
      </c>
      <c r="V1278" s="113">
        <v>0</v>
      </c>
      <c r="W1278" s="113">
        <f t="shared" ref="W1278:W1279" si="687">Q1278/L1278</f>
        <v>183.5202882657058</v>
      </c>
      <c r="X1278" s="113">
        <v>183.52</v>
      </c>
      <c r="Y1278" s="120">
        <v>44196</v>
      </c>
    </row>
    <row r="1279" spans="1:25" ht="15" x14ac:dyDescent="0.25">
      <c r="A1279" s="484"/>
      <c r="B1279" s="97"/>
      <c r="C1279" s="97"/>
      <c r="D1279" s="211"/>
      <c r="E1279" s="696" t="s">
        <v>2233</v>
      </c>
      <c r="F1279" s="428" t="s">
        <v>858</v>
      </c>
      <c r="G1279" s="429" t="s">
        <v>38</v>
      </c>
      <c r="H1279" s="443" t="s">
        <v>635</v>
      </c>
      <c r="I1279" s="429"/>
      <c r="J1279" s="443" t="s">
        <v>624</v>
      </c>
      <c r="K1279" s="429">
        <v>2</v>
      </c>
      <c r="L1279" s="432">
        <v>638.29999999999995</v>
      </c>
      <c r="M1279" s="429">
        <v>544.9</v>
      </c>
      <c r="N1279" s="429"/>
      <c r="O1279" s="431">
        <v>24</v>
      </c>
      <c r="P1279" s="353" t="s">
        <v>2138</v>
      </c>
      <c r="Q1279" s="113">
        <v>2633715</v>
      </c>
      <c r="R1279" s="113">
        <v>0</v>
      </c>
      <c r="S1279" s="113">
        <f t="shared" si="686"/>
        <v>818421.95</v>
      </c>
      <c r="T1279" s="113">
        <v>0</v>
      </c>
      <c r="U1279" s="308">
        <v>1815293.05</v>
      </c>
      <c r="V1279" s="113">
        <v>0</v>
      </c>
      <c r="W1279" s="113">
        <f t="shared" si="687"/>
        <v>4126.1397462008463</v>
      </c>
      <c r="X1279" s="113">
        <v>4126.1400000000003</v>
      </c>
      <c r="Y1279" s="120">
        <v>44196</v>
      </c>
    </row>
    <row r="1280" spans="1:25" ht="15" x14ac:dyDescent="0.25">
      <c r="A1280" s="484"/>
      <c r="B1280" s="97"/>
      <c r="C1280" s="97"/>
      <c r="D1280" s="211"/>
      <c r="E1280" s="696"/>
      <c r="F1280" s="618" t="s">
        <v>31</v>
      </c>
      <c r="G1280" s="352" t="s">
        <v>18</v>
      </c>
      <c r="H1280" s="352" t="s">
        <v>18</v>
      </c>
      <c r="I1280" s="352" t="s">
        <v>18</v>
      </c>
      <c r="J1280" s="352" t="s">
        <v>18</v>
      </c>
      <c r="K1280" s="352" t="s">
        <v>18</v>
      </c>
      <c r="L1280" s="464">
        <f>L1279</f>
        <v>638.29999999999995</v>
      </c>
      <c r="M1280" s="464">
        <f>M1279</f>
        <v>544.9</v>
      </c>
      <c r="N1280" s="464">
        <f>N1279</f>
        <v>0</v>
      </c>
      <c r="O1280" s="465">
        <f>O1279</f>
        <v>24</v>
      </c>
      <c r="P1280" s="463" t="s">
        <v>18</v>
      </c>
      <c r="Q1280" s="114">
        <f>SUM(Q1278:Q1279)</f>
        <v>2750856</v>
      </c>
      <c r="R1280" s="114">
        <f t="shared" ref="R1280:U1280" si="688">SUM(R1278:R1279)</f>
        <v>0</v>
      </c>
      <c r="S1280" s="114">
        <f t="shared" si="688"/>
        <v>854823.28999999992</v>
      </c>
      <c r="T1280" s="114">
        <f t="shared" si="688"/>
        <v>0</v>
      </c>
      <c r="U1280" s="114">
        <f t="shared" si="688"/>
        <v>1896032.71</v>
      </c>
      <c r="V1280" s="114">
        <f>SUBTOTAL(9,V1278:V1279)</f>
        <v>0</v>
      </c>
      <c r="W1280" s="466" t="s">
        <v>18</v>
      </c>
      <c r="X1280" s="114" t="s">
        <v>18</v>
      </c>
      <c r="Y1280" s="468" t="s">
        <v>18</v>
      </c>
    </row>
    <row r="1281" spans="1:25" ht="25.5" x14ac:dyDescent="0.25">
      <c r="A1281" s="484"/>
      <c r="B1281" s="97"/>
      <c r="C1281" s="97"/>
      <c r="D1281" s="211"/>
      <c r="E1281" s="696" t="s">
        <v>2234</v>
      </c>
      <c r="F1281" s="428" t="s">
        <v>859</v>
      </c>
      <c r="G1281" s="429" t="s">
        <v>38</v>
      </c>
      <c r="H1281" s="443" t="s">
        <v>636</v>
      </c>
      <c r="I1281" s="429"/>
      <c r="J1281" s="443" t="s">
        <v>624</v>
      </c>
      <c r="K1281" s="429">
        <v>2</v>
      </c>
      <c r="L1281" s="430">
        <v>1165.0999999999999</v>
      </c>
      <c r="M1281" s="443">
        <v>1067.4000000000001</v>
      </c>
      <c r="N1281" s="443"/>
      <c r="O1281" s="431">
        <v>48</v>
      </c>
      <c r="P1281" s="353" t="s">
        <v>2136</v>
      </c>
      <c r="Q1281" s="113">
        <v>162392</v>
      </c>
      <c r="R1281" s="113">
        <v>0</v>
      </c>
      <c r="S1281" s="113">
        <f t="shared" ref="S1281:S1290" si="689">Q1281-U1281</f>
        <v>50463.009999999995</v>
      </c>
      <c r="T1281" s="113">
        <v>0</v>
      </c>
      <c r="U1281" s="308">
        <v>111928.99</v>
      </c>
      <c r="V1281" s="113">
        <v>0</v>
      </c>
      <c r="W1281" s="113">
        <f t="shared" ref="W1281:W1290" si="690">Q1281/L1281</f>
        <v>139.38031070294397</v>
      </c>
      <c r="X1281" s="113">
        <v>139.38</v>
      </c>
      <c r="Y1281" s="120">
        <v>44196</v>
      </c>
    </row>
    <row r="1282" spans="1:25" ht="25.5" x14ac:dyDescent="0.25">
      <c r="A1282" s="484"/>
      <c r="B1282" s="97"/>
      <c r="C1282" s="97"/>
      <c r="D1282" s="211"/>
      <c r="E1282" s="696" t="s">
        <v>2234</v>
      </c>
      <c r="F1282" s="428" t="s">
        <v>859</v>
      </c>
      <c r="G1282" s="429" t="s">
        <v>38</v>
      </c>
      <c r="H1282" s="443" t="s">
        <v>636</v>
      </c>
      <c r="I1282" s="429"/>
      <c r="J1282" s="443" t="s">
        <v>624</v>
      </c>
      <c r="K1282" s="429">
        <v>2</v>
      </c>
      <c r="L1282" s="430">
        <v>1165.0999999999999</v>
      </c>
      <c r="M1282" s="429">
        <v>1067.4000000000001</v>
      </c>
      <c r="N1282" s="429"/>
      <c r="O1282" s="431">
        <v>48</v>
      </c>
      <c r="P1282" s="353" t="s">
        <v>2140</v>
      </c>
      <c r="Q1282" s="113">
        <v>162392</v>
      </c>
      <c r="R1282" s="113">
        <v>0</v>
      </c>
      <c r="S1282" s="113">
        <f t="shared" si="689"/>
        <v>50463.009999999995</v>
      </c>
      <c r="T1282" s="113">
        <v>0</v>
      </c>
      <c r="U1282" s="308">
        <v>111928.99</v>
      </c>
      <c r="V1282" s="113">
        <v>0</v>
      </c>
      <c r="W1282" s="113">
        <f t="shared" si="690"/>
        <v>139.38031070294397</v>
      </c>
      <c r="X1282" s="113">
        <v>139.38</v>
      </c>
      <c r="Y1282" s="120">
        <v>44196</v>
      </c>
    </row>
    <row r="1283" spans="1:25" ht="15" x14ac:dyDescent="0.25">
      <c r="A1283" s="484"/>
      <c r="B1283" s="97"/>
      <c r="C1283" s="97"/>
      <c r="D1283" s="211"/>
      <c r="E1283" s="696" t="s">
        <v>2234</v>
      </c>
      <c r="F1283" s="428" t="s">
        <v>859</v>
      </c>
      <c r="G1283" s="429" t="s">
        <v>38</v>
      </c>
      <c r="H1283" s="443" t="s">
        <v>636</v>
      </c>
      <c r="I1283" s="429"/>
      <c r="J1283" s="443" t="s">
        <v>624</v>
      </c>
      <c r="K1283" s="429">
        <v>2</v>
      </c>
      <c r="L1283" s="430">
        <v>1165.0999999999999</v>
      </c>
      <c r="M1283" s="429">
        <v>1067.4000000000001</v>
      </c>
      <c r="N1283" s="429"/>
      <c r="O1283" s="431">
        <v>48</v>
      </c>
      <c r="P1283" s="353" t="s">
        <v>78</v>
      </c>
      <c r="Q1283" s="113">
        <v>213819</v>
      </c>
      <c r="R1283" s="113">
        <v>0</v>
      </c>
      <c r="S1283" s="113">
        <f t="shared" si="689"/>
        <v>66443.850000000006</v>
      </c>
      <c r="T1283" s="113">
        <v>0</v>
      </c>
      <c r="U1283" s="308">
        <v>147375.15</v>
      </c>
      <c r="V1283" s="113">
        <v>0</v>
      </c>
      <c r="W1283" s="113">
        <f t="shared" si="690"/>
        <v>183.51986953909537</v>
      </c>
      <c r="X1283" s="113">
        <v>183.52</v>
      </c>
      <c r="Y1283" s="120">
        <v>44196</v>
      </c>
    </row>
    <row r="1284" spans="1:25" ht="15" x14ac:dyDescent="0.25">
      <c r="A1284" s="484"/>
      <c r="B1284" s="97"/>
      <c r="C1284" s="97"/>
      <c r="D1284" s="211"/>
      <c r="E1284" s="696" t="s">
        <v>2234</v>
      </c>
      <c r="F1284" s="428" t="s">
        <v>859</v>
      </c>
      <c r="G1284" s="429" t="s">
        <v>38</v>
      </c>
      <c r="H1284" s="443" t="s">
        <v>636</v>
      </c>
      <c r="I1284" s="429"/>
      <c r="J1284" s="443" t="s">
        <v>624</v>
      </c>
      <c r="K1284" s="429">
        <v>2</v>
      </c>
      <c r="L1284" s="430">
        <v>1165.0999999999999</v>
      </c>
      <c r="M1284" s="429">
        <v>1067.4000000000001</v>
      </c>
      <c r="N1284" s="429"/>
      <c r="O1284" s="431">
        <v>48</v>
      </c>
      <c r="P1284" s="353" t="s">
        <v>2119</v>
      </c>
      <c r="Q1284" s="113">
        <v>216522</v>
      </c>
      <c r="R1284" s="113">
        <v>0</v>
      </c>
      <c r="S1284" s="113">
        <f t="shared" si="689"/>
        <v>67283.799999999988</v>
      </c>
      <c r="T1284" s="113">
        <v>0</v>
      </c>
      <c r="U1284" s="308">
        <v>149238.20000000001</v>
      </c>
      <c r="V1284" s="113">
        <v>0</v>
      </c>
      <c r="W1284" s="113">
        <f t="shared" si="690"/>
        <v>185.83984207364176</v>
      </c>
      <c r="X1284" s="113">
        <v>185.84</v>
      </c>
      <c r="Y1284" s="120">
        <v>44196</v>
      </c>
    </row>
    <row r="1285" spans="1:25" ht="15" x14ac:dyDescent="0.25">
      <c r="A1285" s="484"/>
      <c r="B1285" s="97"/>
      <c r="C1285" s="97"/>
      <c r="D1285" s="211"/>
      <c r="E1285" s="696" t="s">
        <v>2234</v>
      </c>
      <c r="F1285" s="428" t="s">
        <v>859</v>
      </c>
      <c r="G1285" s="429" t="s">
        <v>38</v>
      </c>
      <c r="H1285" s="443" t="s">
        <v>636</v>
      </c>
      <c r="I1285" s="429"/>
      <c r="J1285" s="443" t="s">
        <v>624</v>
      </c>
      <c r="K1285" s="429">
        <v>2</v>
      </c>
      <c r="L1285" s="432">
        <v>1165.0999999999999</v>
      </c>
      <c r="M1285" s="429">
        <v>1067.4000000000001</v>
      </c>
      <c r="N1285" s="429"/>
      <c r="O1285" s="431">
        <v>48</v>
      </c>
      <c r="P1285" s="353" t="s">
        <v>2111</v>
      </c>
      <c r="Q1285" s="113">
        <v>1265765</v>
      </c>
      <c r="R1285" s="113">
        <v>0</v>
      </c>
      <c r="S1285" s="113">
        <f t="shared" si="689"/>
        <v>393334.07999999996</v>
      </c>
      <c r="T1285" s="113">
        <v>0</v>
      </c>
      <c r="U1285" s="308">
        <v>872430.92</v>
      </c>
      <c r="V1285" s="113">
        <v>0</v>
      </c>
      <c r="W1285" s="113">
        <f t="shared" si="690"/>
        <v>1086.4003089863531</v>
      </c>
      <c r="X1285" s="113">
        <v>1086.4000000000001</v>
      </c>
      <c r="Y1285" s="120">
        <v>44196</v>
      </c>
    </row>
    <row r="1286" spans="1:25" ht="15" x14ac:dyDescent="0.25">
      <c r="A1286" s="484"/>
      <c r="B1286" s="97"/>
      <c r="C1286" s="97"/>
      <c r="D1286" s="211"/>
      <c r="E1286" s="696" t="s">
        <v>2234</v>
      </c>
      <c r="F1286" s="428" t="s">
        <v>859</v>
      </c>
      <c r="G1286" s="429" t="s">
        <v>38</v>
      </c>
      <c r="H1286" s="443" t="s">
        <v>636</v>
      </c>
      <c r="I1286" s="429"/>
      <c r="J1286" s="443" t="s">
        <v>624</v>
      </c>
      <c r="K1286" s="429">
        <v>2</v>
      </c>
      <c r="L1286" s="432">
        <v>1165.0999999999999</v>
      </c>
      <c r="M1286" s="429">
        <v>1067.4000000000001</v>
      </c>
      <c r="N1286" s="429"/>
      <c r="O1286" s="431">
        <v>48</v>
      </c>
      <c r="P1286" s="353" t="s">
        <v>2137</v>
      </c>
      <c r="Q1286" s="113">
        <v>2309298</v>
      </c>
      <c r="R1286" s="113">
        <v>0</v>
      </c>
      <c r="S1286" s="113">
        <f t="shared" si="689"/>
        <v>717609.99</v>
      </c>
      <c r="T1286" s="113">
        <v>0</v>
      </c>
      <c r="U1286" s="308">
        <v>1591688.01</v>
      </c>
      <c r="V1286" s="113">
        <v>0</v>
      </c>
      <c r="W1286" s="113">
        <f t="shared" si="690"/>
        <v>1982.0599090206852</v>
      </c>
      <c r="X1286" s="113">
        <v>1982.06</v>
      </c>
      <c r="Y1286" s="120">
        <v>44196</v>
      </c>
    </row>
    <row r="1287" spans="1:25" ht="15" x14ac:dyDescent="0.25">
      <c r="A1287" s="484"/>
      <c r="B1287" s="97"/>
      <c r="C1287" s="97"/>
      <c r="D1287" s="211"/>
      <c r="E1287" s="696" t="s">
        <v>2234</v>
      </c>
      <c r="F1287" s="428" t="s">
        <v>859</v>
      </c>
      <c r="G1287" s="429" t="s">
        <v>38</v>
      </c>
      <c r="H1287" s="443" t="s">
        <v>636</v>
      </c>
      <c r="I1287" s="429"/>
      <c r="J1287" s="443" t="s">
        <v>624</v>
      </c>
      <c r="K1287" s="429">
        <v>2</v>
      </c>
      <c r="L1287" s="432">
        <v>1165.0999999999999</v>
      </c>
      <c r="M1287" s="429">
        <v>1067.4000000000001</v>
      </c>
      <c r="N1287" s="429"/>
      <c r="O1287" s="431">
        <v>48</v>
      </c>
      <c r="P1287" s="353" t="s">
        <v>2115</v>
      </c>
      <c r="Q1287" s="113">
        <v>714463</v>
      </c>
      <c r="R1287" s="113">
        <v>0</v>
      </c>
      <c r="S1287" s="113">
        <f t="shared" si="689"/>
        <v>222018.03000000003</v>
      </c>
      <c r="T1287" s="113">
        <v>0</v>
      </c>
      <c r="U1287" s="308">
        <v>492444.97</v>
      </c>
      <c r="V1287" s="113">
        <v>0</v>
      </c>
      <c r="W1287" s="113">
        <f t="shared" si="690"/>
        <v>613.22032443567082</v>
      </c>
      <c r="X1287" s="113">
        <v>613.22</v>
      </c>
      <c r="Y1287" s="120">
        <v>44196</v>
      </c>
    </row>
    <row r="1288" spans="1:25" ht="15" x14ac:dyDescent="0.25">
      <c r="A1288" s="484"/>
      <c r="B1288" s="97"/>
      <c r="C1288" s="97"/>
      <c r="D1288" s="211"/>
      <c r="E1288" s="696" t="s">
        <v>2234</v>
      </c>
      <c r="F1288" s="428" t="s">
        <v>859</v>
      </c>
      <c r="G1288" s="429" t="s">
        <v>38</v>
      </c>
      <c r="H1288" s="443" t="s">
        <v>636</v>
      </c>
      <c r="I1288" s="429"/>
      <c r="J1288" s="443" t="s">
        <v>624</v>
      </c>
      <c r="K1288" s="429">
        <v>2</v>
      </c>
      <c r="L1288" s="432">
        <v>1165.0999999999999</v>
      </c>
      <c r="M1288" s="429">
        <v>1067.4000000000001</v>
      </c>
      <c r="N1288" s="429"/>
      <c r="O1288" s="431">
        <v>48</v>
      </c>
      <c r="P1288" s="353" t="s">
        <v>2138</v>
      </c>
      <c r="Q1288" s="113">
        <v>4807366</v>
      </c>
      <c r="R1288" s="113">
        <v>0</v>
      </c>
      <c r="S1288" s="113">
        <f t="shared" si="689"/>
        <v>1493879.8900000001</v>
      </c>
      <c r="T1288" s="113">
        <v>0</v>
      </c>
      <c r="U1288" s="308">
        <v>3313486.11</v>
      </c>
      <c r="V1288" s="113">
        <v>0</v>
      </c>
      <c r="W1288" s="113">
        <f t="shared" si="690"/>
        <v>4126.1402454724921</v>
      </c>
      <c r="X1288" s="113">
        <v>4126.1400000000003</v>
      </c>
      <c r="Y1288" s="120">
        <v>44196</v>
      </c>
    </row>
    <row r="1289" spans="1:25" ht="15" x14ac:dyDescent="0.25">
      <c r="A1289" s="484"/>
      <c r="B1289" s="97"/>
      <c r="C1289" s="97"/>
      <c r="D1289" s="211"/>
      <c r="E1289" s="696" t="s">
        <v>2234</v>
      </c>
      <c r="F1289" s="428" t="s">
        <v>859</v>
      </c>
      <c r="G1289" s="429" t="s">
        <v>38</v>
      </c>
      <c r="H1289" s="443" t="s">
        <v>636</v>
      </c>
      <c r="I1289" s="429"/>
      <c r="J1289" s="443" t="s">
        <v>624</v>
      </c>
      <c r="K1289" s="429">
        <v>2</v>
      </c>
      <c r="L1289" s="430">
        <v>1165.0999999999999</v>
      </c>
      <c r="M1289" s="429">
        <v>1067.4000000000001</v>
      </c>
      <c r="N1289" s="429"/>
      <c r="O1289" s="431">
        <v>48</v>
      </c>
      <c r="P1289" s="353" t="s">
        <v>2135</v>
      </c>
      <c r="Q1289" s="113">
        <v>324783</v>
      </c>
      <c r="R1289" s="113">
        <v>0</v>
      </c>
      <c r="S1289" s="113">
        <f t="shared" si="689"/>
        <v>100925.70000000001</v>
      </c>
      <c r="T1289" s="113">
        <v>0</v>
      </c>
      <c r="U1289" s="308">
        <v>223857.3</v>
      </c>
      <c r="V1289" s="113">
        <v>0</v>
      </c>
      <c r="W1289" s="113">
        <f t="shared" si="690"/>
        <v>278.75976311046264</v>
      </c>
      <c r="X1289" s="113">
        <v>278.76</v>
      </c>
      <c r="Y1289" s="120">
        <v>44196</v>
      </c>
    </row>
    <row r="1290" spans="1:25" ht="15" x14ac:dyDescent="0.25">
      <c r="A1290" s="484"/>
      <c r="B1290" s="97"/>
      <c r="C1290" s="97"/>
      <c r="D1290" s="211"/>
      <c r="E1290" s="696" t="s">
        <v>2234</v>
      </c>
      <c r="F1290" s="428" t="s">
        <v>859</v>
      </c>
      <c r="G1290" s="429" t="s">
        <v>38</v>
      </c>
      <c r="H1290" s="443" t="s">
        <v>636</v>
      </c>
      <c r="I1290" s="429"/>
      <c r="J1290" s="443" t="s">
        <v>624</v>
      </c>
      <c r="K1290" s="429">
        <v>2</v>
      </c>
      <c r="L1290" s="430">
        <v>1165.0999999999999</v>
      </c>
      <c r="M1290" s="429">
        <v>1067.4000000000001</v>
      </c>
      <c r="N1290" s="429"/>
      <c r="O1290" s="431">
        <v>48</v>
      </c>
      <c r="P1290" s="353" t="s">
        <v>35</v>
      </c>
      <c r="Q1290" s="113">
        <v>162392</v>
      </c>
      <c r="R1290" s="113">
        <v>0</v>
      </c>
      <c r="S1290" s="113">
        <f t="shared" si="689"/>
        <v>50463.009999999995</v>
      </c>
      <c r="T1290" s="113">
        <v>0</v>
      </c>
      <c r="U1290" s="308">
        <v>111928.99</v>
      </c>
      <c r="V1290" s="113">
        <v>0</v>
      </c>
      <c r="W1290" s="113">
        <f t="shared" si="690"/>
        <v>139.38031070294397</v>
      </c>
      <c r="X1290" s="113">
        <v>139.38</v>
      </c>
      <c r="Y1290" s="120">
        <v>44196</v>
      </c>
    </row>
    <row r="1291" spans="1:25" ht="15" x14ac:dyDescent="0.25">
      <c r="A1291" s="484"/>
      <c r="B1291" s="97"/>
      <c r="C1291" s="97"/>
      <c r="D1291" s="211"/>
      <c r="E1291" s="696"/>
      <c r="F1291" s="618" t="s">
        <v>31</v>
      </c>
      <c r="G1291" s="352" t="s">
        <v>18</v>
      </c>
      <c r="H1291" s="352" t="s">
        <v>18</v>
      </c>
      <c r="I1291" s="352" t="s">
        <v>18</v>
      </c>
      <c r="J1291" s="352" t="s">
        <v>18</v>
      </c>
      <c r="K1291" s="352" t="s">
        <v>18</v>
      </c>
      <c r="L1291" s="464">
        <f>L1290</f>
        <v>1165.0999999999999</v>
      </c>
      <c r="M1291" s="464">
        <f>M1290</f>
        <v>1067.4000000000001</v>
      </c>
      <c r="N1291" s="464">
        <f>N1290</f>
        <v>0</v>
      </c>
      <c r="O1291" s="465">
        <f>O1290</f>
        <v>48</v>
      </c>
      <c r="P1291" s="463" t="s">
        <v>18</v>
      </c>
      <c r="Q1291" s="114">
        <f>SUM(Q1281:Q1290)</f>
        <v>10339192</v>
      </c>
      <c r="R1291" s="114">
        <f t="shared" ref="R1291:U1291" si="691">SUM(R1281:R1290)</f>
        <v>0</v>
      </c>
      <c r="S1291" s="114">
        <f t="shared" si="691"/>
        <v>3212884.37</v>
      </c>
      <c r="T1291" s="114">
        <f t="shared" si="691"/>
        <v>0</v>
      </c>
      <c r="U1291" s="114">
        <f t="shared" si="691"/>
        <v>7126307.6299999999</v>
      </c>
      <c r="V1291" s="114">
        <f>SUBTOTAL(9,V1281:V1290)</f>
        <v>0</v>
      </c>
      <c r="W1291" s="466" t="s">
        <v>18</v>
      </c>
      <c r="X1291" s="114" t="s">
        <v>18</v>
      </c>
      <c r="Y1291" s="468" t="s">
        <v>18</v>
      </c>
    </row>
    <row r="1292" spans="1:25" ht="15" x14ac:dyDescent="0.25">
      <c r="A1292" s="484"/>
      <c r="B1292" s="97"/>
      <c r="C1292" s="97"/>
      <c r="D1292" s="211"/>
      <c r="E1292" s="696" t="s">
        <v>2235</v>
      </c>
      <c r="F1292" s="428" t="s">
        <v>1000</v>
      </c>
      <c r="G1292" s="429" t="s">
        <v>38</v>
      </c>
      <c r="H1292" s="443" t="s">
        <v>612</v>
      </c>
      <c r="I1292" s="429"/>
      <c r="J1292" s="443" t="s">
        <v>613</v>
      </c>
      <c r="K1292" s="429">
        <v>4</v>
      </c>
      <c r="L1292" s="432">
        <v>2666.8</v>
      </c>
      <c r="M1292" s="429">
        <v>2293</v>
      </c>
      <c r="N1292" s="429"/>
      <c r="O1292" s="431">
        <v>112</v>
      </c>
      <c r="P1292" s="353" t="s">
        <v>35</v>
      </c>
      <c r="Q1292" s="113">
        <v>87151</v>
      </c>
      <c r="R1292" s="113">
        <v>0</v>
      </c>
      <c r="S1292" s="113">
        <f t="shared" ref="S1292" si="692">Q1292-U1292</f>
        <v>27082.010000000002</v>
      </c>
      <c r="T1292" s="113">
        <v>0</v>
      </c>
      <c r="U1292" s="308">
        <v>60068.99</v>
      </c>
      <c r="V1292" s="113">
        <v>0</v>
      </c>
      <c r="W1292" s="113">
        <f>Q1292/L1292</f>
        <v>32.679991000449974</v>
      </c>
      <c r="X1292" s="113">
        <v>32.68</v>
      </c>
      <c r="Y1292" s="120">
        <v>44196</v>
      </c>
    </row>
    <row r="1293" spans="1:25" ht="15" x14ac:dyDescent="0.25">
      <c r="A1293" s="484"/>
      <c r="B1293" s="97"/>
      <c r="C1293" s="97"/>
      <c r="D1293" s="211"/>
      <c r="E1293" s="696"/>
      <c r="F1293" s="618" t="s">
        <v>31</v>
      </c>
      <c r="G1293" s="352" t="s">
        <v>18</v>
      </c>
      <c r="H1293" s="352" t="s">
        <v>18</v>
      </c>
      <c r="I1293" s="352" t="s">
        <v>18</v>
      </c>
      <c r="J1293" s="352" t="s">
        <v>18</v>
      </c>
      <c r="K1293" s="352" t="s">
        <v>18</v>
      </c>
      <c r="L1293" s="464">
        <f>L1292</f>
        <v>2666.8</v>
      </c>
      <c r="M1293" s="464">
        <f>M1292</f>
        <v>2293</v>
      </c>
      <c r="N1293" s="464">
        <f>N1292</f>
        <v>0</v>
      </c>
      <c r="O1293" s="465">
        <f>O1292</f>
        <v>112</v>
      </c>
      <c r="P1293" s="463" t="s">
        <v>18</v>
      </c>
      <c r="Q1293" s="114">
        <f>SUM(Q1292:Q1292)</f>
        <v>87151</v>
      </c>
      <c r="R1293" s="114">
        <f t="shared" ref="R1293:U1293" si="693">SUM(R1292:R1292)</f>
        <v>0</v>
      </c>
      <c r="S1293" s="114">
        <f t="shared" si="693"/>
        <v>27082.010000000002</v>
      </c>
      <c r="T1293" s="114">
        <f t="shared" si="693"/>
        <v>0</v>
      </c>
      <c r="U1293" s="114">
        <f t="shared" si="693"/>
        <v>60068.99</v>
      </c>
      <c r="V1293" s="114">
        <f>SUBTOTAL(9,V1292:V1292)</f>
        <v>0</v>
      </c>
      <c r="W1293" s="466" t="s">
        <v>18</v>
      </c>
      <c r="X1293" s="114" t="s">
        <v>18</v>
      </c>
      <c r="Y1293" s="468" t="s">
        <v>18</v>
      </c>
    </row>
    <row r="1294" spans="1:25" ht="15" x14ac:dyDescent="0.25">
      <c r="A1294" s="484"/>
      <c r="B1294" s="97"/>
      <c r="C1294" s="97"/>
      <c r="D1294" s="211"/>
      <c r="E1294" s="696" t="s">
        <v>2236</v>
      </c>
      <c r="F1294" s="428" t="s">
        <v>860</v>
      </c>
      <c r="G1294" s="429" t="s">
        <v>38</v>
      </c>
      <c r="H1294" s="443" t="s">
        <v>625</v>
      </c>
      <c r="I1294" s="429"/>
      <c r="J1294" s="443" t="s">
        <v>629</v>
      </c>
      <c r="K1294" s="429">
        <v>3</v>
      </c>
      <c r="L1294" s="432">
        <v>1563.2</v>
      </c>
      <c r="M1294" s="443">
        <v>1463.2</v>
      </c>
      <c r="N1294" s="429">
        <v>512.20000000000005</v>
      </c>
      <c r="O1294" s="431">
        <v>24</v>
      </c>
      <c r="P1294" s="353" t="s">
        <v>83</v>
      </c>
      <c r="Q1294" s="113">
        <v>150114</v>
      </c>
      <c r="R1294" s="113">
        <v>0</v>
      </c>
      <c r="S1294" s="113">
        <f t="shared" ref="S1294:S1307" si="694">Q1294-U1294</f>
        <v>46647.64</v>
      </c>
      <c r="T1294" s="113">
        <v>0</v>
      </c>
      <c r="U1294" s="308">
        <v>103466.36</v>
      </c>
      <c r="V1294" s="113">
        <v>0</v>
      </c>
      <c r="W1294" s="113">
        <f t="shared" ref="W1294:W1307" si="695">Q1294/L1294</f>
        <v>96.029938587512788</v>
      </c>
      <c r="X1294" s="113">
        <v>96.03</v>
      </c>
      <c r="Y1294" s="120">
        <v>44196</v>
      </c>
    </row>
    <row r="1295" spans="1:25" ht="15" x14ac:dyDescent="0.25">
      <c r="A1295" s="484"/>
      <c r="B1295" s="97"/>
      <c r="C1295" s="97"/>
      <c r="D1295" s="211"/>
      <c r="E1295" s="696" t="s">
        <v>2236</v>
      </c>
      <c r="F1295" s="428" t="s">
        <v>860</v>
      </c>
      <c r="G1295" s="443" t="s">
        <v>38</v>
      </c>
      <c r="H1295" s="432" t="s">
        <v>625</v>
      </c>
      <c r="I1295" s="429"/>
      <c r="J1295" s="429" t="s">
        <v>629</v>
      </c>
      <c r="K1295" s="432">
        <v>3</v>
      </c>
      <c r="L1295" s="429">
        <v>1563.2</v>
      </c>
      <c r="M1295" s="432">
        <v>1463.2</v>
      </c>
      <c r="N1295" s="432">
        <v>512.20000000000005</v>
      </c>
      <c r="O1295" s="431">
        <v>24</v>
      </c>
      <c r="P1295" s="353" t="s">
        <v>45</v>
      </c>
      <c r="Q1295" s="113">
        <v>3867381</v>
      </c>
      <c r="R1295" s="113">
        <v>0</v>
      </c>
      <c r="S1295" s="113">
        <f t="shared" si="694"/>
        <v>1201781.33</v>
      </c>
      <c r="T1295" s="113">
        <v>0</v>
      </c>
      <c r="U1295" s="308">
        <v>2665599.67</v>
      </c>
      <c r="V1295" s="113">
        <v>0</v>
      </c>
      <c r="W1295" s="113">
        <f>Q1295/N1295</f>
        <v>7550.5290901991402</v>
      </c>
      <c r="X1295" s="113">
        <v>7550.53</v>
      </c>
      <c r="Y1295" s="120">
        <v>44196</v>
      </c>
    </row>
    <row r="1296" spans="1:25" ht="25.5" x14ac:dyDescent="0.25">
      <c r="A1296" s="484"/>
      <c r="B1296" s="97"/>
      <c r="C1296" s="97"/>
      <c r="D1296" s="211"/>
      <c r="E1296" s="696" t="s">
        <v>2236</v>
      </c>
      <c r="F1296" s="428" t="s">
        <v>860</v>
      </c>
      <c r="G1296" s="443" t="s">
        <v>38</v>
      </c>
      <c r="H1296" s="432" t="s">
        <v>625</v>
      </c>
      <c r="I1296" s="429"/>
      <c r="J1296" s="429" t="s">
        <v>629</v>
      </c>
      <c r="K1296" s="432">
        <v>3</v>
      </c>
      <c r="L1296" s="444">
        <v>1563.2</v>
      </c>
      <c r="M1296" s="432">
        <v>1463.2</v>
      </c>
      <c r="N1296" s="432">
        <v>512.20000000000005</v>
      </c>
      <c r="O1296" s="431">
        <v>24</v>
      </c>
      <c r="P1296" s="353" t="s">
        <v>2140</v>
      </c>
      <c r="Q1296" s="113">
        <v>88305</v>
      </c>
      <c r="R1296" s="113">
        <v>0</v>
      </c>
      <c r="S1296" s="113">
        <f t="shared" si="694"/>
        <v>27440.61</v>
      </c>
      <c r="T1296" s="113">
        <v>0</v>
      </c>
      <c r="U1296" s="308">
        <v>60864.39</v>
      </c>
      <c r="V1296" s="113">
        <v>0</v>
      </c>
      <c r="W1296" s="113">
        <f t="shared" si="695"/>
        <v>56.489892528147386</v>
      </c>
      <c r="X1296" s="113">
        <v>56.49</v>
      </c>
      <c r="Y1296" s="120">
        <v>44196</v>
      </c>
    </row>
    <row r="1297" spans="1:25" ht="25.5" x14ac:dyDescent="0.25">
      <c r="A1297" s="484"/>
      <c r="B1297" s="97"/>
      <c r="C1297" s="97"/>
      <c r="D1297" s="211"/>
      <c r="E1297" s="696" t="s">
        <v>2236</v>
      </c>
      <c r="F1297" s="428" t="s">
        <v>860</v>
      </c>
      <c r="G1297" s="443" t="s">
        <v>38</v>
      </c>
      <c r="H1297" s="432" t="s">
        <v>625</v>
      </c>
      <c r="I1297" s="429"/>
      <c r="J1297" s="429" t="s">
        <v>629</v>
      </c>
      <c r="K1297" s="432">
        <v>3</v>
      </c>
      <c r="L1297" s="444">
        <v>1563.2</v>
      </c>
      <c r="M1297" s="432">
        <v>1463.2</v>
      </c>
      <c r="N1297" s="432">
        <v>512.20000000000005</v>
      </c>
      <c r="O1297" s="431">
        <v>24</v>
      </c>
      <c r="P1297" s="353" t="s">
        <v>2136</v>
      </c>
      <c r="Q1297" s="113">
        <v>88305</v>
      </c>
      <c r="R1297" s="113">
        <v>0</v>
      </c>
      <c r="S1297" s="113">
        <f t="shared" si="694"/>
        <v>27440.61</v>
      </c>
      <c r="T1297" s="113">
        <v>0</v>
      </c>
      <c r="U1297" s="308">
        <v>60864.39</v>
      </c>
      <c r="V1297" s="113">
        <v>0</v>
      </c>
      <c r="W1297" s="113">
        <f t="shared" si="695"/>
        <v>56.489892528147386</v>
      </c>
      <c r="X1297" s="113">
        <v>56.49</v>
      </c>
      <c r="Y1297" s="120">
        <v>44196</v>
      </c>
    </row>
    <row r="1298" spans="1:25" ht="15" x14ac:dyDescent="0.25">
      <c r="A1298" s="484"/>
      <c r="B1298" s="97"/>
      <c r="C1298" s="97"/>
      <c r="D1298" s="211"/>
      <c r="E1298" s="696" t="s">
        <v>2236</v>
      </c>
      <c r="F1298" s="428" t="s">
        <v>860</v>
      </c>
      <c r="G1298" s="443" t="s">
        <v>38</v>
      </c>
      <c r="H1298" s="432" t="s">
        <v>625</v>
      </c>
      <c r="I1298" s="429"/>
      <c r="J1298" s="429" t="s">
        <v>629</v>
      </c>
      <c r="K1298" s="432">
        <v>3</v>
      </c>
      <c r="L1298" s="444">
        <v>1563.2</v>
      </c>
      <c r="M1298" s="432">
        <v>1463.2</v>
      </c>
      <c r="N1298" s="432">
        <v>512.20000000000005</v>
      </c>
      <c r="O1298" s="431">
        <v>24</v>
      </c>
      <c r="P1298" s="353" t="s">
        <v>78</v>
      </c>
      <c r="Q1298" s="113">
        <v>116255</v>
      </c>
      <c r="R1298" s="113">
        <v>0</v>
      </c>
      <c r="S1298" s="113">
        <f t="shared" si="694"/>
        <v>36126.020000000004</v>
      </c>
      <c r="T1298" s="113">
        <v>0</v>
      </c>
      <c r="U1298" s="308">
        <v>80128.98</v>
      </c>
      <c r="V1298" s="113">
        <v>0</v>
      </c>
      <c r="W1298" s="113">
        <f t="shared" si="695"/>
        <v>74.369882292732854</v>
      </c>
      <c r="X1298" s="113">
        <v>74.37</v>
      </c>
      <c r="Y1298" s="120">
        <v>44196</v>
      </c>
    </row>
    <row r="1299" spans="1:25" ht="15" x14ac:dyDescent="0.25">
      <c r="A1299" s="484"/>
      <c r="B1299" s="97"/>
      <c r="C1299" s="97"/>
      <c r="D1299" s="211"/>
      <c r="E1299" s="696" t="s">
        <v>2236</v>
      </c>
      <c r="F1299" s="428" t="s">
        <v>860</v>
      </c>
      <c r="G1299" s="443" t="s">
        <v>38</v>
      </c>
      <c r="H1299" s="432" t="s">
        <v>625</v>
      </c>
      <c r="I1299" s="429"/>
      <c r="J1299" s="429" t="s">
        <v>629</v>
      </c>
      <c r="K1299" s="432">
        <v>3</v>
      </c>
      <c r="L1299" s="444">
        <v>1563.2</v>
      </c>
      <c r="M1299" s="432">
        <v>1463.2</v>
      </c>
      <c r="N1299" s="432">
        <v>512.20000000000005</v>
      </c>
      <c r="O1299" s="431">
        <v>24</v>
      </c>
      <c r="P1299" s="353" t="s">
        <v>2119</v>
      </c>
      <c r="Q1299" s="113">
        <v>117740</v>
      </c>
      <c r="R1299" s="113">
        <v>0</v>
      </c>
      <c r="S1299" s="113">
        <f t="shared" si="694"/>
        <v>36587.479999999996</v>
      </c>
      <c r="T1299" s="113">
        <v>0</v>
      </c>
      <c r="U1299" s="308">
        <v>81152.52</v>
      </c>
      <c r="V1299" s="113">
        <v>0</v>
      </c>
      <c r="W1299" s="113">
        <f t="shared" si="695"/>
        <v>75.319856704196525</v>
      </c>
      <c r="X1299" s="113">
        <v>75.319999999999993</v>
      </c>
      <c r="Y1299" s="120">
        <v>44196</v>
      </c>
    </row>
    <row r="1300" spans="1:25" ht="15" x14ac:dyDescent="0.25">
      <c r="A1300" s="484"/>
      <c r="B1300" s="97"/>
      <c r="C1300" s="97"/>
      <c r="D1300" s="211"/>
      <c r="E1300" s="696" t="s">
        <v>2236</v>
      </c>
      <c r="F1300" s="428" t="s">
        <v>860</v>
      </c>
      <c r="G1300" s="443" t="s">
        <v>38</v>
      </c>
      <c r="H1300" s="432" t="s">
        <v>625</v>
      </c>
      <c r="I1300" s="429"/>
      <c r="J1300" s="429" t="s">
        <v>629</v>
      </c>
      <c r="K1300" s="432">
        <v>3</v>
      </c>
      <c r="L1300" s="429">
        <v>1563.2</v>
      </c>
      <c r="M1300" s="432">
        <v>1463.2</v>
      </c>
      <c r="N1300" s="432">
        <v>512.20000000000005</v>
      </c>
      <c r="O1300" s="431">
        <v>24</v>
      </c>
      <c r="P1300" s="353" t="s">
        <v>2111</v>
      </c>
      <c r="Q1300" s="113">
        <v>761591</v>
      </c>
      <c r="R1300" s="113">
        <v>0</v>
      </c>
      <c r="S1300" s="113">
        <f t="shared" si="694"/>
        <v>236662.95999999996</v>
      </c>
      <c r="T1300" s="113">
        <v>0</v>
      </c>
      <c r="U1300" s="308">
        <v>524928.04</v>
      </c>
      <c r="V1300" s="113">
        <v>0</v>
      </c>
      <c r="W1300" s="113">
        <f t="shared" si="695"/>
        <v>487.19997441146364</v>
      </c>
      <c r="X1300" s="113">
        <v>487.2</v>
      </c>
      <c r="Y1300" s="120">
        <v>44196</v>
      </c>
    </row>
    <row r="1301" spans="1:25" ht="15" x14ac:dyDescent="0.25">
      <c r="A1301" s="484"/>
      <c r="B1301" s="97"/>
      <c r="C1301" s="97"/>
      <c r="D1301" s="211"/>
      <c r="E1301" s="696" t="s">
        <v>2236</v>
      </c>
      <c r="F1301" s="428" t="s">
        <v>860</v>
      </c>
      <c r="G1301" s="443" t="s">
        <v>38</v>
      </c>
      <c r="H1301" s="432" t="s">
        <v>625</v>
      </c>
      <c r="I1301" s="429"/>
      <c r="J1301" s="429" t="s">
        <v>629</v>
      </c>
      <c r="K1301" s="432">
        <v>3</v>
      </c>
      <c r="L1301" s="444">
        <v>1563.2</v>
      </c>
      <c r="M1301" s="432">
        <v>1463.2</v>
      </c>
      <c r="N1301" s="432">
        <v>512.20000000000005</v>
      </c>
      <c r="O1301" s="431">
        <v>24</v>
      </c>
      <c r="P1301" s="353" t="s">
        <v>2277</v>
      </c>
      <c r="Q1301" s="113">
        <v>144221</v>
      </c>
      <c r="R1301" s="113">
        <v>0</v>
      </c>
      <c r="S1301" s="113">
        <f t="shared" si="694"/>
        <v>44816.399999999994</v>
      </c>
      <c r="T1301" s="113">
        <v>0</v>
      </c>
      <c r="U1301" s="308">
        <v>99404.6</v>
      </c>
      <c r="V1301" s="113">
        <v>0</v>
      </c>
      <c r="W1301" s="113">
        <f t="shared" si="695"/>
        <v>92.260107471852606</v>
      </c>
      <c r="X1301" s="113">
        <v>92.26</v>
      </c>
      <c r="Y1301" s="120">
        <v>44196</v>
      </c>
    </row>
    <row r="1302" spans="1:25" ht="15" x14ac:dyDescent="0.25">
      <c r="A1302" s="484"/>
      <c r="B1302" s="97"/>
      <c r="C1302" s="97"/>
      <c r="D1302" s="211"/>
      <c r="E1302" s="696" t="s">
        <v>2236</v>
      </c>
      <c r="F1302" s="428" t="s">
        <v>860</v>
      </c>
      <c r="G1302" s="443" t="s">
        <v>38</v>
      </c>
      <c r="H1302" s="432" t="s">
        <v>625</v>
      </c>
      <c r="I1302" s="429"/>
      <c r="J1302" s="429" t="s">
        <v>629</v>
      </c>
      <c r="K1302" s="432">
        <v>3</v>
      </c>
      <c r="L1302" s="429">
        <v>1563.2</v>
      </c>
      <c r="M1302" s="432">
        <v>1463.2</v>
      </c>
      <c r="N1302" s="432">
        <v>512.20000000000005</v>
      </c>
      <c r="O1302" s="431">
        <v>24</v>
      </c>
      <c r="P1302" s="353" t="s">
        <v>436</v>
      </c>
      <c r="Q1302" s="113">
        <v>3185505</v>
      </c>
      <c r="R1302" s="113">
        <v>0</v>
      </c>
      <c r="S1302" s="113">
        <f t="shared" si="694"/>
        <v>989889.64999999991</v>
      </c>
      <c r="T1302" s="113">
        <v>0</v>
      </c>
      <c r="U1302" s="308">
        <v>2195615.35</v>
      </c>
      <c r="V1302" s="113">
        <v>0</v>
      </c>
      <c r="W1302" s="113">
        <f t="shared" si="695"/>
        <v>2037.8102610030705</v>
      </c>
      <c r="X1302" s="113">
        <v>2037.81</v>
      </c>
      <c r="Y1302" s="120">
        <v>44196</v>
      </c>
    </row>
    <row r="1303" spans="1:25" ht="15" x14ac:dyDescent="0.25">
      <c r="A1303" s="484"/>
      <c r="B1303" s="97"/>
      <c r="C1303" s="97"/>
      <c r="D1303" s="211"/>
      <c r="E1303" s="696" t="s">
        <v>2236</v>
      </c>
      <c r="F1303" s="428" t="s">
        <v>860</v>
      </c>
      <c r="G1303" s="443" t="s">
        <v>38</v>
      </c>
      <c r="H1303" s="432" t="s">
        <v>625</v>
      </c>
      <c r="I1303" s="429"/>
      <c r="J1303" s="429" t="s">
        <v>629</v>
      </c>
      <c r="K1303" s="432">
        <v>3</v>
      </c>
      <c r="L1303" s="429">
        <v>1563.2</v>
      </c>
      <c r="M1303" s="432">
        <v>1463.2</v>
      </c>
      <c r="N1303" s="432">
        <v>512.20000000000005</v>
      </c>
      <c r="O1303" s="431">
        <v>24</v>
      </c>
      <c r="P1303" s="353" t="s">
        <v>2115</v>
      </c>
      <c r="Q1303" s="113">
        <v>976891</v>
      </c>
      <c r="R1303" s="113">
        <v>0</v>
      </c>
      <c r="S1303" s="113">
        <f t="shared" si="694"/>
        <v>303567.03000000003</v>
      </c>
      <c r="T1303" s="113">
        <v>0</v>
      </c>
      <c r="U1303" s="308">
        <v>673323.97</v>
      </c>
      <c r="V1303" s="113">
        <v>0</v>
      </c>
      <c r="W1303" s="113">
        <f t="shared" si="695"/>
        <v>624.93027123848515</v>
      </c>
      <c r="X1303" s="113">
        <v>624.92999999999995</v>
      </c>
      <c r="Y1303" s="120">
        <v>44196</v>
      </c>
    </row>
    <row r="1304" spans="1:25" ht="15" x14ac:dyDescent="0.25">
      <c r="A1304" s="484"/>
      <c r="B1304" s="97"/>
      <c r="C1304" s="97"/>
      <c r="D1304" s="211"/>
      <c r="E1304" s="696" t="s">
        <v>2236</v>
      </c>
      <c r="F1304" s="428" t="s">
        <v>860</v>
      </c>
      <c r="G1304" s="443" t="s">
        <v>38</v>
      </c>
      <c r="H1304" s="432" t="s">
        <v>625</v>
      </c>
      <c r="I1304" s="429"/>
      <c r="J1304" s="429" t="s">
        <v>629</v>
      </c>
      <c r="K1304" s="432">
        <v>3</v>
      </c>
      <c r="L1304" s="429">
        <v>1563.2</v>
      </c>
      <c r="M1304" s="432">
        <v>1463.2</v>
      </c>
      <c r="N1304" s="432">
        <v>512.20000000000005</v>
      </c>
      <c r="O1304" s="431">
        <v>24</v>
      </c>
      <c r="P1304" s="353" t="s">
        <v>2137</v>
      </c>
      <c r="Q1304" s="113">
        <v>2128891</v>
      </c>
      <c r="R1304" s="113">
        <v>0</v>
      </c>
      <c r="S1304" s="113">
        <f t="shared" si="694"/>
        <v>661548.85000000009</v>
      </c>
      <c r="T1304" s="113">
        <v>0</v>
      </c>
      <c r="U1304" s="308">
        <v>1467342.15</v>
      </c>
      <c r="V1304" s="113">
        <v>0</v>
      </c>
      <c r="W1304" s="113">
        <f t="shared" si="695"/>
        <v>1361.8801177072671</v>
      </c>
      <c r="X1304" s="113">
        <v>1361.88</v>
      </c>
      <c r="Y1304" s="120">
        <v>44196</v>
      </c>
    </row>
    <row r="1305" spans="1:25" ht="15" x14ac:dyDescent="0.25">
      <c r="A1305" s="484"/>
      <c r="B1305" s="97"/>
      <c r="C1305" s="97"/>
      <c r="D1305" s="211"/>
      <c r="E1305" s="696" t="s">
        <v>2236</v>
      </c>
      <c r="F1305" s="428" t="s">
        <v>860</v>
      </c>
      <c r="G1305" s="443" t="s">
        <v>38</v>
      </c>
      <c r="H1305" s="432" t="s">
        <v>625</v>
      </c>
      <c r="I1305" s="429"/>
      <c r="J1305" s="429" t="s">
        <v>629</v>
      </c>
      <c r="K1305" s="432">
        <v>3</v>
      </c>
      <c r="L1305" s="429">
        <v>1563.2</v>
      </c>
      <c r="M1305" s="432">
        <v>1463.2</v>
      </c>
      <c r="N1305" s="432">
        <v>512.20000000000005</v>
      </c>
      <c r="O1305" s="431">
        <v>24</v>
      </c>
      <c r="P1305" s="353" t="s">
        <v>2138</v>
      </c>
      <c r="Q1305" s="113">
        <v>3268245</v>
      </c>
      <c r="R1305" s="113">
        <v>0</v>
      </c>
      <c r="S1305" s="113">
        <f t="shared" si="694"/>
        <v>1015600.9500000002</v>
      </c>
      <c r="T1305" s="113">
        <v>0</v>
      </c>
      <c r="U1305" s="308">
        <v>2252644.0499999998</v>
      </c>
      <c r="V1305" s="113">
        <v>0</v>
      </c>
      <c r="W1305" s="113">
        <f t="shared" si="695"/>
        <v>2090.7401484135107</v>
      </c>
      <c r="X1305" s="113">
        <v>2090.7399999999998</v>
      </c>
      <c r="Y1305" s="120">
        <v>44196</v>
      </c>
    </row>
    <row r="1306" spans="1:25" ht="15" x14ac:dyDescent="0.25">
      <c r="A1306" s="484"/>
      <c r="B1306" s="97"/>
      <c r="C1306" s="97"/>
      <c r="D1306" s="211"/>
      <c r="E1306" s="696" t="s">
        <v>2236</v>
      </c>
      <c r="F1306" s="428" t="s">
        <v>860</v>
      </c>
      <c r="G1306" s="443" t="s">
        <v>38</v>
      </c>
      <c r="H1306" s="432" t="s">
        <v>625</v>
      </c>
      <c r="I1306" s="429"/>
      <c r="J1306" s="429" t="s">
        <v>629</v>
      </c>
      <c r="K1306" s="432">
        <v>3</v>
      </c>
      <c r="L1306" s="444">
        <v>1563.2</v>
      </c>
      <c r="M1306" s="432">
        <v>1463.2</v>
      </c>
      <c r="N1306" s="432">
        <v>512.20000000000005</v>
      </c>
      <c r="O1306" s="431">
        <v>24</v>
      </c>
      <c r="P1306" s="353" t="s">
        <v>35</v>
      </c>
      <c r="Q1306" s="113">
        <v>88305</v>
      </c>
      <c r="R1306" s="113">
        <v>0</v>
      </c>
      <c r="S1306" s="113">
        <f t="shared" si="694"/>
        <v>27440.61</v>
      </c>
      <c r="T1306" s="113">
        <v>0</v>
      </c>
      <c r="U1306" s="308">
        <v>60864.39</v>
      </c>
      <c r="V1306" s="113">
        <v>0</v>
      </c>
      <c r="W1306" s="113">
        <f t="shared" si="695"/>
        <v>56.489892528147386</v>
      </c>
      <c r="X1306" s="113">
        <v>56.49</v>
      </c>
      <c r="Y1306" s="120">
        <v>44196</v>
      </c>
    </row>
    <row r="1307" spans="1:25" ht="15" x14ac:dyDescent="0.25">
      <c r="A1307" s="484"/>
      <c r="B1307" s="97"/>
      <c r="C1307" s="97"/>
      <c r="D1307" s="211"/>
      <c r="E1307" s="696" t="s">
        <v>2236</v>
      </c>
      <c r="F1307" s="428" t="s">
        <v>860</v>
      </c>
      <c r="G1307" s="443" t="s">
        <v>38</v>
      </c>
      <c r="H1307" s="432" t="s">
        <v>625</v>
      </c>
      <c r="I1307" s="429"/>
      <c r="J1307" s="429" t="s">
        <v>629</v>
      </c>
      <c r="K1307" s="432">
        <v>3</v>
      </c>
      <c r="L1307" s="444">
        <v>1563.2</v>
      </c>
      <c r="M1307" s="432">
        <v>1463.2</v>
      </c>
      <c r="N1307" s="432">
        <v>512.20000000000005</v>
      </c>
      <c r="O1307" s="431">
        <v>24</v>
      </c>
      <c r="P1307" s="353" t="s">
        <v>2135</v>
      </c>
      <c r="Q1307" s="113">
        <v>176595</v>
      </c>
      <c r="R1307" s="113">
        <v>0</v>
      </c>
      <c r="S1307" s="113">
        <f t="shared" si="694"/>
        <v>54876.56</v>
      </c>
      <c r="T1307" s="113">
        <v>0</v>
      </c>
      <c r="U1307" s="308">
        <v>121718.44</v>
      </c>
      <c r="V1307" s="113">
        <v>0</v>
      </c>
      <c r="W1307" s="113">
        <f t="shared" si="695"/>
        <v>112.97018935516888</v>
      </c>
      <c r="X1307" s="113">
        <v>112.97</v>
      </c>
      <c r="Y1307" s="120">
        <v>44196</v>
      </c>
    </row>
    <row r="1308" spans="1:25" ht="15" x14ac:dyDescent="0.25">
      <c r="A1308" s="484"/>
      <c r="B1308" s="97"/>
      <c r="C1308" s="97"/>
      <c r="D1308" s="211"/>
      <c r="E1308" s="696"/>
      <c r="F1308" s="618" t="s">
        <v>31</v>
      </c>
      <c r="G1308" s="352" t="s">
        <v>18</v>
      </c>
      <c r="H1308" s="352" t="s">
        <v>18</v>
      </c>
      <c r="I1308" s="352" t="s">
        <v>18</v>
      </c>
      <c r="J1308" s="352" t="s">
        <v>18</v>
      </c>
      <c r="K1308" s="352" t="s">
        <v>18</v>
      </c>
      <c r="L1308" s="464">
        <f>L1307</f>
        <v>1563.2</v>
      </c>
      <c r="M1308" s="464">
        <f>M1307</f>
        <v>1463.2</v>
      </c>
      <c r="N1308" s="464">
        <f>N1307</f>
        <v>512.20000000000005</v>
      </c>
      <c r="O1308" s="465">
        <f>O1307</f>
        <v>24</v>
      </c>
      <c r="P1308" s="463" t="s">
        <v>18</v>
      </c>
      <c r="Q1308" s="114">
        <f>SUM(Q1294:Q1307)</f>
        <v>15158344</v>
      </c>
      <c r="R1308" s="114">
        <f t="shared" ref="R1308:U1308" si="696">SUM(R1294:R1307)</f>
        <v>0</v>
      </c>
      <c r="S1308" s="114">
        <f t="shared" si="696"/>
        <v>4710426.7000000011</v>
      </c>
      <c r="T1308" s="114">
        <f t="shared" si="696"/>
        <v>0</v>
      </c>
      <c r="U1308" s="114">
        <f t="shared" si="696"/>
        <v>10447917.299999999</v>
      </c>
      <c r="V1308" s="114">
        <f>SUBTOTAL(9,V1294:V1307)</f>
        <v>0</v>
      </c>
      <c r="W1308" s="466" t="s">
        <v>18</v>
      </c>
      <c r="X1308" s="114" t="s">
        <v>18</v>
      </c>
      <c r="Y1308" s="468" t="s">
        <v>18</v>
      </c>
    </row>
    <row r="1309" spans="1:25" ht="15" x14ac:dyDescent="0.25">
      <c r="A1309" s="484"/>
      <c r="B1309" s="97"/>
      <c r="C1309" s="97"/>
      <c r="D1309" s="211"/>
      <c r="E1309" s="696" t="s">
        <v>2237</v>
      </c>
      <c r="F1309" s="428" t="s">
        <v>861</v>
      </c>
      <c r="G1309" s="429" t="s">
        <v>38</v>
      </c>
      <c r="H1309" s="443" t="s">
        <v>637</v>
      </c>
      <c r="I1309" s="429"/>
      <c r="J1309" s="443" t="s">
        <v>629</v>
      </c>
      <c r="K1309" s="429">
        <v>3</v>
      </c>
      <c r="L1309" s="430">
        <v>828.9</v>
      </c>
      <c r="M1309" s="443">
        <v>710.8</v>
      </c>
      <c r="N1309" s="557">
        <v>453</v>
      </c>
      <c r="O1309" s="431">
        <v>36</v>
      </c>
      <c r="P1309" s="353" t="s">
        <v>2277</v>
      </c>
      <c r="Q1309" s="113">
        <v>76474</v>
      </c>
      <c r="R1309" s="113">
        <v>0</v>
      </c>
      <c r="S1309" s="113">
        <f t="shared" ref="S1309:S1311" si="697">Q1309-U1309</f>
        <v>23764.15</v>
      </c>
      <c r="T1309" s="113">
        <v>0</v>
      </c>
      <c r="U1309" s="308">
        <v>52709.85</v>
      </c>
      <c r="V1309" s="113">
        <v>0</v>
      </c>
      <c r="W1309" s="113">
        <f t="shared" ref="W1309:W1311" si="698">Q1309/L1309</f>
        <v>92.259621184702624</v>
      </c>
      <c r="X1309" s="113">
        <v>92.26</v>
      </c>
      <c r="Y1309" s="120">
        <v>44196</v>
      </c>
    </row>
    <row r="1310" spans="1:25" ht="15" x14ac:dyDescent="0.25">
      <c r="A1310" s="484"/>
      <c r="B1310" s="97"/>
      <c r="C1310" s="97"/>
      <c r="D1310" s="211"/>
      <c r="E1310" s="696" t="s">
        <v>2237</v>
      </c>
      <c r="F1310" s="428" t="s">
        <v>861</v>
      </c>
      <c r="G1310" s="443" t="s">
        <v>38</v>
      </c>
      <c r="H1310" s="432" t="s">
        <v>637</v>
      </c>
      <c r="I1310" s="429"/>
      <c r="J1310" s="429" t="s">
        <v>629</v>
      </c>
      <c r="K1310" s="432">
        <v>3</v>
      </c>
      <c r="L1310" s="429">
        <v>828.9</v>
      </c>
      <c r="M1310" s="432">
        <v>710.8</v>
      </c>
      <c r="N1310" s="557">
        <v>453</v>
      </c>
      <c r="O1310" s="431">
        <v>36</v>
      </c>
      <c r="P1310" s="353" t="s">
        <v>436</v>
      </c>
      <c r="Q1310" s="113">
        <v>1689141</v>
      </c>
      <c r="R1310" s="113">
        <v>0</v>
      </c>
      <c r="S1310" s="113">
        <f t="shared" si="697"/>
        <v>524897.37000000011</v>
      </c>
      <c r="T1310" s="113">
        <v>0</v>
      </c>
      <c r="U1310" s="308">
        <v>1164243.6299999999</v>
      </c>
      <c r="V1310" s="113">
        <v>0</v>
      </c>
      <c r="W1310" s="113">
        <f t="shared" si="698"/>
        <v>2037.8103510676801</v>
      </c>
      <c r="X1310" s="113">
        <v>2037.81</v>
      </c>
      <c r="Y1310" s="120">
        <v>44196</v>
      </c>
    </row>
    <row r="1311" spans="1:25" ht="25.5" x14ac:dyDescent="0.25">
      <c r="A1311" s="484"/>
      <c r="B1311" s="97"/>
      <c r="C1311" s="97"/>
      <c r="D1311" s="211"/>
      <c r="E1311" s="696" t="s">
        <v>2237</v>
      </c>
      <c r="F1311" s="428" t="s">
        <v>861</v>
      </c>
      <c r="G1311" s="443" t="s">
        <v>38</v>
      </c>
      <c r="H1311" s="432" t="s">
        <v>637</v>
      </c>
      <c r="I1311" s="429"/>
      <c r="J1311" s="429" t="s">
        <v>629</v>
      </c>
      <c r="K1311" s="432">
        <v>3</v>
      </c>
      <c r="L1311" s="444">
        <v>828.9</v>
      </c>
      <c r="M1311" s="432">
        <v>710.8</v>
      </c>
      <c r="N1311" s="557">
        <v>453</v>
      </c>
      <c r="O1311" s="431">
        <v>36</v>
      </c>
      <c r="P1311" s="353" t="s">
        <v>2140</v>
      </c>
      <c r="Q1311" s="113">
        <v>46825</v>
      </c>
      <c r="R1311" s="113">
        <v>0</v>
      </c>
      <c r="S1311" s="113">
        <f t="shared" si="697"/>
        <v>14550.779999999999</v>
      </c>
      <c r="T1311" s="113">
        <v>0</v>
      </c>
      <c r="U1311" s="308">
        <v>32274.22</v>
      </c>
      <c r="V1311" s="113">
        <v>0</v>
      </c>
      <c r="W1311" s="113">
        <f t="shared" si="698"/>
        <v>56.49052961756545</v>
      </c>
      <c r="X1311" s="113">
        <v>56.49</v>
      </c>
      <c r="Y1311" s="120">
        <v>44196</v>
      </c>
    </row>
    <row r="1312" spans="1:25" ht="15" x14ac:dyDescent="0.25">
      <c r="A1312" s="484"/>
      <c r="B1312" s="97"/>
      <c r="C1312" s="97"/>
      <c r="D1312" s="211"/>
      <c r="E1312" s="696"/>
      <c r="F1312" s="618" t="s">
        <v>31</v>
      </c>
      <c r="G1312" s="352" t="s">
        <v>18</v>
      </c>
      <c r="H1312" s="352" t="s">
        <v>18</v>
      </c>
      <c r="I1312" s="352" t="s">
        <v>18</v>
      </c>
      <c r="J1312" s="352" t="s">
        <v>18</v>
      </c>
      <c r="K1312" s="352" t="s">
        <v>18</v>
      </c>
      <c r="L1312" s="464">
        <f>L1311</f>
        <v>828.9</v>
      </c>
      <c r="M1312" s="464">
        <f>M1311</f>
        <v>710.8</v>
      </c>
      <c r="N1312" s="464">
        <f>N1311</f>
        <v>453</v>
      </c>
      <c r="O1312" s="465">
        <f>O1311</f>
        <v>36</v>
      </c>
      <c r="P1312" s="463" t="s">
        <v>18</v>
      </c>
      <c r="Q1312" s="114">
        <f>SUM(Q1309:Q1311)</f>
        <v>1812440</v>
      </c>
      <c r="R1312" s="114">
        <f t="shared" ref="R1312:U1312" si="699">SUM(R1309:R1311)</f>
        <v>0</v>
      </c>
      <c r="S1312" s="114">
        <f t="shared" si="699"/>
        <v>563212.30000000016</v>
      </c>
      <c r="T1312" s="114">
        <f t="shared" si="699"/>
        <v>0</v>
      </c>
      <c r="U1312" s="114">
        <f t="shared" si="699"/>
        <v>1249227.7</v>
      </c>
      <c r="V1312" s="114">
        <f>SUBTOTAL(9,V1309:V1311)</f>
        <v>0</v>
      </c>
      <c r="W1312" s="466" t="s">
        <v>18</v>
      </c>
      <c r="X1312" s="114" t="s">
        <v>18</v>
      </c>
      <c r="Y1312" s="468" t="s">
        <v>18</v>
      </c>
    </row>
    <row r="1313" spans="1:25" ht="25.5" x14ac:dyDescent="0.25">
      <c r="A1313" s="484"/>
      <c r="B1313" s="97"/>
      <c r="C1313" s="97"/>
      <c r="D1313" s="211"/>
      <c r="E1313" s="696" t="s">
        <v>2238</v>
      </c>
      <c r="F1313" s="428" t="s">
        <v>890</v>
      </c>
      <c r="G1313" s="429" t="s">
        <v>38</v>
      </c>
      <c r="H1313" s="443" t="s">
        <v>615</v>
      </c>
      <c r="I1313" s="429"/>
      <c r="J1313" s="443" t="s">
        <v>613</v>
      </c>
      <c r="K1313" s="429">
        <v>4</v>
      </c>
      <c r="L1313" s="430">
        <v>2302.9</v>
      </c>
      <c r="M1313" s="443">
        <v>2090.8000000000002</v>
      </c>
      <c r="N1313" s="432">
        <v>711.3</v>
      </c>
      <c r="O1313" s="431">
        <v>144</v>
      </c>
      <c r="P1313" s="353" t="s">
        <v>2136</v>
      </c>
      <c r="Q1313" s="113">
        <v>75259</v>
      </c>
      <c r="R1313" s="113">
        <v>0</v>
      </c>
      <c r="S1313" s="113">
        <f t="shared" ref="S1313:S1314" si="700">Q1313-U1313</f>
        <v>23386.589999999997</v>
      </c>
      <c r="T1313" s="113">
        <v>0</v>
      </c>
      <c r="U1313" s="308">
        <v>51872.41</v>
      </c>
      <c r="V1313" s="113">
        <v>0</v>
      </c>
      <c r="W1313" s="113">
        <f t="shared" ref="W1313:W1314" si="701">Q1313/L1313</f>
        <v>32.680099005601633</v>
      </c>
      <c r="X1313" s="113">
        <v>32.68</v>
      </c>
      <c r="Y1313" s="120">
        <v>44196</v>
      </c>
    </row>
    <row r="1314" spans="1:25" ht="15" x14ac:dyDescent="0.25">
      <c r="A1314" s="484"/>
      <c r="B1314" s="97"/>
      <c r="C1314" s="97"/>
      <c r="D1314" s="211"/>
      <c r="E1314" s="696" t="s">
        <v>2238</v>
      </c>
      <c r="F1314" s="428" t="s">
        <v>890</v>
      </c>
      <c r="G1314" s="443" t="s">
        <v>38</v>
      </c>
      <c r="H1314" s="432" t="s">
        <v>615</v>
      </c>
      <c r="I1314" s="429"/>
      <c r="J1314" s="443" t="s">
        <v>613</v>
      </c>
      <c r="K1314" s="432">
        <v>4</v>
      </c>
      <c r="L1314" s="444">
        <v>2302.9</v>
      </c>
      <c r="M1314" s="432">
        <v>2090.8000000000002</v>
      </c>
      <c r="N1314" s="432">
        <v>711.3</v>
      </c>
      <c r="O1314" s="431">
        <v>144</v>
      </c>
      <c r="P1314" s="353" t="s">
        <v>35</v>
      </c>
      <c r="Q1314" s="113">
        <v>75259</v>
      </c>
      <c r="R1314" s="113">
        <v>0</v>
      </c>
      <c r="S1314" s="113">
        <f t="shared" si="700"/>
        <v>23386.589999999997</v>
      </c>
      <c r="T1314" s="113">
        <v>0</v>
      </c>
      <c r="U1314" s="308">
        <v>51872.41</v>
      </c>
      <c r="V1314" s="113">
        <v>0</v>
      </c>
      <c r="W1314" s="113">
        <f t="shared" si="701"/>
        <v>32.680099005601633</v>
      </c>
      <c r="X1314" s="113">
        <v>32.68</v>
      </c>
      <c r="Y1314" s="120">
        <v>44196</v>
      </c>
    </row>
    <row r="1315" spans="1:25" ht="15" x14ac:dyDescent="0.25">
      <c r="A1315" s="484"/>
      <c r="B1315" s="97"/>
      <c r="C1315" s="97"/>
      <c r="D1315" s="211"/>
      <c r="E1315" s="696"/>
      <c r="F1315" s="618" t="s">
        <v>31</v>
      </c>
      <c r="G1315" s="352" t="s">
        <v>18</v>
      </c>
      <c r="H1315" s="352" t="s">
        <v>18</v>
      </c>
      <c r="I1315" s="352" t="s">
        <v>18</v>
      </c>
      <c r="J1315" s="352" t="s">
        <v>18</v>
      </c>
      <c r="K1315" s="352" t="s">
        <v>18</v>
      </c>
      <c r="L1315" s="464">
        <f>L1314</f>
        <v>2302.9</v>
      </c>
      <c r="M1315" s="464">
        <f>M1314</f>
        <v>2090.8000000000002</v>
      </c>
      <c r="N1315" s="464">
        <f>N1314</f>
        <v>711.3</v>
      </c>
      <c r="O1315" s="465">
        <f>O1314</f>
        <v>144</v>
      </c>
      <c r="P1315" s="463" t="s">
        <v>18</v>
      </c>
      <c r="Q1315" s="114">
        <f>SUM(Q1313:Q1314)</f>
        <v>150518</v>
      </c>
      <c r="R1315" s="114">
        <f t="shared" ref="R1315:U1315" si="702">SUM(R1313:R1314)</f>
        <v>0</v>
      </c>
      <c r="S1315" s="114">
        <f t="shared" si="702"/>
        <v>46773.179999999993</v>
      </c>
      <c r="T1315" s="114">
        <f t="shared" si="702"/>
        <v>0</v>
      </c>
      <c r="U1315" s="114">
        <f t="shared" si="702"/>
        <v>103744.82</v>
      </c>
      <c r="V1315" s="114">
        <f>SUBTOTAL(9,V1313:V1314)</f>
        <v>0</v>
      </c>
      <c r="W1315" s="466" t="s">
        <v>18</v>
      </c>
      <c r="X1315" s="114" t="s">
        <v>18</v>
      </c>
      <c r="Y1315" s="468" t="s">
        <v>18</v>
      </c>
    </row>
    <row r="1316" spans="1:25" ht="15" x14ac:dyDescent="0.25">
      <c r="A1316" s="484"/>
      <c r="B1316" s="97"/>
      <c r="C1316" s="97"/>
      <c r="D1316" s="211"/>
      <c r="E1316" s="696" t="s">
        <v>2239</v>
      </c>
      <c r="F1316" s="428" t="s">
        <v>891</v>
      </c>
      <c r="G1316" s="443" t="s">
        <v>38</v>
      </c>
      <c r="H1316" s="432" t="s">
        <v>382</v>
      </c>
      <c r="I1316" s="429"/>
      <c r="J1316" s="429" t="s">
        <v>600</v>
      </c>
      <c r="K1316" s="432">
        <v>5</v>
      </c>
      <c r="L1316" s="444">
        <v>3009.5</v>
      </c>
      <c r="M1316" s="432">
        <v>2697.5</v>
      </c>
      <c r="N1316" s="432">
        <v>685</v>
      </c>
      <c r="O1316" s="431">
        <v>177</v>
      </c>
      <c r="P1316" s="353" t="s">
        <v>78</v>
      </c>
      <c r="Q1316" s="113">
        <v>164770</v>
      </c>
      <c r="R1316" s="113">
        <v>0</v>
      </c>
      <c r="S1316" s="113">
        <f t="shared" ref="S1316:S1319" si="703">Q1316-U1316</f>
        <v>51201.97</v>
      </c>
      <c r="T1316" s="113">
        <v>0</v>
      </c>
      <c r="U1316" s="308">
        <v>113568.03</v>
      </c>
      <c r="V1316" s="113">
        <v>0</v>
      </c>
      <c r="W1316" s="113">
        <f t="shared" ref="W1316:W1319" si="704">Q1316/L1316</f>
        <v>54.749958464861272</v>
      </c>
      <c r="X1316" s="113">
        <v>54.75</v>
      </c>
      <c r="Y1316" s="120">
        <v>44196</v>
      </c>
    </row>
    <row r="1317" spans="1:25" ht="25.5" x14ac:dyDescent="0.25">
      <c r="A1317" s="484"/>
      <c r="B1317" s="97"/>
      <c r="C1317" s="97"/>
      <c r="D1317" s="211"/>
      <c r="E1317" s="696" t="s">
        <v>2239</v>
      </c>
      <c r="F1317" s="428" t="s">
        <v>891</v>
      </c>
      <c r="G1317" s="443" t="s">
        <v>38</v>
      </c>
      <c r="H1317" s="432" t="s">
        <v>382</v>
      </c>
      <c r="I1317" s="429"/>
      <c r="J1317" s="429" t="s">
        <v>600</v>
      </c>
      <c r="K1317" s="432">
        <v>5</v>
      </c>
      <c r="L1317" s="444">
        <v>3009.5</v>
      </c>
      <c r="M1317" s="432">
        <v>2697.5</v>
      </c>
      <c r="N1317" s="432">
        <v>685</v>
      </c>
      <c r="O1317" s="431">
        <v>177</v>
      </c>
      <c r="P1317" s="353" t="s">
        <v>2136</v>
      </c>
      <c r="Q1317" s="113">
        <v>125135</v>
      </c>
      <c r="R1317" s="113">
        <v>0</v>
      </c>
      <c r="S1317" s="113">
        <f t="shared" si="703"/>
        <v>38885.460000000006</v>
      </c>
      <c r="T1317" s="113">
        <v>0</v>
      </c>
      <c r="U1317" s="308">
        <v>86249.54</v>
      </c>
      <c r="V1317" s="113">
        <v>0</v>
      </c>
      <c r="W1317" s="113">
        <f t="shared" si="704"/>
        <v>41.579996677188902</v>
      </c>
      <c r="X1317" s="113">
        <v>41.58</v>
      </c>
      <c r="Y1317" s="120">
        <v>44196</v>
      </c>
    </row>
    <row r="1318" spans="1:25" ht="25.5" x14ac:dyDescent="0.25">
      <c r="A1318" s="484"/>
      <c r="B1318" s="97"/>
      <c r="C1318" s="97"/>
      <c r="D1318" s="211"/>
      <c r="E1318" s="696" t="s">
        <v>2239</v>
      </c>
      <c r="F1318" s="428" t="s">
        <v>891</v>
      </c>
      <c r="G1318" s="429" t="s">
        <v>38</v>
      </c>
      <c r="H1318" s="443" t="s">
        <v>382</v>
      </c>
      <c r="I1318" s="429"/>
      <c r="J1318" s="443" t="s">
        <v>600</v>
      </c>
      <c r="K1318" s="429">
        <v>5</v>
      </c>
      <c r="L1318" s="430">
        <v>3009.5</v>
      </c>
      <c r="M1318" s="443">
        <v>2697.5</v>
      </c>
      <c r="N1318" s="432">
        <v>685</v>
      </c>
      <c r="O1318" s="431">
        <v>177</v>
      </c>
      <c r="P1318" s="353" t="s">
        <v>2140</v>
      </c>
      <c r="Q1318" s="113">
        <v>125135</v>
      </c>
      <c r="R1318" s="113">
        <v>0</v>
      </c>
      <c r="S1318" s="113">
        <f t="shared" si="703"/>
        <v>38885.460000000006</v>
      </c>
      <c r="T1318" s="113">
        <v>0</v>
      </c>
      <c r="U1318" s="308">
        <v>86249.54</v>
      </c>
      <c r="V1318" s="113">
        <v>0</v>
      </c>
      <c r="W1318" s="113">
        <f t="shared" si="704"/>
        <v>41.579996677188902</v>
      </c>
      <c r="X1318" s="113">
        <v>41.58</v>
      </c>
      <c r="Y1318" s="120">
        <v>44196</v>
      </c>
    </row>
    <row r="1319" spans="1:25" ht="15.75" thickBot="1" x14ac:dyDescent="0.3">
      <c r="A1319" s="487"/>
      <c r="B1319" s="469"/>
      <c r="C1319" s="469"/>
      <c r="D1319" s="470"/>
      <c r="E1319" s="696" t="s">
        <v>2239</v>
      </c>
      <c r="F1319" s="428" t="s">
        <v>891</v>
      </c>
      <c r="G1319" s="443" t="s">
        <v>38</v>
      </c>
      <c r="H1319" s="432" t="s">
        <v>382</v>
      </c>
      <c r="I1319" s="429"/>
      <c r="J1319" s="429" t="s">
        <v>600</v>
      </c>
      <c r="K1319" s="432">
        <v>5</v>
      </c>
      <c r="L1319" s="444">
        <v>3009.5</v>
      </c>
      <c r="M1319" s="432">
        <v>2697.5</v>
      </c>
      <c r="N1319" s="432">
        <v>685</v>
      </c>
      <c r="O1319" s="431">
        <v>177</v>
      </c>
      <c r="P1319" s="353" t="s">
        <v>35</v>
      </c>
      <c r="Q1319" s="113">
        <v>125135</v>
      </c>
      <c r="R1319" s="113">
        <v>0</v>
      </c>
      <c r="S1319" s="113">
        <f t="shared" si="703"/>
        <v>38885.460000000006</v>
      </c>
      <c r="T1319" s="113">
        <v>0</v>
      </c>
      <c r="U1319" s="308">
        <v>86249.54</v>
      </c>
      <c r="V1319" s="113">
        <v>0</v>
      </c>
      <c r="W1319" s="113">
        <f t="shared" si="704"/>
        <v>41.579996677188902</v>
      </c>
      <c r="X1319" s="113">
        <v>41.58</v>
      </c>
      <c r="Y1319" s="120">
        <v>44196</v>
      </c>
    </row>
    <row r="1320" spans="1:25" ht="15.75" thickBot="1" x14ac:dyDescent="0.3">
      <c r="A1320" s="471"/>
      <c r="B1320" s="472"/>
      <c r="C1320" s="472"/>
      <c r="D1320" s="473"/>
      <c r="E1320" s="696"/>
      <c r="F1320" s="618" t="s">
        <v>31</v>
      </c>
      <c r="G1320" s="352" t="s">
        <v>18</v>
      </c>
      <c r="H1320" s="352" t="s">
        <v>18</v>
      </c>
      <c r="I1320" s="352" t="s">
        <v>18</v>
      </c>
      <c r="J1320" s="352" t="s">
        <v>18</v>
      </c>
      <c r="K1320" s="352" t="s">
        <v>18</v>
      </c>
      <c r="L1320" s="464">
        <f>L1319</f>
        <v>3009.5</v>
      </c>
      <c r="M1320" s="464">
        <f>M1319</f>
        <v>2697.5</v>
      </c>
      <c r="N1320" s="464">
        <f>N1319</f>
        <v>685</v>
      </c>
      <c r="O1320" s="465">
        <f>O1319</f>
        <v>177</v>
      </c>
      <c r="P1320" s="463" t="s">
        <v>18</v>
      </c>
      <c r="Q1320" s="114">
        <f>SUM(Q1316:Q1319)</f>
        <v>540175</v>
      </c>
      <c r="R1320" s="114">
        <f t="shared" ref="R1320:U1320" si="705">SUM(R1316:R1319)</f>
        <v>0</v>
      </c>
      <c r="S1320" s="114">
        <f t="shared" si="705"/>
        <v>167858.35000000003</v>
      </c>
      <c r="T1320" s="114">
        <f t="shared" si="705"/>
        <v>0</v>
      </c>
      <c r="U1320" s="114">
        <f t="shared" si="705"/>
        <v>372316.64999999997</v>
      </c>
      <c r="V1320" s="114">
        <f>SUBTOTAL(9,V1316:V1319)</f>
        <v>0</v>
      </c>
      <c r="W1320" s="466" t="s">
        <v>18</v>
      </c>
      <c r="X1320" s="114" t="s">
        <v>18</v>
      </c>
      <c r="Y1320" s="468" t="s">
        <v>18</v>
      </c>
    </row>
    <row r="1321" spans="1:25" ht="25.5" x14ac:dyDescent="0.25">
      <c r="A1321" s="488"/>
      <c r="B1321" s="474"/>
      <c r="C1321" s="474"/>
      <c r="D1321" s="475"/>
      <c r="E1321" s="696" t="s">
        <v>2240</v>
      </c>
      <c r="F1321" s="428" t="s">
        <v>892</v>
      </c>
      <c r="G1321" s="429" t="s">
        <v>38</v>
      </c>
      <c r="H1321" s="443" t="s">
        <v>616</v>
      </c>
      <c r="I1321" s="429"/>
      <c r="J1321" s="443" t="s">
        <v>600</v>
      </c>
      <c r="K1321" s="429">
        <v>5</v>
      </c>
      <c r="L1321" s="430">
        <v>2975.7</v>
      </c>
      <c r="M1321" s="443">
        <v>2664.7</v>
      </c>
      <c r="N1321" s="429">
        <v>691.7</v>
      </c>
      <c r="O1321" s="431">
        <v>185</v>
      </c>
      <c r="P1321" s="353" t="s">
        <v>2136</v>
      </c>
      <c r="Q1321" s="113">
        <v>123730</v>
      </c>
      <c r="R1321" s="113">
        <v>0</v>
      </c>
      <c r="S1321" s="113">
        <f t="shared" ref="S1321:S1324" si="706">Q1321-U1321</f>
        <v>38448.86</v>
      </c>
      <c r="T1321" s="113">
        <v>0</v>
      </c>
      <c r="U1321" s="308">
        <v>85281.14</v>
      </c>
      <c r="V1321" s="113">
        <v>0</v>
      </c>
      <c r="W1321" s="113">
        <f t="shared" ref="W1321:W1324" si="707">Q1321/L1321</f>
        <v>41.580132405820478</v>
      </c>
      <c r="X1321" s="113">
        <v>41.58</v>
      </c>
      <c r="Y1321" s="120">
        <v>44196</v>
      </c>
    </row>
    <row r="1322" spans="1:25" ht="15" x14ac:dyDescent="0.25">
      <c r="A1322" s="484"/>
      <c r="B1322" s="97"/>
      <c r="C1322" s="97"/>
      <c r="D1322" s="211"/>
      <c r="E1322" s="696" t="s">
        <v>2240</v>
      </c>
      <c r="F1322" s="428" t="s">
        <v>892</v>
      </c>
      <c r="G1322" s="443" t="s">
        <v>38</v>
      </c>
      <c r="H1322" s="432" t="s">
        <v>616</v>
      </c>
      <c r="I1322" s="429"/>
      <c r="J1322" s="429" t="s">
        <v>600</v>
      </c>
      <c r="K1322" s="432">
        <v>5</v>
      </c>
      <c r="L1322" s="444">
        <v>2975.7</v>
      </c>
      <c r="M1322" s="432">
        <v>2664.7</v>
      </c>
      <c r="N1322" s="429">
        <v>691.7</v>
      </c>
      <c r="O1322" s="431">
        <v>185</v>
      </c>
      <c r="P1322" s="353" t="s">
        <v>78</v>
      </c>
      <c r="Q1322" s="113">
        <v>162920</v>
      </c>
      <c r="R1322" s="113">
        <v>0</v>
      </c>
      <c r="S1322" s="113">
        <f t="shared" si="706"/>
        <v>50627.08</v>
      </c>
      <c r="T1322" s="113">
        <v>0</v>
      </c>
      <c r="U1322" s="308">
        <v>112292.92</v>
      </c>
      <c r="V1322" s="113">
        <v>0</v>
      </c>
      <c r="W1322" s="113">
        <f t="shared" si="707"/>
        <v>54.750142823537324</v>
      </c>
      <c r="X1322" s="113">
        <v>54.75</v>
      </c>
      <c r="Y1322" s="120">
        <v>44196</v>
      </c>
    </row>
    <row r="1323" spans="1:25" ht="25.5" x14ac:dyDescent="0.25">
      <c r="A1323" s="484"/>
      <c r="B1323" s="97"/>
      <c r="C1323" s="97"/>
      <c r="D1323" s="211"/>
      <c r="E1323" s="696" t="s">
        <v>2240</v>
      </c>
      <c r="F1323" s="428" t="s">
        <v>892</v>
      </c>
      <c r="G1323" s="443" t="s">
        <v>38</v>
      </c>
      <c r="H1323" s="432" t="s">
        <v>616</v>
      </c>
      <c r="I1323" s="429"/>
      <c r="J1323" s="429" t="s">
        <v>600</v>
      </c>
      <c r="K1323" s="432">
        <v>5</v>
      </c>
      <c r="L1323" s="444">
        <v>2975.7</v>
      </c>
      <c r="M1323" s="432">
        <v>2664.7</v>
      </c>
      <c r="N1323" s="429">
        <v>691.7</v>
      </c>
      <c r="O1323" s="431">
        <v>185</v>
      </c>
      <c r="P1323" s="353" t="s">
        <v>2140</v>
      </c>
      <c r="Q1323" s="113">
        <v>123730</v>
      </c>
      <c r="R1323" s="113">
        <v>0</v>
      </c>
      <c r="S1323" s="113">
        <f t="shared" si="706"/>
        <v>38448.86</v>
      </c>
      <c r="T1323" s="113">
        <v>0</v>
      </c>
      <c r="U1323" s="308">
        <v>85281.14</v>
      </c>
      <c r="V1323" s="113">
        <v>0</v>
      </c>
      <c r="W1323" s="113">
        <f t="shared" si="707"/>
        <v>41.580132405820478</v>
      </c>
      <c r="X1323" s="113">
        <v>41.58</v>
      </c>
      <c r="Y1323" s="120">
        <v>44196</v>
      </c>
    </row>
    <row r="1324" spans="1:25" ht="15" x14ac:dyDescent="0.25">
      <c r="A1324" s="484"/>
      <c r="B1324" s="97"/>
      <c r="C1324" s="97"/>
      <c r="D1324" s="211"/>
      <c r="E1324" s="696" t="s">
        <v>2240</v>
      </c>
      <c r="F1324" s="428" t="s">
        <v>892</v>
      </c>
      <c r="G1324" s="443" t="s">
        <v>38</v>
      </c>
      <c r="H1324" s="432" t="s">
        <v>616</v>
      </c>
      <c r="I1324" s="429"/>
      <c r="J1324" s="429" t="s">
        <v>600</v>
      </c>
      <c r="K1324" s="432">
        <v>5</v>
      </c>
      <c r="L1324" s="444">
        <v>2975.7</v>
      </c>
      <c r="M1324" s="432">
        <v>2664.7</v>
      </c>
      <c r="N1324" s="429">
        <v>691.7</v>
      </c>
      <c r="O1324" s="431">
        <v>185</v>
      </c>
      <c r="P1324" s="353" t="s">
        <v>35</v>
      </c>
      <c r="Q1324" s="113">
        <v>123730</v>
      </c>
      <c r="R1324" s="113">
        <v>0</v>
      </c>
      <c r="S1324" s="113">
        <f t="shared" si="706"/>
        <v>38448.86</v>
      </c>
      <c r="T1324" s="113">
        <v>0</v>
      </c>
      <c r="U1324" s="308">
        <v>85281.14</v>
      </c>
      <c r="V1324" s="113">
        <v>0</v>
      </c>
      <c r="W1324" s="113">
        <f t="shared" si="707"/>
        <v>41.580132405820478</v>
      </c>
      <c r="X1324" s="113">
        <v>41.58</v>
      </c>
      <c r="Y1324" s="120">
        <v>44196</v>
      </c>
    </row>
    <row r="1325" spans="1:25" ht="15" x14ac:dyDescent="0.25">
      <c r="A1325" s="484"/>
      <c r="B1325" s="97"/>
      <c r="C1325" s="97"/>
      <c r="D1325" s="211"/>
      <c r="E1325" s="696"/>
      <c r="F1325" s="618" t="s">
        <v>31</v>
      </c>
      <c r="G1325" s="352" t="s">
        <v>18</v>
      </c>
      <c r="H1325" s="352" t="s">
        <v>18</v>
      </c>
      <c r="I1325" s="352" t="s">
        <v>18</v>
      </c>
      <c r="J1325" s="352" t="s">
        <v>18</v>
      </c>
      <c r="K1325" s="352" t="s">
        <v>18</v>
      </c>
      <c r="L1325" s="464">
        <f>L1324</f>
        <v>2975.7</v>
      </c>
      <c r="M1325" s="464">
        <f>M1324</f>
        <v>2664.7</v>
      </c>
      <c r="N1325" s="464">
        <f>N1324</f>
        <v>691.7</v>
      </c>
      <c r="O1325" s="465">
        <f>O1324</f>
        <v>185</v>
      </c>
      <c r="P1325" s="463" t="s">
        <v>18</v>
      </c>
      <c r="Q1325" s="114">
        <f>SUM(Q1321:Q1324)</f>
        <v>534110</v>
      </c>
      <c r="R1325" s="114">
        <f t="shared" ref="R1325:U1325" si="708">SUM(R1321:R1324)</f>
        <v>0</v>
      </c>
      <c r="S1325" s="114">
        <f t="shared" si="708"/>
        <v>165973.66</v>
      </c>
      <c r="T1325" s="114">
        <f t="shared" si="708"/>
        <v>0</v>
      </c>
      <c r="U1325" s="114">
        <f t="shared" si="708"/>
        <v>368136.34</v>
      </c>
      <c r="V1325" s="114">
        <f>SUBTOTAL(9,V1321:V1324)</f>
        <v>0</v>
      </c>
      <c r="W1325" s="466" t="s">
        <v>18</v>
      </c>
      <c r="X1325" s="114" t="s">
        <v>18</v>
      </c>
      <c r="Y1325" s="468" t="s">
        <v>18</v>
      </c>
    </row>
    <row r="1326" spans="1:25" ht="25.5" x14ac:dyDescent="0.25">
      <c r="A1326" s="484"/>
      <c r="B1326" s="97"/>
      <c r="C1326" s="97"/>
      <c r="D1326" s="211"/>
      <c r="E1326" s="696" t="s">
        <v>2241</v>
      </c>
      <c r="F1326" s="428" t="s">
        <v>893</v>
      </c>
      <c r="G1326" s="429" t="s">
        <v>38</v>
      </c>
      <c r="H1326" s="443" t="s">
        <v>616</v>
      </c>
      <c r="I1326" s="429"/>
      <c r="J1326" s="443" t="s">
        <v>600</v>
      </c>
      <c r="K1326" s="429">
        <v>5</v>
      </c>
      <c r="L1326" s="430">
        <v>2998.4</v>
      </c>
      <c r="M1326" s="443">
        <v>2692.4</v>
      </c>
      <c r="N1326" s="443">
        <v>689.4</v>
      </c>
      <c r="O1326" s="431">
        <v>180</v>
      </c>
      <c r="P1326" s="353" t="s">
        <v>2136</v>
      </c>
      <c r="Q1326" s="113">
        <v>124673</v>
      </c>
      <c r="R1326" s="113">
        <v>0</v>
      </c>
      <c r="S1326" s="113">
        <f t="shared" ref="S1326:S1327" si="709">Q1326-U1326</f>
        <v>38741.899999999994</v>
      </c>
      <c r="T1326" s="113">
        <v>0</v>
      </c>
      <c r="U1326" s="308">
        <v>85931.1</v>
      </c>
      <c r="V1326" s="113">
        <v>0</v>
      </c>
      <c r="W1326" s="113">
        <f t="shared" ref="W1326:W1327" si="710">Q1326/L1326</f>
        <v>41.579842582710775</v>
      </c>
      <c r="X1326" s="113">
        <v>41.58</v>
      </c>
      <c r="Y1326" s="120">
        <v>44196</v>
      </c>
    </row>
    <row r="1327" spans="1:25" ht="15" x14ac:dyDescent="0.25">
      <c r="A1327" s="484"/>
      <c r="B1327" s="97"/>
      <c r="C1327" s="97"/>
      <c r="D1327" s="211"/>
      <c r="E1327" s="696" t="s">
        <v>2241</v>
      </c>
      <c r="F1327" s="428" t="s">
        <v>893</v>
      </c>
      <c r="G1327" s="443" t="s">
        <v>38</v>
      </c>
      <c r="H1327" s="432" t="s">
        <v>616</v>
      </c>
      <c r="I1327" s="429"/>
      <c r="J1327" s="429" t="s">
        <v>600</v>
      </c>
      <c r="K1327" s="432">
        <v>5</v>
      </c>
      <c r="L1327" s="444">
        <v>2998.4</v>
      </c>
      <c r="M1327" s="432">
        <v>2692.4</v>
      </c>
      <c r="N1327" s="432">
        <v>689.4</v>
      </c>
      <c r="O1327" s="431">
        <v>180</v>
      </c>
      <c r="P1327" s="353" t="s">
        <v>78</v>
      </c>
      <c r="Q1327" s="113">
        <v>164162</v>
      </c>
      <c r="R1327" s="113">
        <v>0</v>
      </c>
      <c r="S1327" s="113">
        <f t="shared" si="709"/>
        <v>51013.03</v>
      </c>
      <c r="T1327" s="113">
        <v>0</v>
      </c>
      <c r="U1327" s="308">
        <v>113148.97</v>
      </c>
      <c r="V1327" s="113">
        <v>0</v>
      </c>
      <c r="W1327" s="113">
        <f t="shared" si="710"/>
        <v>54.749866595517609</v>
      </c>
      <c r="X1327" s="113">
        <v>54.75</v>
      </c>
      <c r="Y1327" s="120">
        <v>44196</v>
      </c>
    </row>
    <row r="1328" spans="1:25" ht="15" x14ac:dyDescent="0.25">
      <c r="A1328" s="484"/>
      <c r="B1328" s="97"/>
      <c r="C1328" s="97"/>
      <c r="D1328" s="211"/>
      <c r="E1328" s="696"/>
      <c r="F1328" s="618" t="s">
        <v>31</v>
      </c>
      <c r="G1328" s="352" t="s">
        <v>18</v>
      </c>
      <c r="H1328" s="352" t="s">
        <v>18</v>
      </c>
      <c r="I1328" s="352" t="s">
        <v>18</v>
      </c>
      <c r="J1328" s="352" t="s">
        <v>18</v>
      </c>
      <c r="K1328" s="352" t="s">
        <v>18</v>
      </c>
      <c r="L1328" s="464">
        <f>L1327</f>
        <v>2998.4</v>
      </c>
      <c r="M1328" s="464">
        <f>M1327</f>
        <v>2692.4</v>
      </c>
      <c r="N1328" s="464">
        <f>N1327</f>
        <v>689.4</v>
      </c>
      <c r="O1328" s="465">
        <f>O1327</f>
        <v>180</v>
      </c>
      <c r="P1328" s="463" t="s">
        <v>18</v>
      </c>
      <c r="Q1328" s="114">
        <f>SUM(Q1326:Q1327)</f>
        <v>288835</v>
      </c>
      <c r="R1328" s="114">
        <f t="shared" ref="R1328:U1328" si="711">SUM(R1326:R1327)</f>
        <v>0</v>
      </c>
      <c r="S1328" s="114">
        <f t="shared" si="711"/>
        <v>89754.93</v>
      </c>
      <c r="T1328" s="114">
        <f t="shared" si="711"/>
        <v>0</v>
      </c>
      <c r="U1328" s="114">
        <f t="shared" si="711"/>
        <v>199080.07</v>
      </c>
      <c r="V1328" s="114">
        <f>SUBTOTAL(9,V1326:V1327)</f>
        <v>0</v>
      </c>
      <c r="W1328" s="466" t="s">
        <v>18</v>
      </c>
      <c r="X1328" s="114" t="s">
        <v>18</v>
      </c>
      <c r="Y1328" s="468" t="s">
        <v>18</v>
      </c>
    </row>
    <row r="1329" spans="1:25" ht="25.5" x14ac:dyDescent="0.25">
      <c r="A1329" s="484"/>
      <c r="B1329" s="97"/>
      <c r="C1329" s="97"/>
      <c r="D1329" s="211"/>
      <c r="E1329" s="696" t="s">
        <v>2242</v>
      </c>
      <c r="F1329" s="428" t="s">
        <v>894</v>
      </c>
      <c r="G1329" s="429" t="s">
        <v>38</v>
      </c>
      <c r="H1329" s="443" t="s">
        <v>616</v>
      </c>
      <c r="I1329" s="429"/>
      <c r="J1329" s="443" t="s">
        <v>600</v>
      </c>
      <c r="K1329" s="429">
        <v>5</v>
      </c>
      <c r="L1329" s="430">
        <v>3011.9</v>
      </c>
      <c r="M1329" s="443">
        <v>2687.9</v>
      </c>
      <c r="N1329" s="429">
        <v>689.4</v>
      </c>
      <c r="O1329" s="431">
        <v>180</v>
      </c>
      <c r="P1329" s="353" t="s">
        <v>2136</v>
      </c>
      <c r="Q1329" s="113">
        <v>125235</v>
      </c>
      <c r="R1329" s="113">
        <v>0</v>
      </c>
      <c r="S1329" s="113">
        <f t="shared" ref="S1329:S1330" si="712">Q1329-U1329</f>
        <v>38916.539999999994</v>
      </c>
      <c r="T1329" s="113">
        <v>0</v>
      </c>
      <c r="U1329" s="308">
        <v>86318.46</v>
      </c>
      <c r="V1329" s="113">
        <v>0</v>
      </c>
      <c r="W1329" s="113">
        <f t="shared" ref="W1329:W1330" si="713">Q1329/L1329</f>
        <v>41.580065739234371</v>
      </c>
      <c r="X1329" s="113">
        <v>41.58</v>
      </c>
      <c r="Y1329" s="120">
        <v>44196</v>
      </c>
    </row>
    <row r="1330" spans="1:25" ht="15" x14ac:dyDescent="0.25">
      <c r="A1330" s="484"/>
      <c r="B1330" s="97"/>
      <c r="C1330" s="97"/>
      <c r="D1330" s="211"/>
      <c r="E1330" s="696" t="s">
        <v>2242</v>
      </c>
      <c r="F1330" s="428" t="s">
        <v>894</v>
      </c>
      <c r="G1330" s="443" t="s">
        <v>38</v>
      </c>
      <c r="H1330" s="432" t="s">
        <v>616</v>
      </c>
      <c r="I1330" s="429"/>
      <c r="J1330" s="429" t="s">
        <v>600</v>
      </c>
      <c r="K1330" s="432">
        <v>5</v>
      </c>
      <c r="L1330" s="444">
        <v>3011.9</v>
      </c>
      <c r="M1330" s="432">
        <v>2687.9</v>
      </c>
      <c r="N1330" s="429">
        <v>689.4</v>
      </c>
      <c r="O1330" s="431">
        <v>180</v>
      </c>
      <c r="P1330" s="353" t="s">
        <v>78</v>
      </c>
      <c r="Q1330" s="113">
        <v>164902</v>
      </c>
      <c r="R1330" s="113">
        <v>0</v>
      </c>
      <c r="S1330" s="113">
        <f t="shared" si="712"/>
        <v>51242.979999999996</v>
      </c>
      <c r="T1330" s="113">
        <v>0</v>
      </c>
      <c r="U1330" s="308">
        <v>113659.02</v>
      </c>
      <c r="V1330" s="113">
        <v>0</v>
      </c>
      <c r="W1330" s="113">
        <f t="shared" si="713"/>
        <v>54.750157707759222</v>
      </c>
      <c r="X1330" s="113">
        <v>54.75</v>
      </c>
      <c r="Y1330" s="120">
        <v>44196</v>
      </c>
    </row>
    <row r="1331" spans="1:25" ht="15" x14ac:dyDescent="0.25">
      <c r="A1331" s="484"/>
      <c r="B1331" s="97"/>
      <c r="C1331" s="97"/>
      <c r="D1331" s="211"/>
      <c r="E1331" s="696"/>
      <c r="F1331" s="618" t="s">
        <v>31</v>
      </c>
      <c r="G1331" s="352" t="s">
        <v>18</v>
      </c>
      <c r="H1331" s="352" t="s">
        <v>18</v>
      </c>
      <c r="I1331" s="352" t="s">
        <v>18</v>
      </c>
      <c r="J1331" s="352" t="s">
        <v>18</v>
      </c>
      <c r="K1331" s="352" t="s">
        <v>18</v>
      </c>
      <c r="L1331" s="464">
        <f>L1330</f>
        <v>3011.9</v>
      </c>
      <c r="M1331" s="464">
        <f>M1330</f>
        <v>2687.9</v>
      </c>
      <c r="N1331" s="464">
        <f>N1330</f>
        <v>689.4</v>
      </c>
      <c r="O1331" s="465">
        <f>O1330</f>
        <v>180</v>
      </c>
      <c r="P1331" s="463" t="s">
        <v>18</v>
      </c>
      <c r="Q1331" s="114">
        <f>SUM(Q1329:Q1330)</f>
        <v>290137</v>
      </c>
      <c r="R1331" s="114">
        <f t="shared" ref="R1331:U1331" si="714">SUM(R1329:R1330)</f>
        <v>0</v>
      </c>
      <c r="S1331" s="114">
        <f t="shared" si="714"/>
        <v>90159.51999999999</v>
      </c>
      <c r="T1331" s="114">
        <f t="shared" si="714"/>
        <v>0</v>
      </c>
      <c r="U1331" s="114">
        <f t="shared" si="714"/>
        <v>199977.48</v>
      </c>
      <c r="V1331" s="114">
        <f>SUBTOTAL(9,V1329:V1330)</f>
        <v>0</v>
      </c>
      <c r="W1331" s="466" t="s">
        <v>18</v>
      </c>
      <c r="X1331" s="114" t="s">
        <v>18</v>
      </c>
      <c r="Y1331" s="468" t="s">
        <v>18</v>
      </c>
    </row>
    <row r="1332" spans="1:25" ht="15" x14ac:dyDescent="0.25">
      <c r="A1332" s="484"/>
      <c r="B1332" s="97"/>
      <c r="C1332" s="97"/>
      <c r="D1332" s="211"/>
      <c r="E1332" s="696" t="s">
        <v>2243</v>
      </c>
      <c r="F1332" s="428" t="s">
        <v>862</v>
      </c>
      <c r="G1332" s="443" t="s">
        <v>38</v>
      </c>
      <c r="H1332" s="432" t="s">
        <v>630</v>
      </c>
      <c r="I1332" s="429"/>
      <c r="J1332" s="429" t="s">
        <v>629</v>
      </c>
      <c r="K1332" s="432">
        <v>3</v>
      </c>
      <c r="L1332" s="429">
        <v>576.79999999999995</v>
      </c>
      <c r="M1332" s="560">
        <v>521</v>
      </c>
      <c r="N1332" s="432">
        <v>317.8</v>
      </c>
      <c r="O1332" s="431">
        <v>54</v>
      </c>
      <c r="P1332" s="353" t="s">
        <v>45</v>
      </c>
      <c r="Q1332" s="113">
        <v>2152658</v>
      </c>
      <c r="R1332" s="113">
        <v>0</v>
      </c>
      <c r="S1332" s="113">
        <f t="shared" ref="S1332:S1344" si="715">Q1332-U1332</f>
        <v>668934.39999999991</v>
      </c>
      <c r="T1332" s="113"/>
      <c r="U1332" s="308">
        <v>1483723.6</v>
      </c>
      <c r="V1332" s="113">
        <v>0</v>
      </c>
      <c r="W1332" s="113">
        <f>Q1332/N1332</f>
        <v>6773.6249213341725</v>
      </c>
      <c r="X1332" s="113">
        <v>7550.53</v>
      </c>
      <c r="Y1332" s="120">
        <v>44196</v>
      </c>
    </row>
    <row r="1333" spans="1:25" ht="25.5" x14ac:dyDescent="0.25">
      <c r="A1333" s="484"/>
      <c r="B1333" s="97"/>
      <c r="C1333" s="97"/>
      <c r="D1333" s="211"/>
      <c r="E1333" s="696" t="s">
        <v>2243</v>
      </c>
      <c r="F1333" s="428" t="s">
        <v>862</v>
      </c>
      <c r="G1333" s="443" t="s">
        <v>38</v>
      </c>
      <c r="H1333" s="432" t="s">
        <v>630</v>
      </c>
      <c r="I1333" s="429"/>
      <c r="J1333" s="429" t="s">
        <v>629</v>
      </c>
      <c r="K1333" s="432">
        <v>3</v>
      </c>
      <c r="L1333" s="444">
        <v>576.79999999999995</v>
      </c>
      <c r="M1333" s="560">
        <v>521</v>
      </c>
      <c r="N1333" s="432">
        <v>317.8</v>
      </c>
      <c r="O1333" s="431">
        <v>54</v>
      </c>
      <c r="P1333" s="353" t="s">
        <v>2140</v>
      </c>
      <c r="Q1333" s="113">
        <v>32583</v>
      </c>
      <c r="R1333" s="113">
        <v>0</v>
      </c>
      <c r="S1333" s="113">
        <f t="shared" si="715"/>
        <v>10125.11</v>
      </c>
      <c r="T1333" s="113">
        <v>0</v>
      </c>
      <c r="U1333" s="308">
        <v>22457.89</v>
      </c>
      <c r="V1333" s="113">
        <v>0</v>
      </c>
      <c r="W1333" s="113">
        <f t="shared" ref="W1333:W1344" si="716">Q1333/L1333</f>
        <v>56.489251040221916</v>
      </c>
      <c r="X1333" s="113">
        <v>56.49</v>
      </c>
      <c r="Y1333" s="120">
        <v>44196</v>
      </c>
    </row>
    <row r="1334" spans="1:25" ht="25.5" x14ac:dyDescent="0.25">
      <c r="A1334" s="484"/>
      <c r="B1334" s="97"/>
      <c r="C1334" s="97"/>
      <c r="D1334" s="211"/>
      <c r="E1334" s="696" t="s">
        <v>2243</v>
      </c>
      <c r="F1334" s="428" t="s">
        <v>862</v>
      </c>
      <c r="G1334" s="443" t="s">
        <v>38</v>
      </c>
      <c r="H1334" s="432" t="s">
        <v>630</v>
      </c>
      <c r="I1334" s="429"/>
      <c r="J1334" s="429" t="s">
        <v>629</v>
      </c>
      <c r="K1334" s="432">
        <v>3</v>
      </c>
      <c r="L1334" s="444">
        <v>576.79999999999995</v>
      </c>
      <c r="M1334" s="560">
        <v>521</v>
      </c>
      <c r="N1334" s="432">
        <v>317.8</v>
      </c>
      <c r="O1334" s="431">
        <v>54</v>
      </c>
      <c r="P1334" s="353" t="s">
        <v>2136</v>
      </c>
      <c r="Q1334" s="113">
        <v>32583</v>
      </c>
      <c r="R1334" s="113">
        <v>0</v>
      </c>
      <c r="S1334" s="113">
        <f t="shared" si="715"/>
        <v>10125.11</v>
      </c>
      <c r="T1334" s="113">
        <v>0</v>
      </c>
      <c r="U1334" s="308">
        <v>22457.89</v>
      </c>
      <c r="V1334" s="113">
        <v>0</v>
      </c>
      <c r="W1334" s="113">
        <f t="shared" si="716"/>
        <v>56.489251040221916</v>
      </c>
      <c r="X1334" s="113">
        <v>56.49</v>
      </c>
      <c r="Y1334" s="120">
        <v>44196</v>
      </c>
    </row>
    <row r="1335" spans="1:25" ht="15" x14ac:dyDescent="0.25">
      <c r="A1335" s="484"/>
      <c r="B1335" s="97"/>
      <c r="C1335" s="97"/>
      <c r="D1335" s="211"/>
      <c r="E1335" s="696" t="s">
        <v>2243</v>
      </c>
      <c r="F1335" s="428" t="s">
        <v>862</v>
      </c>
      <c r="G1335" s="443" t="s">
        <v>38</v>
      </c>
      <c r="H1335" s="432" t="s">
        <v>630</v>
      </c>
      <c r="I1335" s="429"/>
      <c r="J1335" s="429" t="s">
        <v>629</v>
      </c>
      <c r="K1335" s="432">
        <v>3</v>
      </c>
      <c r="L1335" s="444">
        <v>576.79999999999995</v>
      </c>
      <c r="M1335" s="560">
        <v>521</v>
      </c>
      <c r="N1335" s="432">
        <v>317.8</v>
      </c>
      <c r="O1335" s="431">
        <v>54</v>
      </c>
      <c r="P1335" s="353" t="s">
        <v>78</v>
      </c>
      <c r="Q1335" s="113">
        <v>42897</v>
      </c>
      <c r="R1335" s="113">
        <v>0</v>
      </c>
      <c r="S1335" s="113">
        <f t="shared" si="715"/>
        <v>13330.16</v>
      </c>
      <c r="T1335" s="113">
        <v>0</v>
      </c>
      <c r="U1335" s="308">
        <v>29566.84</v>
      </c>
      <c r="V1335" s="113">
        <v>0</v>
      </c>
      <c r="W1335" s="113">
        <f t="shared" si="716"/>
        <v>74.370665742024968</v>
      </c>
      <c r="X1335" s="113">
        <v>74.37</v>
      </c>
      <c r="Y1335" s="120">
        <v>44196</v>
      </c>
    </row>
    <row r="1336" spans="1:25" ht="15" x14ac:dyDescent="0.25">
      <c r="A1336" s="484"/>
      <c r="B1336" s="97"/>
      <c r="C1336" s="97"/>
      <c r="D1336" s="211"/>
      <c r="E1336" s="696" t="s">
        <v>2243</v>
      </c>
      <c r="F1336" s="428" t="s">
        <v>862</v>
      </c>
      <c r="G1336" s="443" t="s">
        <v>38</v>
      </c>
      <c r="H1336" s="432" t="s">
        <v>630</v>
      </c>
      <c r="I1336" s="429"/>
      <c r="J1336" s="429" t="s">
        <v>629</v>
      </c>
      <c r="K1336" s="432">
        <v>3</v>
      </c>
      <c r="L1336" s="444">
        <v>576.79999999999995</v>
      </c>
      <c r="M1336" s="560">
        <v>521</v>
      </c>
      <c r="N1336" s="432">
        <v>317.8</v>
      </c>
      <c r="O1336" s="431">
        <v>54</v>
      </c>
      <c r="P1336" s="353" t="s">
        <v>2119</v>
      </c>
      <c r="Q1336" s="113">
        <v>43445</v>
      </c>
      <c r="R1336" s="113">
        <v>0</v>
      </c>
      <c r="S1336" s="113">
        <f t="shared" si="715"/>
        <v>13500.45</v>
      </c>
      <c r="T1336" s="113">
        <v>0</v>
      </c>
      <c r="U1336" s="308">
        <v>29944.55</v>
      </c>
      <c r="V1336" s="113">
        <v>0</v>
      </c>
      <c r="W1336" s="113">
        <f t="shared" si="716"/>
        <v>75.320735090152567</v>
      </c>
      <c r="X1336" s="113">
        <v>75.319999999999993</v>
      </c>
      <c r="Y1336" s="120">
        <v>44196</v>
      </c>
    </row>
    <row r="1337" spans="1:25" ht="15" x14ac:dyDescent="0.25">
      <c r="A1337" s="484"/>
      <c r="B1337" s="97"/>
      <c r="C1337" s="97"/>
      <c r="D1337" s="211"/>
      <c r="E1337" s="696" t="s">
        <v>2243</v>
      </c>
      <c r="F1337" s="428" t="s">
        <v>862</v>
      </c>
      <c r="G1337" s="443" t="s">
        <v>38</v>
      </c>
      <c r="H1337" s="432" t="s">
        <v>630</v>
      </c>
      <c r="I1337" s="429"/>
      <c r="J1337" s="429" t="s">
        <v>629</v>
      </c>
      <c r="K1337" s="432">
        <v>3</v>
      </c>
      <c r="L1337" s="429">
        <v>576.79999999999995</v>
      </c>
      <c r="M1337" s="560">
        <v>521</v>
      </c>
      <c r="N1337" s="432">
        <v>317.8</v>
      </c>
      <c r="O1337" s="431">
        <v>54</v>
      </c>
      <c r="P1337" s="353" t="s">
        <v>2111</v>
      </c>
      <c r="Q1337" s="113">
        <v>281017</v>
      </c>
      <c r="R1337" s="113">
        <v>0</v>
      </c>
      <c r="S1337" s="113">
        <f t="shared" si="715"/>
        <v>87325.5</v>
      </c>
      <c r="T1337" s="113">
        <v>0</v>
      </c>
      <c r="U1337" s="308">
        <v>193691.5</v>
      </c>
      <c r="V1337" s="113">
        <v>0</v>
      </c>
      <c r="W1337" s="113">
        <f t="shared" si="716"/>
        <v>487.20006934812761</v>
      </c>
      <c r="X1337" s="113">
        <v>487.2</v>
      </c>
      <c r="Y1337" s="120">
        <v>44196</v>
      </c>
    </row>
    <row r="1338" spans="1:25" ht="15" x14ac:dyDescent="0.25">
      <c r="A1338" s="484"/>
      <c r="B1338" s="97"/>
      <c r="C1338" s="97"/>
      <c r="D1338" s="211"/>
      <c r="E1338" s="696" t="s">
        <v>2243</v>
      </c>
      <c r="F1338" s="428" t="s">
        <v>862</v>
      </c>
      <c r="G1338" s="443" t="s">
        <v>38</v>
      </c>
      <c r="H1338" s="432" t="s">
        <v>630</v>
      </c>
      <c r="I1338" s="429"/>
      <c r="J1338" s="429" t="s">
        <v>629</v>
      </c>
      <c r="K1338" s="432">
        <v>3</v>
      </c>
      <c r="L1338" s="444">
        <v>576.79999999999995</v>
      </c>
      <c r="M1338" s="560">
        <v>521</v>
      </c>
      <c r="N1338" s="432">
        <v>317.8</v>
      </c>
      <c r="O1338" s="431">
        <v>54</v>
      </c>
      <c r="P1338" s="353" t="s">
        <v>2277</v>
      </c>
      <c r="Q1338" s="113">
        <v>53216</v>
      </c>
      <c r="R1338" s="113">
        <v>0</v>
      </c>
      <c r="S1338" s="113">
        <f t="shared" si="715"/>
        <v>16536.769999999997</v>
      </c>
      <c r="T1338" s="113">
        <v>0</v>
      </c>
      <c r="U1338" s="308">
        <v>36679.230000000003</v>
      </c>
      <c r="V1338" s="113">
        <v>0</v>
      </c>
      <c r="W1338" s="113">
        <f t="shared" si="716"/>
        <v>92.260748959778098</v>
      </c>
      <c r="X1338" s="113">
        <v>92.26</v>
      </c>
      <c r="Y1338" s="120">
        <v>44196</v>
      </c>
    </row>
    <row r="1339" spans="1:25" ht="15" x14ac:dyDescent="0.25">
      <c r="A1339" s="484"/>
      <c r="B1339" s="97"/>
      <c r="C1339" s="97"/>
      <c r="D1339" s="211"/>
      <c r="E1339" s="696" t="s">
        <v>2243</v>
      </c>
      <c r="F1339" s="428" t="s">
        <v>862</v>
      </c>
      <c r="G1339" s="443" t="s">
        <v>38</v>
      </c>
      <c r="H1339" s="432" t="s">
        <v>630</v>
      </c>
      <c r="I1339" s="429"/>
      <c r="J1339" s="429" t="s">
        <v>629</v>
      </c>
      <c r="K1339" s="432">
        <v>3</v>
      </c>
      <c r="L1339" s="429">
        <v>576.79999999999995</v>
      </c>
      <c r="M1339" s="560">
        <v>521</v>
      </c>
      <c r="N1339" s="432">
        <v>317.8</v>
      </c>
      <c r="O1339" s="431">
        <v>54</v>
      </c>
      <c r="P1339" s="353" t="s">
        <v>436</v>
      </c>
      <c r="Q1339" s="113">
        <v>1175409</v>
      </c>
      <c r="R1339" s="113">
        <v>0</v>
      </c>
      <c r="S1339" s="113">
        <f t="shared" si="715"/>
        <v>365256.12</v>
      </c>
      <c r="T1339" s="113">
        <v>0</v>
      </c>
      <c r="U1339" s="308">
        <v>810152.88</v>
      </c>
      <c r="V1339" s="113">
        <v>0</v>
      </c>
      <c r="W1339" s="113">
        <f t="shared" si="716"/>
        <v>2037.8103328710126</v>
      </c>
      <c r="X1339" s="113">
        <v>2037.81</v>
      </c>
      <c r="Y1339" s="120">
        <v>44196</v>
      </c>
    </row>
    <row r="1340" spans="1:25" ht="15" x14ac:dyDescent="0.25">
      <c r="A1340" s="484"/>
      <c r="B1340" s="97"/>
      <c r="C1340" s="97"/>
      <c r="D1340" s="211"/>
      <c r="E1340" s="696" t="s">
        <v>2243</v>
      </c>
      <c r="F1340" s="428" t="s">
        <v>862</v>
      </c>
      <c r="G1340" s="443" t="s">
        <v>38</v>
      </c>
      <c r="H1340" s="432" t="s">
        <v>630</v>
      </c>
      <c r="I1340" s="429"/>
      <c r="J1340" s="429" t="s">
        <v>629</v>
      </c>
      <c r="K1340" s="432">
        <v>3</v>
      </c>
      <c r="L1340" s="429">
        <v>576.79999999999995</v>
      </c>
      <c r="M1340" s="560">
        <v>521</v>
      </c>
      <c r="N1340" s="432">
        <v>317.8</v>
      </c>
      <c r="O1340" s="431">
        <v>54</v>
      </c>
      <c r="P1340" s="353" t="s">
        <v>2115</v>
      </c>
      <c r="Q1340" s="113">
        <v>360460</v>
      </c>
      <c r="R1340" s="113">
        <v>0</v>
      </c>
      <c r="S1340" s="113">
        <f t="shared" si="715"/>
        <v>112012.26000000001</v>
      </c>
      <c r="T1340" s="113">
        <v>0</v>
      </c>
      <c r="U1340" s="308">
        <v>248447.74</v>
      </c>
      <c r="V1340" s="113">
        <v>0</v>
      </c>
      <c r="W1340" s="113">
        <f t="shared" si="716"/>
        <v>624.93065187239949</v>
      </c>
      <c r="X1340" s="113">
        <v>624.92999999999995</v>
      </c>
      <c r="Y1340" s="120">
        <v>44196</v>
      </c>
    </row>
    <row r="1341" spans="1:25" ht="15" x14ac:dyDescent="0.25">
      <c r="A1341" s="484"/>
      <c r="B1341" s="97"/>
      <c r="C1341" s="97"/>
      <c r="D1341" s="211"/>
      <c r="E1341" s="696" t="s">
        <v>2243</v>
      </c>
      <c r="F1341" s="428" t="s">
        <v>862</v>
      </c>
      <c r="G1341" s="443" t="s">
        <v>38</v>
      </c>
      <c r="H1341" s="432" t="s">
        <v>630</v>
      </c>
      <c r="I1341" s="429"/>
      <c r="J1341" s="429" t="s">
        <v>629</v>
      </c>
      <c r="K1341" s="432">
        <v>3</v>
      </c>
      <c r="L1341" s="429">
        <v>576.79999999999995</v>
      </c>
      <c r="M1341" s="560">
        <v>521</v>
      </c>
      <c r="N1341" s="432">
        <v>317.8</v>
      </c>
      <c r="O1341" s="431">
        <v>54</v>
      </c>
      <c r="P1341" s="353" t="s">
        <v>2137</v>
      </c>
      <c r="Q1341" s="113">
        <v>785532</v>
      </c>
      <c r="R1341" s="113">
        <v>0</v>
      </c>
      <c r="S1341" s="113">
        <f t="shared" si="715"/>
        <v>244102.57999999996</v>
      </c>
      <c r="T1341" s="113">
        <v>0</v>
      </c>
      <c r="U1341" s="308">
        <v>541429.42000000004</v>
      </c>
      <c r="V1341" s="113">
        <v>0</v>
      </c>
      <c r="W1341" s="113">
        <f t="shared" si="716"/>
        <v>1361.8793342579752</v>
      </c>
      <c r="X1341" s="113">
        <v>1361.88</v>
      </c>
      <c r="Y1341" s="120">
        <v>44196</v>
      </c>
    </row>
    <row r="1342" spans="1:25" ht="15" x14ac:dyDescent="0.25">
      <c r="A1342" s="484"/>
      <c r="B1342" s="97"/>
      <c r="C1342" s="97"/>
      <c r="D1342" s="211"/>
      <c r="E1342" s="696" t="s">
        <v>2243</v>
      </c>
      <c r="F1342" s="428" t="s">
        <v>862</v>
      </c>
      <c r="G1342" s="443" t="s">
        <v>38</v>
      </c>
      <c r="H1342" s="432" t="s">
        <v>630</v>
      </c>
      <c r="I1342" s="429"/>
      <c r="J1342" s="429" t="s">
        <v>629</v>
      </c>
      <c r="K1342" s="432">
        <v>3</v>
      </c>
      <c r="L1342" s="429">
        <v>576.79999999999995</v>
      </c>
      <c r="M1342" s="560">
        <v>521</v>
      </c>
      <c r="N1342" s="432">
        <v>317.8</v>
      </c>
      <c r="O1342" s="431">
        <v>54</v>
      </c>
      <c r="P1342" s="353" t="s">
        <v>2138</v>
      </c>
      <c r="Q1342" s="113">
        <v>1205939</v>
      </c>
      <c r="R1342" s="113">
        <v>0</v>
      </c>
      <c r="S1342" s="113">
        <f t="shared" si="715"/>
        <v>374743.26</v>
      </c>
      <c r="T1342" s="113">
        <v>0</v>
      </c>
      <c r="U1342" s="308">
        <v>831195.74</v>
      </c>
      <c r="V1342" s="113">
        <v>0</v>
      </c>
      <c r="W1342" s="113">
        <f t="shared" si="716"/>
        <v>2090.740291262136</v>
      </c>
      <c r="X1342" s="113">
        <v>2090.7399999999998</v>
      </c>
      <c r="Y1342" s="120">
        <v>44196</v>
      </c>
    </row>
    <row r="1343" spans="1:25" ht="15" x14ac:dyDescent="0.25">
      <c r="A1343" s="484"/>
      <c r="B1343" s="97"/>
      <c r="C1343" s="97"/>
      <c r="D1343" s="211"/>
      <c r="E1343" s="696" t="s">
        <v>2243</v>
      </c>
      <c r="F1343" s="428" t="s">
        <v>862</v>
      </c>
      <c r="G1343" s="443" t="s">
        <v>38</v>
      </c>
      <c r="H1343" s="432" t="s">
        <v>630</v>
      </c>
      <c r="I1343" s="429"/>
      <c r="J1343" s="429" t="s">
        <v>629</v>
      </c>
      <c r="K1343" s="432">
        <v>3</v>
      </c>
      <c r="L1343" s="444">
        <v>576.79999999999995</v>
      </c>
      <c r="M1343" s="560">
        <v>521</v>
      </c>
      <c r="N1343" s="432">
        <v>317.8</v>
      </c>
      <c r="O1343" s="431">
        <v>54</v>
      </c>
      <c r="P1343" s="353" t="s">
        <v>35</v>
      </c>
      <c r="Q1343" s="113">
        <v>32583</v>
      </c>
      <c r="R1343" s="113">
        <v>0</v>
      </c>
      <c r="S1343" s="113">
        <f t="shared" si="715"/>
        <v>10125.11</v>
      </c>
      <c r="T1343" s="113">
        <v>0</v>
      </c>
      <c r="U1343" s="308">
        <v>22457.89</v>
      </c>
      <c r="V1343" s="113">
        <v>0</v>
      </c>
      <c r="W1343" s="113">
        <f t="shared" si="716"/>
        <v>56.489251040221916</v>
      </c>
      <c r="X1343" s="113">
        <v>56.49</v>
      </c>
      <c r="Y1343" s="120">
        <v>44196</v>
      </c>
    </row>
    <row r="1344" spans="1:25" ht="15" x14ac:dyDescent="0.25">
      <c r="A1344" s="484"/>
      <c r="B1344" s="97"/>
      <c r="C1344" s="97"/>
      <c r="D1344" s="211"/>
      <c r="E1344" s="696" t="s">
        <v>2243</v>
      </c>
      <c r="F1344" s="428" t="s">
        <v>862</v>
      </c>
      <c r="G1344" s="443" t="s">
        <v>38</v>
      </c>
      <c r="H1344" s="432" t="s">
        <v>630</v>
      </c>
      <c r="I1344" s="429"/>
      <c r="J1344" s="429" t="s">
        <v>629</v>
      </c>
      <c r="K1344" s="432">
        <v>3</v>
      </c>
      <c r="L1344" s="429">
        <v>576.79999999999995</v>
      </c>
      <c r="M1344" s="560">
        <v>521</v>
      </c>
      <c r="N1344" s="432">
        <v>317.8</v>
      </c>
      <c r="O1344" s="431">
        <v>54</v>
      </c>
      <c r="P1344" s="353" t="s">
        <v>2129</v>
      </c>
      <c r="Q1344" s="113">
        <v>3105765</v>
      </c>
      <c r="R1344" s="113">
        <v>0</v>
      </c>
      <c r="S1344" s="113">
        <f t="shared" si="715"/>
        <v>965110.60000000009</v>
      </c>
      <c r="T1344" s="113"/>
      <c r="U1344" s="308">
        <v>2140654.4</v>
      </c>
      <c r="V1344" s="113">
        <v>0</v>
      </c>
      <c r="W1344" s="113">
        <f t="shared" si="716"/>
        <v>5384.4746879334261</v>
      </c>
      <c r="X1344" s="113">
        <v>3796.62</v>
      </c>
      <c r="Y1344" s="120">
        <v>44196</v>
      </c>
    </row>
    <row r="1345" spans="1:25" ht="15" x14ac:dyDescent="0.25">
      <c r="A1345" s="484"/>
      <c r="B1345" s="97"/>
      <c r="C1345" s="97"/>
      <c r="D1345" s="211"/>
      <c r="E1345" s="696"/>
      <c r="F1345" s="618" t="s">
        <v>31</v>
      </c>
      <c r="G1345" s="352" t="s">
        <v>18</v>
      </c>
      <c r="H1345" s="352" t="s">
        <v>18</v>
      </c>
      <c r="I1345" s="352" t="s">
        <v>18</v>
      </c>
      <c r="J1345" s="352" t="s">
        <v>18</v>
      </c>
      <c r="K1345" s="352" t="s">
        <v>18</v>
      </c>
      <c r="L1345" s="464">
        <f>L1344</f>
        <v>576.79999999999995</v>
      </c>
      <c r="M1345" s="464">
        <f>M1344</f>
        <v>521</v>
      </c>
      <c r="N1345" s="464">
        <f>N1344</f>
        <v>317.8</v>
      </c>
      <c r="O1345" s="465">
        <f>O1344</f>
        <v>54</v>
      </c>
      <c r="P1345" s="463" t="s">
        <v>18</v>
      </c>
      <c r="Q1345" s="114">
        <f>SUM(Q1332:Q1344)</f>
        <v>9304087</v>
      </c>
      <c r="R1345" s="114">
        <f t="shared" ref="R1345:U1345" si="717">SUM(R1332:R1344)</f>
        <v>0</v>
      </c>
      <c r="S1345" s="114">
        <f t="shared" si="717"/>
        <v>2891227.43</v>
      </c>
      <c r="T1345" s="114">
        <f t="shared" si="717"/>
        <v>0</v>
      </c>
      <c r="U1345" s="114">
        <f t="shared" si="717"/>
        <v>6412859.5700000003</v>
      </c>
      <c r="V1345" s="114">
        <f>SUBTOTAL(9,V1332:V1344)</f>
        <v>0</v>
      </c>
      <c r="W1345" s="466" t="s">
        <v>18</v>
      </c>
      <c r="X1345" s="114" t="s">
        <v>18</v>
      </c>
      <c r="Y1345" s="468" t="s">
        <v>18</v>
      </c>
    </row>
    <row r="1346" spans="1:25" ht="15" x14ac:dyDescent="0.25">
      <c r="A1346" s="484"/>
      <c r="B1346" s="97"/>
      <c r="C1346" s="97"/>
      <c r="D1346" s="211"/>
      <c r="E1346" s="1023" t="s">
        <v>2244</v>
      </c>
      <c r="F1346" s="451" t="s">
        <v>863</v>
      </c>
      <c r="G1346" s="178" t="s">
        <v>38</v>
      </c>
      <c r="H1346" s="455" t="s">
        <v>382</v>
      </c>
      <c r="I1346" s="452"/>
      <c r="J1346" s="178" t="s">
        <v>613</v>
      </c>
      <c r="K1346" s="455">
        <v>4</v>
      </c>
      <c r="L1346" s="452">
        <v>4994.3999999999996</v>
      </c>
      <c r="M1346" s="455">
        <v>4654.8</v>
      </c>
      <c r="N1346" s="455">
        <v>1597.9</v>
      </c>
      <c r="O1346" s="454">
        <v>276</v>
      </c>
      <c r="P1346" s="354" t="s">
        <v>2138</v>
      </c>
      <c r="Q1346" s="111">
        <v>8338600</v>
      </c>
      <c r="R1346" s="111">
        <v>0</v>
      </c>
      <c r="S1346" s="111">
        <f t="shared" ref="S1346:S1350" si="718">Q1346-U1346</f>
        <v>2591204.1799999997</v>
      </c>
      <c r="T1346" s="111">
        <v>0</v>
      </c>
      <c r="U1346" s="309">
        <v>5747395.8200000003</v>
      </c>
      <c r="V1346" s="111">
        <v>0</v>
      </c>
      <c r="W1346" s="111">
        <f t="shared" ref="W1346:W1350" si="719">Q1346/L1346</f>
        <v>1669.5899407336217</v>
      </c>
      <c r="X1346" s="111">
        <v>1669.59</v>
      </c>
      <c r="Y1346" s="112">
        <v>44196</v>
      </c>
    </row>
    <row r="1347" spans="1:25" ht="15" x14ac:dyDescent="0.25">
      <c r="A1347" s="484"/>
      <c r="B1347" s="97"/>
      <c r="C1347" s="97"/>
      <c r="D1347" s="211"/>
      <c r="E1347" s="1023" t="s">
        <v>2244</v>
      </c>
      <c r="F1347" s="446" t="s">
        <v>863</v>
      </c>
      <c r="G1347" s="443" t="s">
        <v>38</v>
      </c>
      <c r="H1347" s="432" t="s">
        <v>382</v>
      </c>
      <c r="I1347" s="429"/>
      <c r="J1347" s="443" t="s">
        <v>613</v>
      </c>
      <c r="K1347" s="432">
        <v>4</v>
      </c>
      <c r="L1347" s="444">
        <v>4994.3999999999996</v>
      </c>
      <c r="M1347" s="432">
        <v>4654.8</v>
      </c>
      <c r="N1347" s="429">
        <v>1597.9</v>
      </c>
      <c r="O1347" s="431">
        <v>276</v>
      </c>
      <c r="P1347" s="353" t="s">
        <v>78</v>
      </c>
      <c r="Q1347" s="113">
        <v>214909</v>
      </c>
      <c r="R1347" s="113">
        <v>0</v>
      </c>
      <c r="S1347" s="111">
        <f t="shared" si="718"/>
        <v>66782.570000000007</v>
      </c>
      <c r="T1347" s="113">
        <v>0</v>
      </c>
      <c r="U1347" s="308">
        <v>148126.43</v>
      </c>
      <c r="V1347" s="113">
        <v>0</v>
      </c>
      <c r="W1347" s="111">
        <f t="shared" si="719"/>
        <v>43.029993592823963</v>
      </c>
      <c r="X1347" s="111">
        <v>43.03</v>
      </c>
      <c r="Y1347" s="120">
        <v>44196</v>
      </c>
    </row>
    <row r="1348" spans="1:25" ht="25.5" x14ac:dyDescent="0.25">
      <c r="A1348" s="484"/>
      <c r="B1348" s="97"/>
      <c r="C1348" s="97"/>
      <c r="D1348" s="211"/>
      <c r="E1348" s="1023" t="s">
        <v>2244</v>
      </c>
      <c r="F1348" s="446" t="s">
        <v>863</v>
      </c>
      <c r="G1348" s="429" t="s">
        <v>38</v>
      </c>
      <c r="H1348" s="443" t="s">
        <v>382</v>
      </c>
      <c r="I1348" s="429"/>
      <c r="J1348" s="443" t="s">
        <v>613</v>
      </c>
      <c r="K1348" s="429">
        <v>4</v>
      </c>
      <c r="L1348" s="430">
        <v>4994.3999999999996</v>
      </c>
      <c r="M1348" s="443">
        <v>4654.8</v>
      </c>
      <c r="N1348" s="429">
        <v>1597.9</v>
      </c>
      <c r="O1348" s="431">
        <v>276</v>
      </c>
      <c r="P1348" s="353" t="s">
        <v>2136</v>
      </c>
      <c r="Q1348" s="113">
        <v>163217</v>
      </c>
      <c r="R1348" s="113">
        <v>0</v>
      </c>
      <c r="S1348" s="111">
        <f t="shared" si="718"/>
        <v>50719.369999999995</v>
      </c>
      <c r="T1348" s="113">
        <v>0</v>
      </c>
      <c r="U1348" s="308">
        <v>112497.63</v>
      </c>
      <c r="V1348" s="113">
        <v>0</v>
      </c>
      <c r="W1348" s="111">
        <f t="shared" si="719"/>
        <v>32.680001601794011</v>
      </c>
      <c r="X1348" s="111">
        <v>32.68</v>
      </c>
      <c r="Y1348" s="120">
        <v>44196</v>
      </c>
    </row>
    <row r="1349" spans="1:25" ht="15" x14ac:dyDescent="0.25">
      <c r="A1349" s="484"/>
      <c r="B1349" s="97"/>
      <c r="C1349" s="97"/>
      <c r="D1349" s="211"/>
      <c r="E1349" s="1023" t="s">
        <v>2244</v>
      </c>
      <c r="F1349" s="446" t="s">
        <v>863</v>
      </c>
      <c r="G1349" s="443" t="s">
        <v>38</v>
      </c>
      <c r="H1349" s="432" t="s">
        <v>382</v>
      </c>
      <c r="I1349" s="429"/>
      <c r="J1349" s="443" t="s">
        <v>613</v>
      </c>
      <c r="K1349" s="432">
        <v>4</v>
      </c>
      <c r="L1349" s="444">
        <v>4994.3999999999996</v>
      </c>
      <c r="M1349" s="432">
        <v>4654.8</v>
      </c>
      <c r="N1349" s="429">
        <v>1597.9</v>
      </c>
      <c r="O1349" s="431">
        <v>276</v>
      </c>
      <c r="P1349" s="353" t="s">
        <v>35</v>
      </c>
      <c r="Q1349" s="113">
        <v>163217</v>
      </c>
      <c r="R1349" s="113">
        <v>0</v>
      </c>
      <c r="S1349" s="111">
        <f t="shared" si="718"/>
        <v>50719.369999999995</v>
      </c>
      <c r="T1349" s="113">
        <v>0</v>
      </c>
      <c r="U1349" s="308">
        <v>112497.63</v>
      </c>
      <c r="V1349" s="113">
        <v>0</v>
      </c>
      <c r="W1349" s="111">
        <f t="shared" si="719"/>
        <v>32.680001601794011</v>
      </c>
      <c r="X1349" s="111">
        <v>32.68</v>
      </c>
      <c r="Y1349" s="120">
        <v>44196</v>
      </c>
    </row>
    <row r="1350" spans="1:25" ht="15" x14ac:dyDescent="0.25">
      <c r="A1350" s="484"/>
      <c r="B1350" s="97"/>
      <c r="C1350" s="97"/>
      <c r="D1350" s="211"/>
      <c r="E1350" s="1002" t="s">
        <v>2244</v>
      </c>
      <c r="F1350" s="447" t="s">
        <v>863</v>
      </c>
      <c r="G1350" s="179" t="s">
        <v>38</v>
      </c>
      <c r="H1350" s="424" t="s">
        <v>382</v>
      </c>
      <c r="I1350" s="423"/>
      <c r="J1350" s="179" t="s">
        <v>613</v>
      </c>
      <c r="K1350" s="424">
        <v>4</v>
      </c>
      <c r="L1350" s="477">
        <v>4994.3999999999996</v>
      </c>
      <c r="M1350" s="424">
        <v>4654.8</v>
      </c>
      <c r="N1350" s="424">
        <v>1597.9</v>
      </c>
      <c r="O1350" s="426">
        <v>276</v>
      </c>
      <c r="P1350" s="355" t="s">
        <v>2135</v>
      </c>
      <c r="Q1350" s="116">
        <v>326484</v>
      </c>
      <c r="R1350" s="116">
        <v>0</v>
      </c>
      <c r="S1350" s="115">
        <f t="shared" si="718"/>
        <v>101454.29000000001</v>
      </c>
      <c r="T1350" s="116">
        <v>0</v>
      </c>
      <c r="U1350" s="310">
        <v>225029.71</v>
      </c>
      <c r="V1350" s="116">
        <v>0</v>
      </c>
      <c r="W1350" s="115">
        <f t="shared" si="719"/>
        <v>65.370014416146091</v>
      </c>
      <c r="X1350" s="115">
        <v>65.37</v>
      </c>
      <c r="Y1350" s="121">
        <v>44196</v>
      </c>
    </row>
    <row r="1351" spans="1:25" ht="15" x14ac:dyDescent="0.25">
      <c r="A1351" s="484"/>
      <c r="B1351" s="97"/>
      <c r="C1351" s="97"/>
      <c r="D1351" s="211"/>
      <c r="E1351" s="696"/>
      <c r="F1351" s="618" t="s">
        <v>31</v>
      </c>
      <c r="G1351" s="352" t="s">
        <v>18</v>
      </c>
      <c r="H1351" s="352" t="s">
        <v>18</v>
      </c>
      <c r="I1351" s="352" t="s">
        <v>18</v>
      </c>
      <c r="J1351" s="352" t="s">
        <v>18</v>
      </c>
      <c r="K1351" s="352" t="s">
        <v>18</v>
      </c>
      <c r="L1351" s="464">
        <f>L1350</f>
        <v>4994.3999999999996</v>
      </c>
      <c r="M1351" s="464">
        <f>M1350</f>
        <v>4654.8</v>
      </c>
      <c r="N1351" s="464">
        <f>N1350</f>
        <v>1597.9</v>
      </c>
      <c r="O1351" s="465">
        <f>O1350</f>
        <v>276</v>
      </c>
      <c r="P1351" s="463" t="s">
        <v>18</v>
      </c>
      <c r="Q1351" s="114">
        <f>SUM(Q1346:Q1350)</f>
        <v>9206427</v>
      </c>
      <c r="R1351" s="114">
        <f t="shared" ref="R1351:U1351" si="720">SUM(R1346:R1350)</f>
        <v>0</v>
      </c>
      <c r="S1351" s="114">
        <f t="shared" si="720"/>
        <v>2860879.78</v>
      </c>
      <c r="T1351" s="114">
        <f t="shared" si="720"/>
        <v>0</v>
      </c>
      <c r="U1351" s="114">
        <f t="shared" si="720"/>
        <v>6345547.2199999997</v>
      </c>
      <c r="V1351" s="114">
        <f>SUBTOTAL(9,V1346:V1350)</f>
        <v>0</v>
      </c>
      <c r="W1351" s="466" t="s">
        <v>18</v>
      </c>
      <c r="X1351" s="114" t="s">
        <v>18</v>
      </c>
      <c r="Y1351" s="468" t="s">
        <v>18</v>
      </c>
    </row>
    <row r="1352" spans="1:25" ht="25.5" x14ac:dyDescent="0.25">
      <c r="A1352" s="484"/>
      <c r="B1352" s="97"/>
      <c r="C1352" s="97"/>
      <c r="D1352" s="211"/>
      <c r="E1352" s="696" t="s">
        <v>2245</v>
      </c>
      <c r="F1352" s="428" t="s">
        <v>864</v>
      </c>
      <c r="G1352" s="443" t="s">
        <v>38</v>
      </c>
      <c r="H1352" s="432" t="s">
        <v>616</v>
      </c>
      <c r="I1352" s="429"/>
      <c r="J1352" s="443" t="s">
        <v>613</v>
      </c>
      <c r="K1352" s="432">
        <v>4</v>
      </c>
      <c r="L1352" s="444">
        <v>2594.1</v>
      </c>
      <c r="M1352" s="432">
        <v>2446.5</v>
      </c>
      <c r="N1352" s="432">
        <v>717.6</v>
      </c>
      <c r="O1352" s="431">
        <v>144</v>
      </c>
      <c r="P1352" s="353" t="s">
        <v>2136</v>
      </c>
      <c r="Q1352" s="113">
        <v>84775</v>
      </c>
      <c r="R1352" s="113">
        <v>0</v>
      </c>
      <c r="S1352" s="113">
        <f t="shared" ref="S1352:S1355" si="721">Q1352-U1352</f>
        <v>26343.67</v>
      </c>
      <c r="T1352" s="113">
        <v>0</v>
      </c>
      <c r="U1352" s="308">
        <v>58431.33</v>
      </c>
      <c r="V1352" s="113">
        <v>0</v>
      </c>
      <c r="W1352" s="113">
        <f t="shared" ref="W1352:W1355" si="722">Q1352/L1352</f>
        <v>32.679927527851667</v>
      </c>
      <c r="X1352" s="113">
        <v>32.68</v>
      </c>
      <c r="Y1352" s="120">
        <v>44196</v>
      </c>
    </row>
    <row r="1353" spans="1:25" ht="15" x14ac:dyDescent="0.25">
      <c r="A1353" s="484"/>
      <c r="B1353" s="97"/>
      <c r="C1353" s="97"/>
      <c r="D1353" s="211"/>
      <c r="E1353" s="696" t="s">
        <v>2245</v>
      </c>
      <c r="F1353" s="428" t="s">
        <v>864</v>
      </c>
      <c r="G1353" s="443" t="s">
        <v>38</v>
      </c>
      <c r="H1353" s="432" t="s">
        <v>616</v>
      </c>
      <c r="I1353" s="429"/>
      <c r="J1353" s="443" t="s">
        <v>613</v>
      </c>
      <c r="K1353" s="432">
        <v>4</v>
      </c>
      <c r="L1353" s="444">
        <v>2594.1</v>
      </c>
      <c r="M1353" s="432">
        <v>2446.5</v>
      </c>
      <c r="N1353" s="432">
        <v>717.6</v>
      </c>
      <c r="O1353" s="431">
        <v>144</v>
      </c>
      <c r="P1353" s="353" t="s">
        <v>78</v>
      </c>
      <c r="Q1353" s="113">
        <v>111624</v>
      </c>
      <c r="R1353" s="113">
        <v>0</v>
      </c>
      <c r="S1353" s="113">
        <f t="shared" si="721"/>
        <v>34686.949999999997</v>
      </c>
      <c r="T1353" s="113">
        <v>0</v>
      </c>
      <c r="U1353" s="308">
        <v>76937.05</v>
      </c>
      <c r="V1353" s="113">
        <v>0</v>
      </c>
      <c r="W1353" s="113">
        <f t="shared" si="722"/>
        <v>43.029952584711459</v>
      </c>
      <c r="X1353" s="113">
        <v>43.03</v>
      </c>
      <c r="Y1353" s="120">
        <v>44196</v>
      </c>
    </row>
    <row r="1354" spans="1:25" ht="15" x14ac:dyDescent="0.25">
      <c r="A1354" s="484"/>
      <c r="B1354" s="97"/>
      <c r="C1354" s="97"/>
      <c r="D1354" s="211"/>
      <c r="E1354" s="696" t="s">
        <v>2245</v>
      </c>
      <c r="F1354" s="428" t="s">
        <v>864</v>
      </c>
      <c r="G1354" s="443" t="s">
        <v>38</v>
      </c>
      <c r="H1354" s="432" t="s">
        <v>616</v>
      </c>
      <c r="I1354" s="429"/>
      <c r="J1354" s="443" t="s">
        <v>613</v>
      </c>
      <c r="K1354" s="432">
        <v>4</v>
      </c>
      <c r="L1354" s="429">
        <v>2594.1</v>
      </c>
      <c r="M1354" s="432">
        <v>2446.5</v>
      </c>
      <c r="N1354" s="432">
        <v>717.6</v>
      </c>
      <c r="O1354" s="431">
        <v>144</v>
      </c>
      <c r="P1354" s="353" t="s">
        <v>2137</v>
      </c>
      <c r="Q1354" s="113">
        <v>1222963</v>
      </c>
      <c r="R1354" s="113">
        <v>0</v>
      </c>
      <c r="S1354" s="113">
        <f t="shared" si="721"/>
        <v>380033.43999999994</v>
      </c>
      <c r="T1354" s="113">
        <v>0</v>
      </c>
      <c r="U1354" s="308">
        <v>842929.56</v>
      </c>
      <c r="V1354" s="113">
        <v>0</v>
      </c>
      <c r="W1354" s="113">
        <f t="shared" si="722"/>
        <v>471.44019120311475</v>
      </c>
      <c r="X1354" s="113">
        <v>471.44</v>
      </c>
      <c r="Y1354" s="120">
        <v>44196</v>
      </c>
    </row>
    <row r="1355" spans="1:25" ht="15.75" thickBot="1" x14ac:dyDescent="0.3">
      <c r="A1355" s="487"/>
      <c r="B1355" s="469"/>
      <c r="C1355" s="469"/>
      <c r="D1355" s="470"/>
      <c r="E1355" s="696" t="s">
        <v>2245</v>
      </c>
      <c r="F1355" s="428" t="s">
        <v>864</v>
      </c>
      <c r="G1355" s="443" t="s">
        <v>38</v>
      </c>
      <c r="H1355" s="432" t="s">
        <v>616</v>
      </c>
      <c r="I1355" s="429"/>
      <c r="J1355" s="443" t="s">
        <v>613</v>
      </c>
      <c r="K1355" s="432">
        <v>4</v>
      </c>
      <c r="L1355" s="429">
        <v>2594.1</v>
      </c>
      <c r="M1355" s="432">
        <v>2446.5</v>
      </c>
      <c r="N1355" s="432">
        <v>717.6</v>
      </c>
      <c r="O1355" s="431">
        <v>144</v>
      </c>
      <c r="P1355" s="353" t="s">
        <v>2138</v>
      </c>
      <c r="Q1355" s="113">
        <v>4331083</v>
      </c>
      <c r="R1355" s="113">
        <v>0</v>
      </c>
      <c r="S1355" s="113">
        <f t="shared" si="721"/>
        <v>1345875.85</v>
      </c>
      <c r="T1355" s="113">
        <v>0</v>
      </c>
      <c r="U1355" s="308">
        <v>2985207.15</v>
      </c>
      <c r="V1355" s="113">
        <v>0</v>
      </c>
      <c r="W1355" s="113">
        <f t="shared" si="722"/>
        <v>1669.5898384796269</v>
      </c>
      <c r="X1355" s="113">
        <v>1669.59</v>
      </c>
      <c r="Y1355" s="120">
        <v>44196</v>
      </c>
    </row>
    <row r="1356" spans="1:25" ht="15.75" thickBot="1" x14ac:dyDescent="0.3">
      <c r="A1356" s="471"/>
      <c r="B1356" s="472"/>
      <c r="C1356" s="472"/>
      <c r="D1356" s="473"/>
      <c r="E1356" s="696"/>
      <c r="F1356" s="618" t="s">
        <v>31</v>
      </c>
      <c r="G1356" s="352" t="s">
        <v>18</v>
      </c>
      <c r="H1356" s="352" t="s">
        <v>18</v>
      </c>
      <c r="I1356" s="352" t="s">
        <v>18</v>
      </c>
      <c r="J1356" s="352" t="s">
        <v>18</v>
      </c>
      <c r="K1356" s="352" t="s">
        <v>18</v>
      </c>
      <c r="L1356" s="464">
        <f>L1355</f>
        <v>2594.1</v>
      </c>
      <c r="M1356" s="464">
        <f>M1355</f>
        <v>2446.5</v>
      </c>
      <c r="N1356" s="464">
        <f>N1355</f>
        <v>717.6</v>
      </c>
      <c r="O1356" s="465">
        <f>O1355</f>
        <v>144</v>
      </c>
      <c r="P1356" s="463" t="s">
        <v>18</v>
      </c>
      <c r="Q1356" s="114">
        <f>SUM(Q1352:Q1355)</f>
        <v>5750445</v>
      </c>
      <c r="R1356" s="114">
        <f t="shared" ref="R1356:U1356" si="723">SUM(R1352:R1355)</f>
        <v>0</v>
      </c>
      <c r="S1356" s="114">
        <f t="shared" si="723"/>
        <v>1786939.9100000001</v>
      </c>
      <c r="T1356" s="114">
        <f t="shared" si="723"/>
        <v>0</v>
      </c>
      <c r="U1356" s="114">
        <f t="shared" si="723"/>
        <v>3963505.09</v>
      </c>
      <c r="V1356" s="114">
        <f>SUBTOTAL(9,V1352:V1355)</f>
        <v>0</v>
      </c>
      <c r="W1356" s="466" t="s">
        <v>18</v>
      </c>
      <c r="X1356" s="114" t="s">
        <v>18</v>
      </c>
      <c r="Y1356" s="468" t="s">
        <v>18</v>
      </c>
    </row>
    <row r="1357" spans="1:25" ht="25.5" x14ac:dyDescent="0.25">
      <c r="A1357" s="488"/>
      <c r="B1357" s="474"/>
      <c r="C1357" s="474"/>
      <c r="D1357" s="475"/>
      <c r="E1357" s="696" t="s">
        <v>2246</v>
      </c>
      <c r="F1357" s="428" t="s">
        <v>865</v>
      </c>
      <c r="G1357" s="443" t="s">
        <v>38</v>
      </c>
      <c r="H1357" s="432" t="s">
        <v>611</v>
      </c>
      <c r="I1357" s="429"/>
      <c r="J1357" s="443" t="s">
        <v>613</v>
      </c>
      <c r="K1357" s="432">
        <v>4</v>
      </c>
      <c r="L1357" s="444">
        <v>2684.9</v>
      </c>
      <c r="M1357" s="432">
        <v>2441.8000000000002</v>
      </c>
      <c r="N1357" s="429">
        <v>764.6</v>
      </c>
      <c r="O1357" s="431">
        <v>144</v>
      </c>
      <c r="P1357" s="353" t="s">
        <v>2136</v>
      </c>
      <c r="Q1357" s="113">
        <v>87743</v>
      </c>
      <c r="R1357" s="113">
        <v>0</v>
      </c>
      <c r="S1357" s="113">
        <f t="shared" ref="S1357:S1359" si="724">Q1357-U1357</f>
        <v>27265.97</v>
      </c>
      <c r="T1357" s="113">
        <v>0</v>
      </c>
      <c r="U1357" s="308">
        <v>60477.03</v>
      </c>
      <c r="V1357" s="113">
        <v>0</v>
      </c>
      <c r="W1357" s="113">
        <f t="shared" ref="W1357:W1359" si="725">Q1357/L1357</f>
        <v>32.680174308167899</v>
      </c>
      <c r="X1357" s="113">
        <v>32.68</v>
      </c>
      <c r="Y1357" s="120">
        <v>44196</v>
      </c>
    </row>
    <row r="1358" spans="1:25" ht="15" x14ac:dyDescent="0.25">
      <c r="A1358" s="484"/>
      <c r="B1358" s="97"/>
      <c r="C1358" s="97"/>
      <c r="D1358" s="211"/>
      <c r="E1358" s="696" t="s">
        <v>2246</v>
      </c>
      <c r="F1358" s="428" t="s">
        <v>865</v>
      </c>
      <c r="G1358" s="443" t="s">
        <v>38</v>
      </c>
      <c r="H1358" s="432" t="s">
        <v>611</v>
      </c>
      <c r="I1358" s="429"/>
      <c r="J1358" s="443" t="s">
        <v>613</v>
      </c>
      <c r="K1358" s="432">
        <v>4</v>
      </c>
      <c r="L1358" s="444">
        <v>2684.9</v>
      </c>
      <c r="M1358" s="432">
        <v>2441.8000000000002</v>
      </c>
      <c r="N1358" s="429">
        <v>764.6</v>
      </c>
      <c r="O1358" s="431">
        <v>144</v>
      </c>
      <c r="P1358" s="353" t="s">
        <v>78</v>
      </c>
      <c r="Q1358" s="113">
        <v>115531</v>
      </c>
      <c r="R1358" s="113">
        <v>0</v>
      </c>
      <c r="S1358" s="113">
        <f t="shared" si="724"/>
        <v>35901.039999999994</v>
      </c>
      <c r="T1358" s="113">
        <v>0</v>
      </c>
      <c r="U1358" s="308">
        <v>79629.960000000006</v>
      </c>
      <c r="V1358" s="113">
        <v>0</v>
      </c>
      <c r="W1358" s="113">
        <f t="shared" si="725"/>
        <v>43.029908004022495</v>
      </c>
      <c r="X1358" s="113">
        <v>43.03</v>
      </c>
      <c r="Y1358" s="120">
        <v>44196</v>
      </c>
    </row>
    <row r="1359" spans="1:25" ht="15" x14ac:dyDescent="0.25">
      <c r="A1359" s="484"/>
      <c r="B1359" s="97"/>
      <c r="C1359" s="97"/>
      <c r="D1359" s="211"/>
      <c r="E1359" s="696" t="s">
        <v>2246</v>
      </c>
      <c r="F1359" s="428" t="s">
        <v>865</v>
      </c>
      <c r="G1359" s="443" t="s">
        <v>38</v>
      </c>
      <c r="H1359" s="432" t="s">
        <v>611</v>
      </c>
      <c r="I1359" s="429"/>
      <c r="J1359" s="443" t="s">
        <v>613</v>
      </c>
      <c r="K1359" s="432">
        <v>4</v>
      </c>
      <c r="L1359" s="444">
        <v>2684.9</v>
      </c>
      <c r="M1359" s="432">
        <v>2441.8000000000002</v>
      </c>
      <c r="N1359" s="432">
        <v>764.6</v>
      </c>
      <c r="O1359" s="431">
        <v>144</v>
      </c>
      <c r="P1359" s="353" t="s">
        <v>2135</v>
      </c>
      <c r="Q1359" s="113">
        <v>175512</v>
      </c>
      <c r="R1359" s="113">
        <v>0</v>
      </c>
      <c r="S1359" s="113">
        <f t="shared" si="724"/>
        <v>54540.020000000004</v>
      </c>
      <c r="T1359" s="113">
        <v>0</v>
      </c>
      <c r="U1359" s="308">
        <v>120971.98</v>
      </c>
      <c r="V1359" s="113">
        <v>0</v>
      </c>
      <c r="W1359" s="113">
        <f t="shared" si="725"/>
        <v>65.370032403441471</v>
      </c>
      <c r="X1359" s="113">
        <v>65.37</v>
      </c>
      <c r="Y1359" s="120">
        <v>44196</v>
      </c>
    </row>
    <row r="1360" spans="1:25" ht="15" x14ac:dyDescent="0.25">
      <c r="A1360" s="484"/>
      <c r="B1360" s="97"/>
      <c r="C1360" s="97"/>
      <c r="D1360" s="211"/>
      <c r="E1360" s="696"/>
      <c r="F1360" s="618" t="s">
        <v>31</v>
      </c>
      <c r="G1360" s="352" t="s">
        <v>18</v>
      </c>
      <c r="H1360" s="352" t="s">
        <v>18</v>
      </c>
      <c r="I1360" s="352" t="s">
        <v>18</v>
      </c>
      <c r="J1360" s="352" t="s">
        <v>18</v>
      </c>
      <c r="K1360" s="352" t="s">
        <v>18</v>
      </c>
      <c r="L1360" s="464">
        <f>L1359</f>
        <v>2684.9</v>
      </c>
      <c r="M1360" s="464">
        <f>M1359</f>
        <v>2441.8000000000002</v>
      </c>
      <c r="N1360" s="464">
        <f>N1359</f>
        <v>764.6</v>
      </c>
      <c r="O1360" s="465">
        <f>O1359</f>
        <v>144</v>
      </c>
      <c r="P1360" s="463" t="s">
        <v>18</v>
      </c>
      <c r="Q1360" s="114">
        <f>SUM(Q1357:Q1359)</f>
        <v>378786</v>
      </c>
      <c r="R1360" s="114">
        <f t="shared" ref="R1360:U1360" si="726">SUM(R1357:R1359)</f>
        <v>0</v>
      </c>
      <c r="S1360" s="114">
        <f t="shared" si="726"/>
        <v>117707.03</v>
      </c>
      <c r="T1360" s="114">
        <f t="shared" si="726"/>
        <v>0</v>
      </c>
      <c r="U1360" s="114">
        <f t="shared" si="726"/>
        <v>261078.96999999997</v>
      </c>
      <c r="V1360" s="114">
        <f>SUBTOTAL(9,V1357:V1359)</f>
        <v>0</v>
      </c>
      <c r="W1360" s="466" t="s">
        <v>18</v>
      </c>
      <c r="X1360" s="114" t="s">
        <v>18</v>
      </c>
      <c r="Y1360" s="468" t="s">
        <v>18</v>
      </c>
    </row>
    <row r="1361" spans="1:25" ht="15" x14ac:dyDescent="0.25">
      <c r="A1361" s="484"/>
      <c r="B1361" s="97"/>
      <c r="C1361" s="97"/>
      <c r="D1361" s="211"/>
      <c r="E1361" s="696" t="s">
        <v>2247</v>
      </c>
      <c r="F1361" s="428" t="s">
        <v>918</v>
      </c>
      <c r="G1361" s="443" t="s">
        <v>38</v>
      </c>
      <c r="H1361" s="432" t="s">
        <v>720</v>
      </c>
      <c r="I1361" s="443"/>
      <c r="J1361" s="429" t="s">
        <v>600</v>
      </c>
      <c r="K1361" s="432">
        <v>5</v>
      </c>
      <c r="L1361" s="444">
        <v>6009.5</v>
      </c>
      <c r="M1361" s="432">
        <v>5400.5</v>
      </c>
      <c r="N1361" s="432">
        <v>1380.6</v>
      </c>
      <c r="O1361" s="431">
        <v>360</v>
      </c>
      <c r="P1361" s="353" t="s">
        <v>78</v>
      </c>
      <c r="Q1361" s="113">
        <v>329020</v>
      </c>
      <c r="R1361" s="113">
        <v>0</v>
      </c>
      <c r="S1361" s="113">
        <f t="shared" ref="S1361:S1362" si="727">Q1361-U1361</f>
        <v>102242.34</v>
      </c>
      <c r="T1361" s="113">
        <v>0</v>
      </c>
      <c r="U1361" s="308">
        <v>226777.66</v>
      </c>
      <c r="V1361" s="113">
        <v>0</v>
      </c>
      <c r="W1361" s="113">
        <f t="shared" ref="W1361:W1362" si="728">Q1361/L1361</f>
        <v>54.749979199600631</v>
      </c>
      <c r="X1361" s="113">
        <v>54.75</v>
      </c>
      <c r="Y1361" s="120">
        <v>44196</v>
      </c>
    </row>
    <row r="1362" spans="1:25" ht="25.5" x14ac:dyDescent="0.25">
      <c r="A1362" s="484"/>
      <c r="B1362" s="97"/>
      <c r="C1362" s="97"/>
      <c r="D1362" s="211"/>
      <c r="E1362" s="696" t="s">
        <v>2247</v>
      </c>
      <c r="F1362" s="428" t="s">
        <v>918</v>
      </c>
      <c r="G1362" s="443" t="s">
        <v>38</v>
      </c>
      <c r="H1362" s="432" t="s">
        <v>720</v>
      </c>
      <c r="I1362" s="443"/>
      <c r="J1362" s="429" t="s">
        <v>600</v>
      </c>
      <c r="K1362" s="432">
        <v>5</v>
      </c>
      <c r="L1362" s="444">
        <v>6009.5</v>
      </c>
      <c r="M1362" s="432">
        <v>5400.5</v>
      </c>
      <c r="N1362" s="432">
        <v>1380.6</v>
      </c>
      <c r="O1362" s="431">
        <v>360</v>
      </c>
      <c r="P1362" s="353" t="s">
        <v>2136</v>
      </c>
      <c r="Q1362" s="113">
        <v>249875</v>
      </c>
      <c r="R1362" s="113">
        <v>0</v>
      </c>
      <c r="S1362" s="113">
        <f t="shared" si="727"/>
        <v>77648.179999999993</v>
      </c>
      <c r="T1362" s="113">
        <v>0</v>
      </c>
      <c r="U1362" s="308">
        <v>172226.82</v>
      </c>
      <c r="V1362" s="113">
        <v>0</v>
      </c>
      <c r="W1362" s="113">
        <f t="shared" si="728"/>
        <v>41.57999833596805</v>
      </c>
      <c r="X1362" s="113">
        <v>41.58</v>
      </c>
      <c r="Y1362" s="120">
        <v>44196</v>
      </c>
    </row>
    <row r="1363" spans="1:25" ht="15" x14ac:dyDescent="0.25">
      <c r="A1363" s="484"/>
      <c r="B1363" s="97"/>
      <c r="C1363" s="97"/>
      <c r="D1363" s="211"/>
      <c r="E1363" s="696"/>
      <c r="F1363" s="618" t="s">
        <v>31</v>
      </c>
      <c r="G1363" s="352" t="s">
        <v>18</v>
      </c>
      <c r="H1363" s="352" t="s">
        <v>18</v>
      </c>
      <c r="I1363" s="352" t="s">
        <v>18</v>
      </c>
      <c r="J1363" s="352" t="s">
        <v>18</v>
      </c>
      <c r="K1363" s="352" t="s">
        <v>18</v>
      </c>
      <c r="L1363" s="464">
        <f>L1362</f>
        <v>6009.5</v>
      </c>
      <c r="M1363" s="464">
        <f>M1362</f>
        <v>5400.5</v>
      </c>
      <c r="N1363" s="464">
        <f>N1362</f>
        <v>1380.6</v>
      </c>
      <c r="O1363" s="465">
        <f>O1362</f>
        <v>360</v>
      </c>
      <c r="P1363" s="463" t="s">
        <v>18</v>
      </c>
      <c r="Q1363" s="114">
        <f>SUM(Q1361:Q1362)</f>
        <v>578895</v>
      </c>
      <c r="R1363" s="114">
        <f t="shared" ref="R1363:U1363" si="729">SUM(R1361:R1362)</f>
        <v>0</v>
      </c>
      <c r="S1363" s="114">
        <f t="shared" si="729"/>
        <v>179890.52</v>
      </c>
      <c r="T1363" s="114">
        <f t="shared" si="729"/>
        <v>0</v>
      </c>
      <c r="U1363" s="114">
        <f t="shared" si="729"/>
        <v>399004.48</v>
      </c>
      <c r="V1363" s="114">
        <f>SUBTOTAL(9,V1361:V1362)</f>
        <v>0</v>
      </c>
      <c r="W1363" s="466" t="s">
        <v>18</v>
      </c>
      <c r="X1363" s="114" t="s">
        <v>18</v>
      </c>
      <c r="Y1363" s="468" t="s">
        <v>18</v>
      </c>
    </row>
    <row r="1364" spans="1:25" ht="25.5" x14ac:dyDescent="0.25">
      <c r="A1364" s="484"/>
      <c r="B1364" s="97"/>
      <c r="C1364" s="97"/>
      <c r="D1364" s="211"/>
      <c r="E1364" s="696" t="s">
        <v>2248</v>
      </c>
      <c r="F1364" s="428" t="s">
        <v>866</v>
      </c>
      <c r="G1364" s="443" t="s">
        <v>38</v>
      </c>
      <c r="H1364" s="432" t="s">
        <v>602</v>
      </c>
      <c r="I1364" s="443"/>
      <c r="J1364" s="429" t="s">
        <v>600</v>
      </c>
      <c r="K1364" s="432">
        <v>5</v>
      </c>
      <c r="L1364" s="444">
        <v>4899.6000000000004</v>
      </c>
      <c r="M1364" s="432">
        <v>4447.8</v>
      </c>
      <c r="N1364" s="432">
        <v>1108</v>
      </c>
      <c r="O1364" s="431">
        <v>270</v>
      </c>
      <c r="P1364" s="353" t="s">
        <v>2136</v>
      </c>
      <c r="Q1364" s="113">
        <v>203725</v>
      </c>
      <c r="R1364" s="113">
        <v>0</v>
      </c>
      <c r="S1364" s="113">
        <f t="shared" ref="S1364:S1368" si="730">Q1364-U1364</f>
        <v>63307.16</v>
      </c>
      <c r="T1364" s="113">
        <v>0</v>
      </c>
      <c r="U1364" s="308">
        <v>140417.84</v>
      </c>
      <c r="V1364" s="113">
        <v>0</v>
      </c>
      <c r="W1364" s="113">
        <f t="shared" ref="W1364:W1368" si="731">Q1364/L1364</f>
        <v>41.579924891827901</v>
      </c>
      <c r="X1364" s="113">
        <v>41.58</v>
      </c>
      <c r="Y1364" s="120">
        <v>44196</v>
      </c>
    </row>
    <row r="1365" spans="1:25" ht="15" x14ac:dyDescent="0.25">
      <c r="A1365" s="484"/>
      <c r="B1365" s="97"/>
      <c r="C1365" s="97"/>
      <c r="D1365" s="211"/>
      <c r="E1365" s="696" t="s">
        <v>2248</v>
      </c>
      <c r="F1365" s="428" t="s">
        <v>866</v>
      </c>
      <c r="G1365" s="443" t="s">
        <v>38</v>
      </c>
      <c r="H1365" s="432" t="s">
        <v>602</v>
      </c>
      <c r="I1365" s="443"/>
      <c r="J1365" s="429" t="s">
        <v>600</v>
      </c>
      <c r="K1365" s="432">
        <v>5</v>
      </c>
      <c r="L1365" s="429">
        <v>4899.6000000000004</v>
      </c>
      <c r="M1365" s="432">
        <v>4447.8</v>
      </c>
      <c r="N1365" s="432">
        <v>1108</v>
      </c>
      <c r="O1365" s="431">
        <v>270</v>
      </c>
      <c r="P1365" s="353" t="s">
        <v>2137</v>
      </c>
      <c r="Q1365" s="113">
        <v>2871313</v>
      </c>
      <c r="R1365" s="113">
        <v>0</v>
      </c>
      <c r="S1365" s="113">
        <f t="shared" si="730"/>
        <v>892255.08000000007</v>
      </c>
      <c r="T1365" s="113">
        <v>0</v>
      </c>
      <c r="U1365" s="308">
        <v>1979057.92</v>
      </c>
      <c r="V1365" s="113">
        <v>0</v>
      </c>
      <c r="W1365" s="113">
        <f t="shared" si="731"/>
        <v>586.03008408849701</v>
      </c>
      <c r="X1365" s="113">
        <v>586.03</v>
      </c>
      <c r="Y1365" s="120">
        <v>44196</v>
      </c>
    </row>
    <row r="1366" spans="1:25" ht="25.5" x14ac:dyDescent="0.25">
      <c r="A1366" s="484"/>
      <c r="B1366" s="97"/>
      <c r="C1366" s="97"/>
      <c r="D1366" s="211"/>
      <c r="E1366" s="696" t="s">
        <v>2248</v>
      </c>
      <c r="F1366" s="428" t="s">
        <v>866</v>
      </c>
      <c r="G1366" s="443" t="s">
        <v>38</v>
      </c>
      <c r="H1366" s="432" t="s">
        <v>602</v>
      </c>
      <c r="I1366" s="443"/>
      <c r="J1366" s="429" t="s">
        <v>600</v>
      </c>
      <c r="K1366" s="432">
        <v>5</v>
      </c>
      <c r="L1366" s="429">
        <v>4899.6000000000004</v>
      </c>
      <c r="M1366" s="432">
        <v>4447.8</v>
      </c>
      <c r="N1366" s="432">
        <v>1108</v>
      </c>
      <c r="O1366" s="431">
        <v>270</v>
      </c>
      <c r="P1366" s="353" t="s">
        <v>2140</v>
      </c>
      <c r="Q1366" s="113">
        <v>203725</v>
      </c>
      <c r="R1366" s="113">
        <v>0</v>
      </c>
      <c r="S1366" s="113">
        <f t="shared" si="730"/>
        <v>63307.16</v>
      </c>
      <c r="T1366" s="113">
        <v>0</v>
      </c>
      <c r="U1366" s="308">
        <v>140417.84</v>
      </c>
      <c r="V1366" s="113">
        <v>0</v>
      </c>
      <c r="W1366" s="113">
        <f t="shared" si="731"/>
        <v>41.579924891827901</v>
      </c>
      <c r="X1366" s="113">
        <v>41.58</v>
      </c>
      <c r="Y1366" s="120">
        <v>44196</v>
      </c>
    </row>
    <row r="1367" spans="1:25" ht="15" x14ac:dyDescent="0.25">
      <c r="A1367" s="484"/>
      <c r="B1367" s="97"/>
      <c r="C1367" s="97"/>
      <c r="D1367" s="211"/>
      <c r="E1367" s="696" t="s">
        <v>2248</v>
      </c>
      <c r="F1367" s="428" t="s">
        <v>866</v>
      </c>
      <c r="G1367" s="443" t="s">
        <v>38</v>
      </c>
      <c r="H1367" s="432" t="s">
        <v>602</v>
      </c>
      <c r="I1367" s="443"/>
      <c r="J1367" s="429" t="s">
        <v>600</v>
      </c>
      <c r="K1367" s="432">
        <v>5</v>
      </c>
      <c r="L1367" s="429">
        <v>4899.6000000000004</v>
      </c>
      <c r="M1367" s="432">
        <v>4447.8</v>
      </c>
      <c r="N1367" s="432">
        <v>1108</v>
      </c>
      <c r="O1367" s="431">
        <v>270</v>
      </c>
      <c r="P1367" s="353" t="s">
        <v>2119</v>
      </c>
      <c r="Q1367" s="113">
        <v>271634</v>
      </c>
      <c r="R1367" s="113">
        <v>0</v>
      </c>
      <c r="S1367" s="113">
        <f t="shared" si="730"/>
        <v>84409.75</v>
      </c>
      <c r="T1367" s="113">
        <v>0</v>
      </c>
      <c r="U1367" s="308">
        <v>187224.25</v>
      </c>
      <c r="V1367" s="113">
        <v>0</v>
      </c>
      <c r="W1367" s="113">
        <f t="shared" si="731"/>
        <v>55.440035921299696</v>
      </c>
      <c r="X1367" s="113">
        <v>55.44</v>
      </c>
      <c r="Y1367" s="120">
        <v>44196</v>
      </c>
    </row>
    <row r="1368" spans="1:25" ht="15" x14ac:dyDescent="0.25">
      <c r="A1368" s="484"/>
      <c r="B1368" s="97"/>
      <c r="C1368" s="97"/>
      <c r="D1368" s="211"/>
      <c r="E1368" s="696" t="s">
        <v>2248</v>
      </c>
      <c r="F1368" s="428" t="s">
        <v>866</v>
      </c>
      <c r="G1368" s="443" t="s">
        <v>38</v>
      </c>
      <c r="H1368" s="432" t="s">
        <v>602</v>
      </c>
      <c r="I1368" s="443"/>
      <c r="J1368" s="429" t="s">
        <v>600</v>
      </c>
      <c r="K1368" s="432">
        <v>5</v>
      </c>
      <c r="L1368" s="429">
        <v>4899.6000000000004</v>
      </c>
      <c r="M1368" s="432">
        <v>4447.8</v>
      </c>
      <c r="N1368" s="432">
        <v>1108</v>
      </c>
      <c r="O1368" s="431">
        <v>270</v>
      </c>
      <c r="P1368" s="353" t="s">
        <v>83</v>
      </c>
      <c r="Q1368" s="113">
        <v>142627</v>
      </c>
      <c r="R1368" s="113">
        <v>0</v>
      </c>
      <c r="S1368" s="113">
        <f t="shared" si="730"/>
        <v>44321.070000000007</v>
      </c>
      <c r="T1368" s="113">
        <v>0</v>
      </c>
      <c r="U1368" s="308">
        <v>98305.93</v>
      </c>
      <c r="V1368" s="113">
        <v>0</v>
      </c>
      <c r="W1368" s="113">
        <f t="shared" si="731"/>
        <v>29.109927341007428</v>
      </c>
      <c r="X1368" s="113">
        <v>29.11</v>
      </c>
      <c r="Y1368" s="120">
        <v>44196</v>
      </c>
    </row>
    <row r="1369" spans="1:25" ht="15" x14ac:dyDescent="0.25">
      <c r="A1369" s="484"/>
      <c r="B1369" s="97"/>
      <c r="C1369" s="97"/>
      <c r="D1369" s="211"/>
      <c r="E1369" s="696"/>
      <c r="F1369" s="618" t="s">
        <v>31</v>
      </c>
      <c r="G1369" s="352" t="s">
        <v>18</v>
      </c>
      <c r="H1369" s="352" t="s">
        <v>18</v>
      </c>
      <c r="I1369" s="352" t="s">
        <v>18</v>
      </c>
      <c r="J1369" s="352" t="s">
        <v>18</v>
      </c>
      <c r="K1369" s="352" t="s">
        <v>18</v>
      </c>
      <c r="L1369" s="464">
        <f>L1368</f>
        <v>4899.6000000000004</v>
      </c>
      <c r="M1369" s="464">
        <f>M1368</f>
        <v>4447.8</v>
      </c>
      <c r="N1369" s="464">
        <f>N1368</f>
        <v>1108</v>
      </c>
      <c r="O1369" s="465">
        <f>O1368</f>
        <v>270</v>
      </c>
      <c r="P1369" s="463" t="s">
        <v>18</v>
      </c>
      <c r="Q1369" s="114">
        <f>SUM(Q1364:Q1368)</f>
        <v>3693024</v>
      </c>
      <c r="R1369" s="114">
        <f t="shared" ref="R1369:U1369" si="732">SUM(R1364:R1368)</f>
        <v>0</v>
      </c>
      <c r="S1369" s="114">
        <f t="shared" si="732"/>
        <v>1147600.2200000002</v>
      </c>
      <c r="T1369" s="114">
        <f t="shared" si="732"/>
        <v>0</v>
      </c>
      <c r="U1369" s="114">
        <f t="shared" si="732"/>
        <v>2545423.7799999998</v>
      </c>
      <c r="V1369" s="114">
        <f>SUBTOTAL(9,V1364:V1368)</f>
        <v>0</v>
      </c>
      <c r="W1369" s="466" t="s">
        <v>18</v>
      </c>
      <c r="X1369" s="114" t="s">
        <v>18</v>
      </c>
      <c r="Y1369" s="468" t="s">
        <v>18</v>
      </c>
    </row>
    <row r="1370" spans="1:25" ht="15" x14ac:dyDescent="0.25">
      <c r="A1370" s="484"/>
      <c r="B1370" s="97"/>
      <c r="C1370" s="97"/>
      <c r="D1370" s="211"/>
      <c r="E1370" s="696" t="s">
        <v>2249</v>
      </c>
      <c r="F1370" s="428" t="s">
        <v>895</v>
      </c>
      <c r="G1370" s="443" t="s">
        <v>38</v>
      </c>
      <c r="H1370" s="432" t="s">
        <v>604</v>
      </c>
      <c r="I1370" s="443"/>
      <c r="J1370" s="429" t="s">
        <v>600</v>
      </c>
      <c r="K1370" s="432">
        <v>5</v>
      </c>
      <c r="L1370" s="429">
        <v>6422.9</v>
      </c>
      <c r="M1370" s="432">
        <v>5742.5</v>
      </c>
      <c r="N1370" s="432"/>
      <c r="O1370" s="431">
        <v>357</v>
      </c>
      <c r="P1370" s="353" t="s">
        <v>2137</v>
      </c>
      <c r="Q1370" s="113">
        <v>3764012</v>
      </c>
      <c r="R1370" s="113">
        <v>0</v>
      </c>
      <c r="S1370" s="113">
        <f t="shared" ref="S1370:S1372" si="733">Q1370-U1370</f>
        <v>1169659.6099999999</v>
      </c>
      <c r="T1370" s="113">
        <v>0</v>
      </c>
      <c r="U1370" s="308">
        <v>2594352.39</v>
      </c>
      <c r="V1370" s="113">
        <v>0</v>
      </c>
      <c r="W1370" s="113">
        <f t="shared" ref="W1370:W1372" si="734">Q1370/L1370</f>
        <v>586.02998645471678</v>
      </c>
      <c r="X1370" s="113">
        <v>586.03</v>
      </c>
      <c r="Y1370" s="120">
        <v>44196</v>
      </c>
    </row>
    <row r="1371" spans="1:25" ht="15" x14ac:dyDescent="0.25">
      <c r="A1371" s="484"/>
      <c r="B1371" s="97"/>
      <c r="C1371" s="97"/>
      <c r="D1371" s="211"/>
      <c r="E1371" s="696" t="s">
        <v>2249</v>
      </c>
      <c r="F1371" s="428" t="s">
        <v>895</v>
      </c>
      <c r="G1371" s="443" t="s">
        <v>38</v>
      </c>
      <c r="H1371" s="432" t="s">
        <v>604</v>
      </c>
      <c r="I1371" s="443"/>
      <c r="J1371" s="429" t="s">
        <v>600</v>
      </c>
      <c r="K1371" s="432">
        <v>5</v>
      </c>
      <c r="L1371" s="429">
        <v>6422.9</v>
      </c>
      <c r="M1371" s="432">
        <v>5742.5</v>
      </c>
      <c r="N1371" s="432"/>
      <c r="O1371" s="431">
        <v>357</v>
      </c>
      <c r="P1371" s="353" t="s">
        <v>2120</v>
      </c>
      <c r="Q1371" s="113">
        <v>2268311</v>
      </c>
      <c r="R1371" s="113">
        <v>0</v>
      </c>
      <c r="S1371" s="113">
        <f t="shared" si="733"/>
        <v>704873.35000000009</v>
      </c>
      <c r="T1371" s="113">
        <v>0</v>
      </c>
      <c r="U1371" s="308">
        <v>1563437.65</v>
      </c>
      <c r="V1371" s="113">
        <v>0</v>
      </c>
      <c r="W1371" s="113">
        <f t="shared" si="734"/>
        <v>353.1599433277803</v>
      </c>
      <c r="X1371" s="113">
        <v>353.16</v>
      </c>
      <c r="Y1371" s="120">
        <v>44196</v>
      </c>
    </row>
    <row r="1372" spans="1:25" ht="15" x14ac:dyDescent="0.25">
      <c r="A1372" s="484"/>
      <c r="B1372" s="97"/>
      <c r="C1372" s="97"/>
      <c r="D1372" s="211"/>
      <c r="E1372" s="696" t="s">
        <v>2249</v>
      </c>
      <c r="F1372" s="428" t="s">
        <v>895</v>
      </c>
      <c r="G1372" s="443" t="s">
        <v>38</v>
      </c>
      <c r="H1372" s="432" t="s">
        <v>604</v>
      </c>
      <c r="I1372" s="443"/>
      <c r="J1372" s="429" t="s">
        <v>600</v>
      </c>
      <c r="K1372" s="432">
        <v>5</v>
      </c>
      <c r="L1372" s="429">
        <v>6422.9</v>
      </c>
      <c r="M1372" s="432">
        <v>5742.5</v>
      </c>
      <c r="N1372" s="432"/>
      <c r="O1372" s="431">
        <v>357</v>
      </c>
      <c r="P1372" s="353" t="s">
        <v>2138</v>
      </c>
      <c r="Q1372" s="113">
        <v>12306212</v>
      </c>
      <c r="R1372" s="113">
        <v>0</v>
      </c>
      <c r="S1372" s="113">
        <f t="shared" si="733"/>
        <v>3824132.0999999996</v>
      </c>
      <c r="T1372" s="113">
        <v>0</v>
      </c>
      <c r="U1372" s="308">
        <v>8482079.9000000004</v>
      </c>
      <c r="V1372" s="113">
        <v>0</v>
      </c>
      <c r="W1372" s="113">
        <f t="shared" si="734"/>
        <v>1915.9899733765124</v>
      </c>
      <c r="X1372" s="113">
        <v>1915.99</v>
      </c>
      <c r="Y1372" s="120">
        <v>44196</v>
      </c>
    </row>
    <row r="1373" spans="1:25" ht="15" x14ac:dyDescent="0.25">
      <c r="A1373" s="484"/>
      <c r="B1373" s="97"/>
      <c r="C1373" s="97"/>
      <c r="D1373" s="211"/>
      <c r="E1373" s="696"/>
      <c r="F1373" s="618" t="s">
        <v>31</v>
      </c>
      <c r="G1373" s="352" t="s">
        <v>18</v>
      </c>
      <c r="H1373" s="352" t="s">
        <v>18</v>
      </c>
      <c r="I1373" s="352" t="s">
        <v>18</v>
      </c>
      <c r="J1373" s="352" t="s">
        <v>18</v>
      </c>
      <c r="K1373" s="352" t="s">
        <v>18</v>
      </c>
      <c r="L1373" s="464">
        <f>L1372</f>
        <v>6422.9</v>
      </c>
      <c r="M1373" s="464">
        <f>M1372</f>
        <v>5742.5</v>
      </c>
      <c r="N1373" s="464">
        <f>N1372</f>
        <v>0</v>
      </c>
      <c r="O1373" s="465">
        <f>O1372</f>
        <v>357</v>
      </c>
      <c r="P1373" s="463" t="s">
        <v>18</v>
      </c>
      <c r="Q1373" s="114">
        <f>SUM(Q1370:Q1372)</f>
        <v>18338535</v>
      </c>
      <c r="R1373" s="114">
        <f t="shared" ref="R1373:U1373" si="735">SUM(R1370:R1372)</f>
        <v>0</v>
      </c>
      <c r="S1373" s="114">
        <f t="shared" si="735"/>
        <v>5698665.0599999996</v>
      </c>
      <c r="T1373" s="114">
        <f t="shared" si="735"/>
        <v>0</v>
      </c>
      <c r="U1373" s="114">
        <f t="shared" si="735"/>
        <v>12639869.940000001</v>
      </c>
      <c r="V1373" s="114">
        <f>SUBTOTAL(9,V1370:V1372)</f>
        <v>0</v>
      </c>
      <c r="W1373" s="466" t="s">
        <v>18</v>
      </c>
      <c r="X1373" s="114" t="s">
        <v>18</v>
      </c>
      <c r="Y1373" s="468" t="s">
        <v>18</v>
      </c>
    </row>
    <row r="1374" spans="1:25" ht="25.5" x14ac:dyDescent="0.25">
      <c r="A1374" s="484"/>
      <c r="B1374" s="97"/>
      <c r="C1374" s="97"/>
      <c r="D1374" s="211"/>
      <c r="E1374" s="696" t="s">
        <v>2250</v>
      </c>
      <c r="F1374" s="428" t="s">
        <v>896</v>
      </c>
      <c r="G1374" s="429" t="s">
        <v>38</v>
      </c>
      <c r="H1374" s="443" t="s">
        <v>704</v>
      </c>
      <c r="I1374" s="546"/>
      <c r="J1374" s="443" t="s">
        <v>600</v>
      </c>
      <c r="K1374" s="429">
        <v>5</v>
      </c>
      <c r="L1374" s="430">
        <v>4880.5</v>
      </c>
      <c r="M1374" s="443">
        <v>4399.3</v>
      </c>
      <c r="N1374" s="432">
        <v>1111.5999999999999</v>
      </c>
      <c r="O1374" s="431">
        <v>267</v>
      </c>
      <c r="P1374" s="353" t="s">
        <v>2140</v>
      </c>
      <c r="Q1374" s="113">
        <v>202931</v>
      </c>
      <c r="R1374" s="113">
        <v>0</v>
      </c>
      <c r="S1374" s="113">
        <f t="shared" ref="S1374:S1376" si="736">Q1374-U1374</f>
        <v>63060.420000000013</v>
      </c>
      <c r="T1374" s="113">
        <v>0</v>
      </c>
      <c r="U1374" s="308">
        <v>139870.57999999999</v>
      </c>
      <c r="V1374" s="113">
        <v>0</v>
      </c>
      <c r="W1374" s="113">
        <f t="shared" ref="W1374:W1376" si="737">Q1374/L1374</f>
        <v>41.579961069562543</v>
      </c>
      <c r="X1374" s="113">
        <v>41.58</v>
      </c>
      <c r="Y1374" s="120">
        <v>44196</v>
      </c>
    </row>
    <row r="1375" spans="1:25" ht="25.5" x14ac:dyDescent="0.25">
      <c r="A1375" s="484"/>
      <c r="B1375" s="97"/>
      <c r="C1375" s="97"/>
      <c r="D1375" s="211"/>
      <c r="E1375" s="696" t="s">
        <v>2250</v>
      </c>
      <c r="F1375" s="428" t="s">
        <v>896</v>
      </c>
      <c r="G1375" s="443" t="s">
        <v>38</v>
      </c>
      <c r="H1375" s="432" t="s">
        <v>704</v>
      </c>
      <c r="I1375" s="443"/>
      <c r="J1375" s="429" t="s">
        <v>600</v>
      </c>
      <c r="K1375" s="432">
        <v>5</v>
      </c>
      <c r="L1375" s="444">
        <v>4880.5</v>
      </c>
      <c r="M1375" s="432">
        <v>4399.3</v>
      </c>
      <c r="N1375" s="432">
        <v>1111.5999999999999</v>
      </c>
      <c r="O1375" s="431">
        <v>267</v>
      </c>
      <c r="P1375" s="353" t="s">
        <v>2136</v>
      </c>
      <c r="Q1375" s="113">
        <v>202931</v>
      </c>
      <c r="R1375" s="113">
        <v>0</v>
      </c>
      <c r="S1375" s="113">
        <f t="shared" si="736"/>
        <v>63060.420000000013</v>
      </c>
      <c r="T1375" s="113">
        <v>0</v>
      </c>
      <c r="U1375" s="308">
        <v>139870.57999999999</v>
      </c>
      <c r="V1375" s="113">
        <v>0</v>
      </c>
      <c r="W1375" s="113">
        <f t="shared" si="737"/>
        <v>41.579961069562543</v>
      </c>
      <c r="X1375" s="113">
        <v>41.58</v>
      </c>
      <c r="Y1375" s="120">
        <v>44196</v>
      </c>
    </row>
    <row r="1376" spans="1:25" ht="15.75" thickBot="1" x14ac:dyDescent="0.3">
      <c r="A1376" s="487"/>
      <c r="B1376" s="469"/>
      <c r="C1376" s="469"/>
      <c r="D1376" s="470"/>
      <c r="E1376" s="696" t="s">
        <v>2250</v>
      </c>
      <c r="F1376" s="428" t="s">
        <v>896</v>
      </c>
      <c r="G1376" s="443" t="s">
        <v>38</v>
      </c>
      <c r="H1376" s="432" t="s">
        <v>704</v>
      </c>
      <c r="I1376" s="443"/>
      <c r="J1376" s="429" t="s">
        <v>600</v>
      </c>
      <c r="K1376" s="432">
        <v>5</v>
      </c>
      <c r="L1376" s="444">
        <v>4880.5</v>
      </c>
      <c r="M1376" s="432">
        <v>4399.3</v>
      </c>
      <c r="N1376" s="432">
        <v>1111.5999999999999</v>
      </c>
      <c r="O1376" s="431">
        <v>267</v>
      </c>
      <c r="P1376" s="353" t="s">
        <v>78</v>
      </c>
      <c r="Q1376" s="113">
        <v>267207</v>
      </c>
      <c r="R1376" s="113">
        <v>0</v>
      </c>
      <c r="S1376" s="113">
        <f t="shared" si="736"/>
        <v>83034.070000000007</v>
      </c>
      <c r="T1376" s="113">
        <v>0</v>
      </c>
      <c r="U1376" s="308">
        <v>184172.93</v>
      </c>
      <c r="V1376" s="113">
        <v>0</v>
      </c>
      <c r="W1376" s="113">
        <f t="shared" si="737"/>
        <v>54.749923163610283</v>
      </c>
      <c r="X1376" s="113">
        <v>54.75</v>
      </c>
      <c r="Y1376" s="120">
        <v>44196</v>
      </c>
    </row>
    <row r="1377" spans="1:25" ht="15.75" thickBot="1" x14ac:dyDescent="0.3">
      <c r="A1377" s="471"/>
      <c r="B1377" s="472"/>
      <c r="C1377" s="472"/>
      <c r="D1377" s="473"/>
      <c r="E1377" s="696"/>
      <c r="F1377" s="618" t="s">
        <v>31</v>
      </c>
      <c r="G1377" s="352" t="s">
        <v>18</v>
      </c>
      <c r="H1377" s="352" t="s">
        <v>18</v>
      </c>
      <c r="I1377" s="352" t="s">
        <v>18</v>
      </c>
      <c r="J1377" s="352" t="s">
        <v>18</v>
      </c>
      <c r="K1377" s="352" t="s">
        <v>18</v>
      </c>
      <c r="L1377" s="464">
        <f>L1376</f>
        <v>4880.5</v>
      </c>
      <c r="M1377" s="464">
        <f>M1376</f>
        <v>4399.3</v>
      </c>
      <c r="N1377" s="464">
        <f>N1376</f>
        <v>1111.5999999999999</v>
      </c>
      <c r="O1377" s="465">
        <f>O1376</f>
        <v>267</v>
      </c>
      <c r="P1377" s="463" t="s">
        <v>18</v>
      </c>
      <c r="Q1377" s="114">
        <f>SUM(Q1374:Q1376)</f>
        <v>673069</v>
      </c>
      <c r="R1377" s="114">
        <f t="shared" ref="R1377:U1377" si="738">SUM(R1374:R1376)</f>
        <v>0</v>
      </c>
      <c r="S1377" s="114">
        <f t="shared" si="738"/>
        <v>209154.91000000003</v>
      </c>
      <c r="T1377" s="114">
        <f t="shared" si="738"/>
        <v>0</v>
      </c>
      <c r="U1377" s="114">
        <f t="shared" si="738"/>
        <v>463914.08999999997</v>
      </c>
      <c r="V1377" s="114">
        <f>SUBTOTAL(9,V1374:V1376)</f>
        <v>0</v>
      </c>
      <c r="W1377" s="466" t="s">
        <v>18</v>
      </c>
      <c r="X1377" s="114" t="s">
        <v>18</v>
      </c>
      <c r="Y1377" s="468" t="s">
        <v>18</v>
      </c>
    </row>
    <row r="1378" spans="1:25" ht="25.5" x14ac:dyDescent="0.25">
      <c r="A1378" s="488"/>
      <c r="B1378" s="474"/>
      <c r="C1378" s="474"/>
      <c r="D1378" s="475"/>
      <c r="E1378" s="696" t="s">
        <v>2251</v>
      </c>
      <c r="F1378" s="428" t="s">
        <v>919</v>
      </c>
      <c r="G1378" s="443" t="s">
        <v>38</v>
      </c>
      <c r="H1378" s="432" t="s">
        <v>604</v>
      </c>
      <c r="I1378" s="443"/>
      <c r="J1378" s="429" t="s">
        <v>600</v>
      </c>
      <c r="K1378" s="432">
        <v>5</v>
      </c>
      <c r="L1378" s="444">
        <v>4893.1000000000004</v>
      </c>
      <c r="M1378" s="560">
        <v>4439</v>
      </c>
      <c r="N1378" s="432">
        <v>1112.2</v>
      </c>
      <c r="O1378" s="431">
        <v>267</v>
      </c>
      <c r="P1378" s="353" t="s">
        <v>2136</v>
      </c>
      <c r="Q1378" s="113">
        <v>203455</v>
      </c>
      <c r="R1378" s="113">
        <v>0</v>
      </c>
      <c r="S1378" s="113">
        <f t="shared" ref="S1378:S1379" si="739">Q1378-U1378</f>
        <v>63223.260000000009</v>
      </c>
      <c r="T1378" s="113">
        <v>0</v>
      </c>
      <c r="U1378" s="308">
        <v>140231.74</v>
      </c>
      <c r="V1378" s="113">
        <v>0</v>
      </c>
      <c r="W1378" s="113">
        <f t="shared" ref="W1378:W1379" si="740">Q1378/L1378</f>
        <v>41.579979971797016</v>
      </c>
      <c r="X1378" s="113">
        <v>41.58</v>
      </c>
      <c r="Y1378" s="120">
        <v>44196</v>
      </c>
    </row>
    <row r="1379" spans="1:25" ht="15" x14ac:dyDescent="0.25">
      <c r="A1379" s="484"/>
      <c r="B1379" s="97"/>
      <c r="C1379" s="97"/>
      <c r="D1379" s="211"/>
      <c r="E1379" s="696" t="s">
        <v>2251</v>
      </c>
      <c r="F1379" s="428" t="s">
        <v>919</v>
      </c>
      <c r="G1379" s="443" t="s">
        <v>38</v>
      </c>
      <c r="H1379" s="432" t="s">
        <v>604</v>
      </c>
      <c r="I1379" s="443"/>
      <c r="J1379" s="429" t="s">
        <v>600</v>
      </c>
      <c r="K1379" s="432">
        <v>5</v>
      </c>
      <c r="L1379" s="444">
        <v>4893.1000000000004</v>
      </c>
      <c r="M1379" s="560">
        <v>4439</v>
      </c>
      <c r="N1379" s="432">
        <v>1112.2</v>
      </c>
      <c r="O1379" s="431">
        <v>267</v>
      </c>
      <c r="P1379" s="353" t="s">
        <v>78</v>
      </c>
      <c r="Q1379" s="113">
        <v>267897</v>
      </c>
      <c r="R1379" s="113">
        <v>0</v>
      </c>
      <c r="S1379" s="113">
        <f t="shared" si="739"/>
        <v>83248.489999999991</v>
      </c>
      <c r="T1379" s="113">
        <v>0</v>
      </c>
      <c r="U1379" s="308">
        <v>184648.51</v>
      </c>
      <c r="V1379" s="113">
        <v>0</v>
      </c>
      <c r="W1379" s="113">
        <f t="shared" si="740"/>
        <v>54.749954016880913</v>
      </c>
      <c r="X1379" s="113">
        <v>54.75</v>
      </c>
      <c r="Y1379" s="120">
        <v>44196</v>
      </c>
    </row>
    <row r="1380" spans="1:25" ht="15" x14ac:dyDescent="0.25">
      <c r="A1380" s="484"/>
      <c r="B1380" s="97"/>
      <c r="C1380" s="97"/>
      <c r="D1380" s="211"/>
      <c r="E1380" s="696"/>
      <c r="F1380" s="618" t="s">
        <v>31</v>
      </c>
      <c r="G1380" s="352" t="s">
        <v>18</v>
      </c>
      <c r="H1380" s="352" t="s">
        <v>18</v>
      </c>
      <c r="I1380" s="352" t="s">
        <v>18</v>
      </c>
      <c r="J1380" s="352" t="s">
        <v>18</v>
      </c>
      <c r="K1380" s="352" t="s">
        <v>18</v>
      </c>
      <c r="L1380" s="464">
        <f>L1379</f>
        <v>4893.1000000000004</v>
      </c>
      <c r="M1380" s="464">
        <f>M1379</f>
        <v>4439</v>
      </c>
      <c r="N1380" s="464">
        <f>N1379</f>
        <v>1112.2</v>
      </c>
      <c r="O1380" s="465">
        <f>O1379</f>
        <v>267</v>
      </c>
      <c r="P1380" s="463" t="s">
        <v>18</v>
      </c>
      <c r="Q1380" s="114">
        <f>SUM(Q1378:Q1379)</f>
        <v>471352</v>
      </c>
      <c r="R1380" s="114">
        <f t="shared" ref="R1380:U1380" si="741">SUM(R1378:R1379)</f>
        <v>0</v>
      </c>
      <c r="S1380" s="114">
        <f t="shared" si="741"/>
        <v>146471.75</v>
      </c>
      <c r="T1380" s="114">
        <f t="shared" si="741"/>
        <v>0</v>
      </c>
      <c r="U1380" s="114">
        <f t="shared" si="741"/>
        <v>324880.25</v>
      </c>
      <c r="V1380" s="114">
        <f>SUBTOTAL(9,V1378:V1379)</f>
        <v>0</v>
      </c>
      <c r="W1380" s="466" t="s">
        <v>18</v>
      </c>
      <c r="X1380" s="114" t="s">
        <v>18</v>
      </c>
      <c r="Y1380" s="468" t="s">
        <v>18</v>
      </c>
    </row>
    <row r="1381" spans="1:25" ht="15" x14ac:dyDescent="0.25">
      <c r="A1381" s="484"/>
      <c r="B1381" s="97"/>
      <c r="C1381" s="97"/>
      <c r="D1381" s="211"/>
      <c r="E1381" s="696" t="s">
        <v>2252</v>
      </c>
      <c r="F1381" s="428" t="s">
        <v>2147</v>
      </c>
      <c r="G1381" s="429" t="s">
        <v>38</v>
      </c>
      <c r="H1381" s="429">
        <v>1978</v>
      </c>
      <c r="I1381" s="429"/>
      <c r="J1381" s="443" t="s">
        <v>705</v>
      </c>
      <c r="K1381" s="429">
        <v>4</v>
      </c>
      <c r="L1381" s="430">
        <v>3071.2</v>
      </c>
      <c r="M1381" s="430">
        <v>2245.4</v>
      </c>
      <c r="N1381" s="430">
        <v>757.5</v>
      </c>
      <c r="O1381" s="431">
        <v>109</v>
      </c>
      <c r="P1381" s="353" t="s">
        <v>2138</v>
      </c>
      <c r="Q1381" s="113">
        <v>2706552</v>
      </c>
      <c r="R1381" s="113">
        <v>0</v>
      </c>
      <c r="S1381" s="113">
        <f t="shared" ref="S1381:S1383" si="742">Q1381-U1381</f>
        <v>841055.90999999992</v>
      </c>
      <c r="T1381" s="113">
        <v>0</v>
      </c>
      <c r="U1381" s="308">
        <v>1865496.09</v>
      </c>
      <c r="V1381" s="113">
        <v>0</v>
      </c>
      <c r="W1381" s="113">
        <f t="shared" ref="W1381:W1383" si="743">Q1381/L1381</f>
        <v>881.26855952070855</v>
      </c>
      <c r="X1381" s="113">
        <v>1205.46</v>
      </c>
      <c r="Y1381" s="120">
        <v>44196</v>
      </c>
    </row>
    <row r="1382" spans="1:25" ht="15" x14ac:dyDescent="0.25">
      <c r="A1382" s="484"/>
      <c r="B1382" s="97"/>
      <c r="C1382" s="97"/>
      <c r="D1382" s="211"/>
      <c r="E1382" s="696" t="s">
        <v>2252</v>
      </c>
      <c r="F1382" s="428" t="s">
        <v>2147</v>
      </c>
      <c r="G1382" s="429" t="s">
        <v>38</v>
      </c>
      <c r="H1382" s="429">
        <v>1978</v>
      </c>
      <c r="I1382" s="429"/>
      <c r="J1382" s="443" t="s">
        <v>705</v>
      </c>
      <c r="K1382" s="429">
        <v>4</v>
      </c>
      <c r="L1382" s="430">
        <v>3071.2</v>
      </c>
      <c r="M1382" s="430">
        <v>2245.4</v>
      </c>
      <c r="N1382" s="430">
        <v>757.5</v>
      </c>
      <c r="O1382" s="431">
        <v>109</v>
      </c>
      <c r="P1382" s="353" t="s">
        <v>2115</v>
      </c>
      <c r="Q1382" s="113">
        <v>525498</v>
      </c>
      <c r="R1382" s="113">
        <v>0</v>
      </c>
      <c r="S1382" s="113">
        <f t="shared" si="742"/>
        <v>163297.51</v>
      </c>
      <c r="T1382" s="113">
        <v>0</v>
      </c>
      <c r="U1382" s="308">
        <v>362200.49</v>
      </c>
      <c r="V1382" s="113">
        <v>0</v>
      </c>
      <c r="W1382" s="113">
        <f t="shared" si="743"/>
        <v>171.10510549622299</v>
      </c>
      <c r="X1382" s="113">
        <v>309.14999999999998</v>
      </c>
      <c r="Y1382" s="120">
        <v>44196</v>
      </c>
    </row>
    <row r="1383" spans="1:25" ht="15" x14ac:dyDescent="0.25">
      <c r="A1383" s="484"/>
      <c r="B1383" s="97"/>
      <c r="C1383" s="97"/>
      <c r="D1383" s="211"/>
      <c r="E1383" s="696" t="s">
        <v>2252</v>
      </c>
      <c r="F1383" s="428" t="s">
        <v>2147</v>
      </c>
      <c r="G1383" s="429" t="s">
        <v>38</v>
      </c>
      <c r="H1383" s="429">
        <v>1978</v>
      </c>
      <c r="I1383" s="429"/>
      <c r="J1383" s="443" t="s">
        <v>705</v>
      </c>
      <c r="K1383" s="429">
        <v>4</v>
      </c>
      <c r="L1383" s="430">
        <v>3071.2</v>
      </c>
      <c r="M1383" s="430">
        <v>2245.4</v>
      </c>
      <c r="N1383" s="430">
        <v>757.5</v>
      </c>
      <c r="O1383" s="431">
        <v>109</v>
      </c>
      <c r="P1383" s="353" t="s">
        <v>2137</v>
      </c>
      <c r="Q1383" s="113">
        <v>1079933</v>
      </c>
      <c r="R1383" s="113">
        <v>0</v>
      </c>
      <c r="S1383" s="113">
        <f t="shared" si="742"/>
        <v>335587.14</v>
      </c>
      <c r="T1383" s="113">
        <v>0</v>
      </c>
      <c r="U1383" s="308">
        <v>744345.86</v>
      </c>
      <c r="V1383" s="113">
        <v>0</v>
      </c>
      <c r="W1383" s="113">
        <f t="shared" si="743"/>
        <v>351.63226100547018</v>
      </c>
      <c r="X1383" s="113">
        <v>887.23</v>
      </c>
      <c r="Y1383" s="120">
        <v>44196</v>
      </c>
    </row>
    <row r="1384" spans="1:25" ht="15" x14ac:dyDescent="0.25">
      <c r="A1384" s="484"/>
      <c r="B1384" s="97"/>
      <c r="C1384" s="97"/>
      <c r="D1384" s="211"/>
      <c r="E1384" s="696"/>
      <c r="F1384" s="618" t="s">
        <v>31</v>
      </c>
      <c r="G1384" s="352" t="s">
        <v>18</v>
      </c>
      <c r="H1384" s="352" t="s">
        <v>18</v>
      </c>
      <c r="I1384" s="352" t="s">
        <v>18</v>
      </c>
      <c r="J1384" s="352" t="s">
        <v>18</v>
      </c>
      <c r="K1384" s="352" t="s">
        <v>18</v>
      </c>
      <c r="L1384" s="464">
        <f>L1383</f>
        <v>3071.2</v>
      </c>
      <c r="M1384" s="464">
        <f>M1383</f>
        <v>2245.4</v>
      </c>
      <c r="N1384" s="464">
        <f>N1383</f>
        <v>757.5</v>
      </c>
      <c r="O1384" s="465">
        <f>O1383</f>
        <v>109</v>
      </c>
      <c r="P1384" s="463" t="s">
        <v>18</v>
      </c>
      <c r="Q1384" s="114">
        <f>SUM(Q1381:Q1383)</f>
        <v>4311983</v>
      </c>
      <c r="R1384" s="114">
        <f t="shared" ref="R1384:U1384" si="744">SUM(R1381:R1383)</f>
        <v>0</v>
      </c>
      <c r="S1384" s="114">
        <f t="shared" si="744"/>
        <v>1339940.56</v>
      </c>
      <c r="T1384" s="114">
        <f t="shared" si="744"/>
        <v>0</v>
      </c>
      <c r="U1384" s="114">
        <f t="shared" si="744"/>
        <v>2972042.44</v>
      </c>
      <c r="V1384" s="114">
        <f>SUBTOTAL(9,V1381:V1383)</f>
        <v>0</v>
      </c>
      <c r="W1384" s="466" t="s">
        <v>18</v>
      </c>
      <c r="X1384" s="114" t="s">
        <v>18</v>
      </c>
      <c r="Y1384" s="468" t="s">
        <v>18</v>
      </c>
    </row>
    <row r="1385" spans="1:25" ht="25.5" x14ac:dyDescent="0.25">
      <c r="A1385" s="484"/>
      <c r="B1385" s="97"/>
      <c r="C1385" s="97"/>
      <c r="D1385" s="211"/>
      <c r="E1385" s="696" t="s">
        <v>2253</v>
      </c>
      <c r="F1385" s="428" t="s">
        <v>897</v>
      </c>
      <c r="G1385" s="429" t="s">
        <v>38</v>
      </c>
      <c r="H1385" s="443" t="s">
        <v>623</v>
      </c>
      <c r="I1385" s="546"/>
      <c r="J1385" s="443" t="s">
        <v>705</v>
      </c>
      <c r="K1385" s="429">
        <v>4</v>
      </c>
      <c r="L1385" s="430">
        <v>2251.1</v>
      </c>
      <c r="M1385" s="443">
        <v>2031.9</v>
      </c>
      <c r="N1385" s="443"/>
      <c r="O1385" s="431">
        <v>144</v>
      </c>
      <c r="P1385" s="353" t="s">
        <v>2140</v>
      </c>
      <c r="Q1385" s="113">
        <v>106837</v>
      </c>
      <c r="R1385" s="113">
        <v>0</v>
      </c>
      <c r="S1385" s="113">
        <f t="shared" ref="S1385:S1388" si="745">Q1385-U1385</f>
        <v>33199.399999999994</v>
      </c>
      <c r="T1385" s="113">
        <v>0</v>
      </c>
      <c r="U1385" s="308">
        <v>73637.600000000006</v>
      </c>
      <c r="V1385" s="113">
        <v>0</v>
      </c>
      <c r="W1385" s="113">
        <f t="shared" ref="W1385:W1388" si="746">Q1385/L1385</f>
        <v>47.459908489183071</v>
      </c>
      <c r="X1385" s="113">
        <v>47.46</v>
      </c>
      <c r="Y1385" s="120">
        <v>44196</v>
      </c>
    </row>
    <row r="1386" spans="1:25" ht="25.5" x14ac:dyDescent="0.25">
      <c r="A1386" s="484"/>
      <c r="B1386" s="97"/>
      <c r="C1386" s="97"/>
      <c r="D1386" s="211"/>
      <c r="E1386" s="696" t="s">
        <v>2253</v>
      </c>
      <c r="F1386" s="428" t="s">
        <v>897</v>
      </c>
      <c r="G1386" s="429" t="s">
        <v>38</v>
      </c>
      <c r="H1386" s="443" t="s">
        <v>623</v>
      </c>
      <c r="I1386" s="432"/>
      <c r="J1386" s="443" t="s">
        <v>705</v>
      </c>
      <c r="K1386" s="429">
        <v>4</v>
      </c>
      <c r="L1386" s="430">
        <v>2251.1</v>
      </c>
      <c r="M1386" s="429">
        <v>2031.9</v>
      </c>
      <c r="N1386" s="429"/>
      <c r="O1386" s="431">
        <v>144</v>
      </c>
      <c r="P1386" s="353" t="s">
        <v>2136</v>
      </c>
      <c r="Q1386" s="113">
        <v>106837</v>
      </c>
      <c r="R1386" s="113">
        <v>0</v>
      </c>
      <c r="S1386" s="113">
        <f t="shared" si="745"/>
        <v>33199.399999999994</v>
      </c>
      <c r="T1386" s="113">
        <v>0</v>
      </c>
      <c r="U1386" s="308">
        <v>73637.600000000006</v>
      </c>
      <c r="V1386" s="113">
        <v>0</v>
      </c>
      <c r="W1386" s="113">
        <f t="shared" si="746"/>
        <v>47.459908489183071</v>
      </c>
      <c r="X1386" s="113">
        <v>47.46</v>
      </c>
      <c r="Y1386" s="120">
        <v>44196</v>
      </c>
    </row>
    <row r="1387" spans="1:25" ht="15" x14ac:dyDescent="0.25">
      <c r="A1387" s="484"/>
      <c r="B1387" s="97"/>
      <c r="C1387" s="97"/>
      <c r="D1387" s="211"/>
      <c r="E1387" s="696" t="s">
        <v>2253</v>
      </c>
      <c r="F1387" s="428" t="s">
        <v>897</v>
      </c>
      <c r="G1387" s="429" t="s">
        <v>38</v>
      </c>
      <c r="H1387" s="443" t="s">
        <v>623</v>
      </c>
      <c r="I1387" s="432"/>
      <c r="J1387" s="443" t="s">
        <v>705</v>
      </c>
      <c r="K1387" s="429">
        <v>4</v>
      </c>
      <c r="L1387" s="430">
        <v>2251.1</v>
      </c>
      <c r="M1387" s="429">
        <v>2031.9</v>
      </c>
      <c r="N1387" s="429"/>
      <c r="O1387" s="431">
        <v>144</v>
      </c>
      <c r="P1387" s="353" t="s">
        <v>35</v>
      </c>
      <c r="Q1387" s="113">
        <v>106837</v>
      </c>
      <c r="R1387" s="113">
        <v>0</v>
      </c>
      <c r="S1387" s="113">
        <f t="shared" si="745"/>
        <v>33199.399999999994</v>
      </c>
      <c r="T1387" s="113">
        <v>0</v>
      </c>
      <c r="U1387" s="308">
        <v>73637.600000000006</v>
      </c>
      <c r="V1387" s="113">
        <v>0</v>
      </c>
      <c r="W1387" s="113">
        <f t="shared" si="746"/>
        <v>47.459908489183071</v>
      </c>
      <c r="X1387" s="113">
        <v>47.46</v>
      </c>
      <c r="Y1387" s="120">
        <v>44196</v>
      </c>
    </row>
    <row r="1388" spans="1:25" ht="15" x14ac:dyDescent="0.25">
      <c r="A1388" s="484"/>
      <c r="B1388" s="97"/>
      <c r="C1388" s="97"/>
      <c r="D1388" s="211"/>
      <c r="E1388" s="696" t="s">
        <v>2253</v>
      </c>
      <c r="F1388" s="428" t="s">
        <v>897</v>
      </c>
      <c r="G1388" s="429" t="s">
        <v>38</v>
      </c>
      <c r="H1388" s="443" t="s">
        <v>623</v>
      </c>
      <c r="I1388" s="432"/>
      <c r="J1388" s="443" t="s">
        <v>705</v>
      </c>
      <c r="K1388" s="429">
        <v>4</v>
      </c>
      <c r="L1388" s="430">
        <v>2251.1</v>
      </c>
      <c r="M1388" s="429">
        <v>2031.9</v>
      </c>
      <c r="N1388" s="429"/>
      <c r="O1388" s="431">
        <v>144</v>
      </c>
      <c r="P1388" s="353" t="s">
        <v>78</v>
      </c>
      <c r="Q1388" s="113">
        <v>140671</v>
      </c>
      <c r="R1388" s="113">
        <v>0</v>
      </c>
      <c r="S1388" s="113">
        <f t="shared" si="745"/>
        <v>43713.25</v>
      </c>
      <c r="T1388" s="113">
        <v>0</v>
      </c>
      <c r="U1388" s="308">
        <v>96957.75</v>
      </c>
      <c r="V1388" s="113">
        <v>0</v>
      </c>
      <c r="W1388" s="113">
        <f t="shared" si="746"/>
        <v>62.489893829683268</v>
      </c>
      <c r="X1388" s="113">
        <v>62.49</v>
      </c>
      <c r="Y1388" s="120">
        <v>44196</v>
      </c>
    </row>
    <row r="1389" spans="1:25" ht="15" x14ac:dyDescent="0.25">
      <c r="A1389" s="484"/>
      <c r="B1389" s="97"/>
      <c r="C1389" s="97"/>
      <c r="D1389" s="211"/>
      <c r="E1389" s="696"/>
      <c r="F1389" s="618" t="s">
        <v>31</v>
      </c>
      <c r="G1389" s="352" t="s">
        <v>18</v>
      </c>
      <c r="H1389" s="352" t="s">
        <v>18</v>
      </c>
      <c r="I1389" s="352" t="s">
        <v>18</v>
      </c>
      <c r="J1389" s="352" t="s">
        <v>18</v>
      </c>
      <c r="K1389" s="352" t="s">
        <v>18</v>
      </c>
      <c r="L1389" s="464">
        <f>L1388</f>
        <v>2251.1</v>
      </c>
      <c r="M1389" s="464">
        <f>M1388</f>
        <v>2031.9</v>
      </c>
      <c r="N1389" s="464">
        <f>N1388</f>
        <v>0</v>
      </c>
      <c r="O1389" s="465">
        <f>O1388</f>
        <v>144</v>
      </c>
      <c r="P1389" s="463" t="s">
        <v>18</v>
      </c>
      <c r="Q1389" s="114">
        <f>SUM(Q1385:Q1388)</f>
        <v>461182</v>
      </c>
      <c r="R1389" s="114">
        <f t="shared" ref="R1389:U1389" si="747">SUM(R1385:R1388)</f>
        <v>0</v>
      </c>
      <c r="S1389" s="114">
        <f t="shared" si="747"/>
        <v>143311.44999999998</v>
      </c>
      <c r="T1389" s="114">
        <f t="shared" si="747"/>
        <v>0</v>
      </c>
      <c r="U1389" s="114">
        <f t="shared" si="747"/>
        <v>317870.55000000005</v>
      </c>
      <c r="V1389" s="114">
        <f>SUBTOTAL(9,V1385:V1388)</f>
        <v>0</v>
      </c>
      <c r="W1389" s="466" t="s">
        <v>18</v>
      </c>
      <c r="X1389" s="114" t="s">
        <v>18</v>
      </c>
      <c r="Y1389" s="468" t="s">
        <v>18</v>
      </c>
    </row>
    <row r="1390" spans="1:25" ht="25.5" x14ac:dyDescent="0.25">
      <c r="A1390" s="484"/>
      <c r="B1390" s="97"/>
      <c r="C1390" s="97"/>
      <c r="D1390" s="211"/>
      <c r="E1390" s="696" t="s">
        <v>2254</v>
      </c>
      <c r="F1390" s="428" t="s">
        <v>867</v>
      </c>
      <c r="G1390" s="429" t="s">
        <v>38</v>
      </c>
      <c r="H1390" s="443" t="s">
        <v>619</v>
      </c>
      <c r="I1390" s="546"/>
      <c r="J1390" s="443" t="s">
        <v>629</v>
      </c>
      <c r="K1390" s="429">
        <v>3</v>
      </c>
      <c r="L1390" s="430">
        <v>1308.4000000000001</v>
      </c>
      <c r="M1390" s="443">
        <v>1235.3</v>
      </c>
      <c r="N1390" s="429">
        <v>788</v>
      </c>
      <c r="O1390" s="431">
        <v>48</v>
      </c>
      <c r="P1390" s="353" t="s">
        <v>2136</v>
      </c>
      <c r="Q1390" s="113">
        <v>73912</v>
      </c>
      <c r="R1390" s="113">
        <v>0</v>
      </c>
      <c r="S1390" s="113">
        <f t="shared" ref="S1390:S1396" si="748">Q1390-U1390</f>
        <v>22968.010000000002</v>
      </c>
      <c r="T1390" s="113">
        <v>0</v>
      </c>
      <c r="U1390" s="308">
        <v>50943.99</v>
      </c>
      <c r="V1390" s="113">
        <v>0</v>
      </c>
      <c r="W1390" s="113">
        <f t="shared" ref="W1390:W1396" si="749">Q1390/L1390</f>
        <v>56.490369917456434</v>
      </c>
      <c r="X1390" s="113">
        <v>56.49</v>
      </c>
      <c r="Y1390" s="120">
        <v>44196</v>
      </c>
    </row>
    <row r="1391" spans="1:25" ht="15" x14ac:dyDescent="0.25">
      <c r="A1391" s="484"/>
      <c r="B1391" s="97"/>
      <c r="C1391" s="97"/>
      <c r="D1391" s="211"/>
      <c r="E1391" s="696" t="s">
        <v>2254</v>
      </c>
      <c r="F1391" s="428" t="s">
        <v>867</v>
      </c>
      <c r="G1391" s="443" t="s">
        <v>38</v>
      </c>
      <c r="H1391" s="432" t="s">
        <v>619</v>
      </c>
      <c r="I1391" s="443"/>
      <c r="J1391" s="429" t="s">
        <v>629</v>
      </c>
      <c r="K1391" s="432">
        <v>3</v>
      </c>
      <c r="L1391" s="429">
        <v>1308.4000000000001</v>
      </c>
      <c r="M1391" s="432">
        <v>1235.3</v>
      </c>
      <c r="N1391" s="429">
        <v>788</v>
      </c>
      <c r="O1391" s="431">
        <v>48</v>
      </c>
      <c r="P1391" s="353" t="s">
        <v>83</v>
      </c>
      <c r="Q1391" s="113">
        <v>125646</v>
      </c>
      <c r="R1391" s="113">
        <v>0</v>
      </c>
      <c r="S1391" s="113">
        <f t="shared" si="748"/>
        <v>39044.259999999995</v>
      </c>
      <c r="T1391" s="113">
        <v>0</v>
      </c>
      <c r="U1391" s="308">
        <v>86601.74</v>
      </c>
      <c r="V1391" s="113">
        <v>0</v>
      </c>
      <c r="W1391" s="113">
        <f t="shared" si="749"/>
        <v>96.030265973708339</v>
      </c>
      <c r="X1391" s="113">
        <v>96.03</v>
      </c>
      <c r="Y1391" s="120">
        <v>44196</v>
      </c>
    </row>
    <row r="1392" spans="1:25" ht="15" x14ac:dyDescent="0.25">
      <c r="A1392" s="484"/>
      <c r="B1392" s="97"/>
      <c r="C1392" s="97"/>
      <c r="D1392" s="211"/>
      <c r="E1392" s="696" t="s">
        <v>2254</v>
      </c>
      <c r="F1392" s="428" t="s">
        <v>867</v>
      </c>
      <c r="G1392" s="443" t="s">
        <v>38</v>
      </c>
      <c r="H1392" s="432" t="s">
        <v>619</v>
      </c>
      <c r="I1392" s="443"/>
      <c r="J1392" s="429" t="s">
        <v>629</v>
      </c>
      <c r="K1392" s="432">
        <v>3</v>
      </c>
      <c r="L1392" s="429">
        <v>1308.4000000000001</v>
      </c>
      <c r="M1392" s="432">
        <v>1235.3</v>
      </c>
      <c r="N1392" s="432">
        <v>788</v>
      </c>
      <c r="O1392" s="431">
        <v>48</v>
      </c>
      <c r="P1392" s="353" t="s">
        <v>45</v>
      </c>
      <c r="Q1392" s="113">
        <v>5949818</v>
      </c>
      <c r="R1392" s="113">
        <v>0</v>
      </c>
      <c r="S1392" s="113">
        <f t="shared" si="748"/>
        <v>1848894.69</v>
      </c>
      <c r="T1392" s="113">
        <v>0</v>
      </c>
      <c r="U1392" s="308">
        <v>4100923.31</v>
      </c>
      <c r="V1392" s="113">
        <v>0</v>
      </c>
      <c r="W1392" s="113">
        <f>Q1392/N1392</f>
        <v>7550.5304568527918</v>
      </c>
      <c r="X1392" s="113">
        <v>7550.53</v>
      </c>
      <c r="Y1392" s="120">
        <v>44196</v>
      </c>
    </row>
    <row r="1393" spans="1:25" ht="15" x14ac:dyDescent="0.25">
      <c r="A1393" s="484"/>
      <c r="B1393" s="97"/>
      <c r="C1393" s="97"/>
      <c r="D1393" s="211"/>
      <c r="E1393" s="696" t="s">
        <v>2254</v>
      </c>
      <c r="F1393" s="428" t="s">
        <v>867</v>
      </c>
      <c r="G1393" s="443" t="s">
        <v>38</v>
      </c>
      <c r="H1393" s="432" t="s">
        <v>619</v>
      </c>
      <c r="I1393" s="443"/>
      <c r="J1393" s="429" t="s">
        <v>629</v>
      </c>
      <c r="K1393" s="432">
        <v>3</v>
      </c>
      <c r="L1393" s="444">
        <v>1308.4000000000001</v>
      </c>
      <c r="M1393" s="432">
        <v>1235.3</v>
      </c>
      <c r="N1393" s="432">
        <v>788</v>
      </c>
      <c r="O1393" s="431">
        <v>48</v>
      </c>
      <c r="P1393" s="353" t="s">
        <v>78</v>
      </c>
      <c r="Q1393" s="113">
        <v>97306</v>
      </c>
      <c r="R1393" s="113">
        <v>0</v>
      </c>
      <c r="S1393" s="113">
        <f t="shared" si="748"/>
        <v>30237.660000000003</v>
      </c>
      <c r="T1393" s="113">
        <v>0</v>
      </c>
      <c r="U1393" s="308">
        <v>67068.34</v>
      </c>
      <c r="V1393" s="113">
        <v>0</v>
      </c>
      <c r="W1393" s="113">
        <f t="shared" si="749"/>
        <v>74.370223173341486</v>
      </c>
      <c r="X1393" s="113">
        <v>74.37</v>
      </c>
      <c r="Y1393" s="120">
        <v>44196</v>
      </c>
    </row>
    <row r="1394" spans="1:25" ht="15" x14ac:dyDescent="0.25">
      <c r="A1394" s="484"/>
      <c r="B1394" s="97"/>
      <c r="C1394" s="97"/>
      <c r="D1394" s="211"/>
      <c r="E1394" s="696" t="s">
        <v>2254</v>
      </c>
      <c r="F1394" s="428" t="s">
        <v>867</v>
      </c>
      <c r="G1394" s="443" t="s">
        <v>38</v>
      </c>
      <c r="H1394" s="432" t="s">
        <v>619</v>
      </c>
      <c r="I1394" s="443"/>
      <c r="J1394" s="429" t="s">
        <v>629</v>
      </c>
      <c r="K1394" s="432">
        <v>3</v>
      </c>
      <c r="L1394" s="444">
        <v>1308.4000000000001</v>
      </c>
      <c r="M1394" s="432">
        <v>1235.3</v>
      </c>
      <c r="N1394" s="432">
        <v>788</v>
      </c>
      <c r="O1394" s="431">
        <v>48</v>
      </c>
      <c r="P1394" s="353" t="s">
        <v>35</v>
      </c>
      <c r="Q1394" s="113">
        <v>73912</v>
      </c>
      <c r="R1394" s="113">
        <v>0</v>
      </c>
      <c r="S1394" s="113">
        <f t="shared" si="748"/>
        <v>22968.010000000002</v>
      </c>
      <c r="T1394" s="113">
        <v>0</v>
      </c>
      <c r="U1394" s="308">
        <v>50943.99</v>
      </c>
      <c r="V1394" s="113">
        <v>0</v>
      </c>
      <c r="W1394" s="113">
        <f t="shared" si="749"/>
        <v>56.490369917456434</v>
      </c>
      <c r="X1394" s="113">
        <v>56.49</v>
      </c>
      <c r="Y1394" s="120">
        <v>44196</v>
      </c>
    </row>
    <row r="1395" spans="1:25" ht="15" x14ac:dyDescent="0.25">
      <c r="A1395" s="484"/>
      <c r="B1395" s="97"/>
      <c r="C1395" s="97"/>
      <c r="D1395" s="211"/>
      <c r="E1395" s="696" t="s">
        <v>2254</v>
      </c>
      <c r="F1395" s="428" t="s">
        <v>867</v>
      </c>
      <c r="G1395" s="443" t="s">
        <v>38</v>
      </c>
      <c r="H1395" s="432" t="s">
        <v>619</v>
      </c>
      <c r="I1395" s="443"/>
      <c r="J1395" s="429" t="s">
        <v>629</v>
      </c>
      <c r="K1395" s="432">
        <v>3</v>
      </c>
      <c r="L1395" s="444">
        <v>1308.4000000000001</v>
      </c>
      <c r="M1395" s="432">
        <v>1235.3</v>
      </c>
      <c r="N1395" s="432">
        <v>788</v>
      </c>
      <c r="O1395" s="431">
        <v>48</v>
      </c>
      <c r="P1395" s="353" t="s">
        <v>2119</v>
      </c>
      <c r="Q1395" s="113">
        <v>98549</v>
      </c>
      <c r="R1395" s="113">
        <v>0</v>
      </c>
      <c r="S1395" s="113">
        <f t="shared" si="748"/>
        <v>30623.919999999998</v>
      </c>
      <c r="T1395" s="113">
        <v>0</v>
      </c>
      <c r="U1395" s="308">
        <v>67925.08</v>
      </c>
      <c r="V1395" s="113">
        <v>0</v>
      </c>
      <c r="W1395" s="113">
        <f t="shared" si="749"/>
        <v>75.320238459186783</v>
      </c>
      <c r="X1395" s="113">
        <v>75.319999999999993</v>
      </c>
      <c r="Y1395" s="120">
        <v>44196</v>
      </c>
    </row>
    <row r="1396" spans="1:25" ht="25.5" x14ac:dyDescent="0.25">
      <c r="A1396" s="484"/>
      <c r="B1396" s="97"/>
      <c r="C1396" s="97"/>
      <c r="D1396" s="211"/>
      <c r="E1396" s="696" t="s">
        <v>2254</v>
      </c>
      <c r="F1396" s="428" t="s">
        <v>867</v>
      </c>
      <c r="G1396" s="443" t="s">
        <v>38</v>
      </c>
      <c r="H1396" s="432" t="s">
        <v>619</v>
      </c>
      <c r="I1396" s="443"/>
      <c r="J1396" s="429" t="s">
        <v>629</v>
      </c>
      <c r="K1396" s="432">
        <v>3</v>
      </c>
      <c r="L1396" s="444">
        <v>1308.4000000000001</v>
      </c>
      <c r="M1396" s="432">
        <v>1235.3</v>
      </c>
      <c r="N1396" s="432">
        <v>788</v>
      </c>
      <c r="O1396" s="431">
        <v>48</v>
      </c>
      <c r="P1396" s="353" t="s">
        <v>2140</v>
      </c>
      <c r="Q1396" s="113">
        <v>73912</v>
      </c>
      <c r="R1396" s="113">
        <v>0</v>
      </c>
      <c r="S1396" s="113">
        <f t="shared" si="748"/>
        <v>22968.010000000002</v>
      </c>
      <c r="T1396" s="113">
        <v>0</v>
      </c>
      <c r="U1396" s="308">
        <v>50943.99</v>
      </c>
      <c r="V1396" s="113">
        <v>0</v>
      </c>
      <c r="W1396" s="113">
        <f t="shared" si="749"/>
        <v>56.490369917456434</v>
      </c>
      <c r="X1396" s="113">
        <v>56.49</v>
      </c>
      <c r="Y1396" s="120">
        <v>44196</v>
      </c>
    </row>
    <row r="1397" spans="1:25" ht="15" x14ac:dyDescent="0.25">
      <c r="A1397" s="484"/>
      <c r="B1397" s="97"/>
      <c r="C1397" s="97"/>
      <c r="D1397" s="211"/>
      <c r="E1397" s="696"/>
      <c r="F1397" s="618" t="s">
        <v>31</v>
      </c>
      <c r="G1397" s="352" t="s">
        <v>18</v>
      </c>
      <c r="H1397" s="352" t="s">
        <v>18</v>
      </c>
      <c r="I1397" s="352" t="s">
        <v>18</v>
      </c>
      <c r="J1397" s="352" t="s">
        <v>18</v>
      </c>
      <c r="K1397" s="352" t="s">
        <v>18</v>
      </c>
      <c r="L1397" s="464">
        <f>L1396</f>
        <v>1308.4000000000001</v>
      </c>
      <c r="M1397" s="464">
        <f>M1396</f>
        <v>1235.3</v>
      </c>
      <c r="N1397" s="464">
        <f>N1396</f>
        <v>788</v>
      </c>
      <c r="O1397" s="465">
        <f>O1396</f>
        <v>48</v>
      </c>
      <c r="P1397" s="463" t="s">
        <v>18</v>
      </c>
      <c r="Q1397" s="114">
        <f>SUM(Q1390:Q1396)</f>
        <v>6493055</v>
      </c>
      <c r="R1397" s="114">
        <f t="shared" ref="R1397:U1397" si="750">SUM(R1390:R1396)</f>
        <v>0</v>
      </c>
      <c r="S1397" s="114">
        <f t="shared" si="750"/>
        <v>2017704.5599999998</v>
      </c>
      <c r="T1397" s="114">
        <f t="shared" si="750"/>
        <v>0</v>
      </c>
      <c r="U1397" s="114">
        <f t="shared" si="750"/>
        <v>4475350.4400000004</v>
      </c>
      <c r="V1397" s="114">
        <f>SUBTOTAL(9,V1390:V1396)</f>
        <v>0</v>
      </c>
      <c r="W1397" s="466" t="s">
        <v>18</v>
      </c>
      <c r="X1397" s="114" t="s">
        <v>18</v>
      </c>
      <c r="Y1397" s="468" t="s">
        <v>18</v>
      </c>
    </row>
    <row r="1398" spans="1:25" ht="15" x14ac:dyDescent="0.25">
      <c r="A1398" s="484"/>
      <c r="B1398" s="97"/>
      <c r="C1398" s="97"/>
      <c r="D1398" s="211"/>
      <c r="E1398" s="696" t="s">
        <v>2255</v>
      </c>
      <c r="F1398" s="428" t="s">
        <v>2148</v>
      </c>
      <c r="G1398" s="429" t="s">
        <v>722</v>
      </c>
      <c r="H1398" s="429">
        <v>1996</v>
      </c>
      <c r="I1398" s="429"/>
      <c r="J1398" s="429">
        <v>15.01</v>
      </c>
      <c r="K1398" s="429">
        <v>5</v>
      </c>
      <c r="L1398" s="430">
        <v>4651.2</v>
      </c>
      <c r="M1398" s="430">
        <v>4193.7</v>
      </c>
      <c r="N1398" s="430"/>
      <c r="O1398" s="431">
        <v>172</v>
      </c>
      <c r="P1398" s="353" t="s">
        <v>2138</v>
      </c>
      <c r="Q1398" s="113">
        <v>7591786</v>
      </c>
      <c r="R1398" s="113">
        <v>0</v>
      </c>
      <c r="S1398" s="113">
        <v>7308411.8399999999</v>
      </c>
      <c r="T1398" s="113">
        <v>0</v>
      </c>
      <c r="U1398" s="113">
        <v>283374.15999999997</v>
      </c>
      <c r="V1398" s="113">
        <v>0</v>
      </c>
      <c r="W1398" s="113">
        <f>Q1398/L1398</f>
        <v>1632.2209322325423</v>
      </c>
      <c r="X1398" s="113">
        <v>1915.99</v>
      </c>
      <c r="Y1398" s="120">
        <v>44196</v>
      </c>
    </row>
    <row r="1399" spans="1:25" ht="15" x14ac:dyDescent="0.25">
      <c r="A1399" s="484"/>
      <c r="B1399" s="97"/>
      <c r="C1399" s="97"/>
      <c r="D1399" s="211"/>
      <c r="E1399" s="696" t="s">
        <v>2255</v>
      </c>
      <c r="F1399" s="428" t="s">
        <v>2148</v>
      </c>
      <c r="G1399" s="429" t="s">
        <v>722</v>
      </c>
      <c r="H1399" s="429">
        <v>1996</v>
      </c>
      <c r="I1399" s="429"/>
      <c r="J1399" s="429">
        <v>15.01</v>
      </c>
      <c r="K1399" s="429">
        <v>5</v>
      </c>
      <c r="L1399" s="430">
        <v>4651.2</v>
      </c>
      <c r="M1399" s="430">
        <v>4193.7</v>
      </c>
      <c r="N1399" s="430"/>
      <c r="O1399" s="431">
        <v>172</v>
      </c>
      <c r="P1399" s="353" t="s">
        <v>2137</v>
      </c>
      <c r="Q1399" s="113">
        <v>3058394</v>
      </c>
      <c r="R1399" s="113">
        <v>0</v>
      </c>
      <c r="S1399" s="113">
        <f>7929615.71-S1398</f>
        <v>621203.87000000011</v>
      </c>
      <c r="T1399" s="113">
        <v>0</v>
      </c>
      <c r="U1399" s="113">
        <f>Q1399-S1399</f>
        <v>2437190.13</v>
      </c>
      <c r="V1399" s="113"/>
      <c r="W1399" s="113">
        <f t="shared" ref="W1399:W1400" si="751">Q1399/L1399</f>
        <v>657.54944960440321</v>
      </c>
      <c r="X1399" s="113">
        <v>598.57000000000005</v>
      </c>
      <c r="Y1399" s="120">
        <v>44196</v>
      </c>
    </row>
    <row r="1400" spans="1:25" ht="15" x14ac:dyDescent="0.25">
      <c r="A1400" s="484"/>
      <c r="B1400" s="97"/>
      <c r="C1400" s="97"/>
      <c r="D1400" s="211"/>
      <c r="E1400" s="696" t="s">
        <v>2255</v>
      </c>
      <c r="F1400" s="428" t="s">
        <v>2148</v>
      </c>
      <c r="G1400" s="429" t="s">
        <v>722</v>
      </c>
      <c r="H1400" s="429">
        <v>1996</v>
      </c>
      <c r="I1400" s="429"/>
      <c r="J1400" s="429">
        <v>15.01</v>
      </c>
      <c r="K1400" s="429">
        <v>5</v>
      </c>
      <c r="L1400" s="430">
        <v>4651.2</v>
      </c>
      <c r="M1400" s="430">
        <v>4193.7</v>
      </c>
      <c r="N1400" s="430"/>
      <c r="O1400" s="431">
        <v>172</v>
      </c>
      <c r="P1400" s="353" t="s">
        <v>2115</v>
      </c>
      <c r="Q1400" s="113">
        <f>U1400</f>
        <v>1944893</v>
      </c>
      <c r="R1400" s="113">
        <v>0</v>
      </c>
      <c r="S1400" s="113">
        <v>0</v>
      </c>
      <c r="T1400" s="113">
        <v>0</v>
      </c>
      <c r="U1400" s="113">
        <v>1944893</v>
      </c>
      <c r="V1400" s="113"/>
      <c r="W1400" s="113">
        <f t="shared" si="751"/>
        <v>418.14864981080154</v>
      </c>
      <c r="X1400" s="113">
        <v>332.21</v>
      </c>
      <c r="Y1400" s="120">
        <v>44196</v>
      </c>
    </row>
    <row r="1401" spans="1:25" ht="15" x14ac:dyDescent="0.25">
      <c r="A1401" s="484"/>
      <c r="B1401" s="97"/>
      <c r="C1401" s="97"/>
      <c r="D1401" s="211"/>
      <c r="E1401" s="696"/>
      <c r="F1401" s="618" t="s">
        <v>31</v>
      </c>
      <c r="G1401" s="352" t="s">
        <v>18</v>
      </c>
      <c r="H1401" s="352" t="s">
        <v>18</v>
      </c>
      <c r="I1401" s="352" t="s">
        <v>18</v>
      </c>
      <c r="J1401" s="352" t="s">
        <v>18</v>
      </c>
      <c r="K1401" s="352" t="s">
        <v>18</v>
      </c>
      <c r="L1401" s="464">
        <f>L1398</f>
        <v>4651.2</v>
      </c>
      <c r="M1401" s="464">
        <f>M1398</f>
        <v>4193.7</v>
      </c>
      <c r="N1401" s="464">
        <f>N1398</f>
        <v>0</v>
      </c>
      <c r="O1401" s="465">
        <f>O1398</f>
        <v>172</v>
      </c>
      <c r="P1401" s="463" t="s">
        <v>18</v>
      </c>
      <c r="Q1401" s="114">
        <f>SUM(Q1398:Q1400)</f>
        <v>12595073</v>
      </c>
      <c r="R1401" s="114">
        <f t="shared" ref="R1401:U1401" si="752">SUM(R1398:R1400)</f>
        <v>0</v>
      </c>
      <c r="S1401" s="114">
        <f t="shared" si="752"/>
        <v>7929615.71</v>
      </c>
      <c r="T1401" s="114">
        <f t="shared" si="752"/>
        <v>0</v>
      </c>
      <c r="U1401" s="114">
        <f t="shared" si="752"/>
        <v>4665457.29</v>
      </c>
      <c r="V1401" s="114">
        <f>SUBTOTAL(9,V1398:V1398)</f>
        <v>0</v>
      </c>
      <c r="W1401" s="466" t="s">
        <v>18</v>
      </c>
      <c r="X1401" s="114" t="s">
        <v>18</v>
      </c>
      <c r="Y1401" s="468" t="s">
        <v>18</v>
      </c>
    </row>
    <row r="1402" spans="1:25" ht="15" x14ac:dyDescent="0.25">
      <c r="A1402" s="484"/>
      <c r="B1402" s="97"/>
      <c r="C1402" s="97"/>
      <c r="D1402" s="211"/>
      <c r="E1402" s="696" t="s">
        <v>2256</v>
      </c>
      <c r="F1402" s="428" t="s">
        <v>1064</v>
      </c>
      <c r="G1402" s="429" t="s">
        <v>722</v>
      </c>
      <c r="H1402" s="429">
        <v>1993</v>
      </c>
      <c r="I1402" s="429"/>
      <c r="J1402" s="429">
        <v>15.01</v>
      </c>
      <c r="K1402" s="429">
        <v>5</v>
      </c>
      <c r="L1402" s="430">
        <v>3004.9</v>
      </c>
      <c r="M1402" s="430">
        <v>2747.5</v>
      </c>
      <c r="N1402" s="430"/>
      <c r="O1402" s="431">
        <v>79</v>
      </c>
      <c r="P1402" s="445" t="s">
        <v>2129</v>
      </c>
      <c r="Q1402" s="113">
        <v>6270666</v>
      </c>
      <c r="R1402" s="113">
        <v>0</v>
      </c>
      <c r="S1402" s="113">
        <v>5195082.9000000004</v>
      </c>
      <c r="T1402" s="113">
        <v>0</v>
      </c>
      <c r="U1402" s="113">
        <v>1075583.0999999996</v>
      </c>
      <c r="V1402" s="113">
        <v>0</v>
      </c>
      <c r="W1402" s="113">
        <f>Q1402/L1402</f>
        <v>2086.8135378881161</v>
      </c>
      <c r="X1402" s="113">
        <v>3964.71</v>
      </c>
      <c r="Y1402" s="120">
        <v>44196</v>
      </c>
    </row>
    <row r="1403" spans="1:25" ht="15" x14ac:dyDescent="0.25">
      <c r="A1403" s="484"/>
      <c r="B1403" s="97"/>
      <c r="C1403" s="97"/>
      <c r="D1403" s="211"/>
      <c r="E1403" s="696"/>
      <c r="F1403" s="618" t="s">
        <v>31</v>
      </c>
      <c r="G1403" s="352" t="s">
        <v>18</v>
      </c>
      <c r="H1403" s="352" t="s">
        <v>18</v>
      </c>
      <c r="I1403" s="352" t="s">
        <v>18</v>
      </c>
      <c r="J1403" s="352" t="s">
        <v>18</v>
      </c>
      <c r="K1403" s="352" t="s">
        <v>18</v>
      </c>
      <c r="L1403" s="464">
        <f>L1402</f>
        <v>3004.9</v>
      </c>
      <c r="M1403" s="464">
        <f>M1402</f>
        <v>2747.5</v>
      </c>
      <c r="N1403" s="464">
        <f>N1402</f>
        <v>0</v>
      </c>
      <c r="O1403" s="465">
        <f>O1402</f>
        <v>79</v>
      </c>
      <c r="P1403" s="463" t="s">
        <v>18</v>
      </c>
      <c r="Q1403" s="114">
        <f>SUM(Q1402:Q1402)</f>
        <v>6270666</v>
      </c>
      <c r="R1403" s="114">
        <f t="shared" ref="R1403:U1403" si="753">SUM(R1402:R1402)</f>
        <v>0</v>
      </c>
      <c r="S1403" s="114">
        <f t="shared" si="753"/>
        <v>5195082.9000000004</v>
      </c>
      <c r="T1403" s="114">
        <f t="shared" si="753"/>
        <v>0</v>
      </c>
      <c r="U1403" s="114">
        <f t="shared" si="753"/>
        <v>1075583.0999999996</v>
      </c>
      <c r="V1403" s="114">
        <f>SUBTOTAL(9,V1402:V1402)</f>
        <v>0</v>
      </c>
      <c r="W1403" s="466" t="s">
        <v>18</v>
      </c>
      <c r="X1403" s="114" t="s">
        <v>18</v>
      </c>
      <c r="Y1403" s="468" t="s">
        <v>18</v>
      </c>
    </row>
    <row r="1404" spans="1:25" ht="25.5" x14ac:dyDescent="0.25">
      <c r="A1404" s="484"/>
      <c r="B1404" s="97"/>
      <c r="C1404" s="97"/>
      <c r="D1404" s="211"/>
      <c r="E1404" s="696" t="s">
        <v>2257</v>
      </c>
      <c r="F1404" s="428" t="s">
        <v>926</v>
      </c>
      <c r="G1404" s="429" t="s">
        <v>722</v>
      </c>
      <c r="H1404" s="429" t="s">
        <v>611</v>
      </c>
      <c r="I1404" s="429"/>
      <c r="J1404" s="429" t="s">
        <v>600</v>
      </c>
      <c r="K1404" s="429">
        <v>5</v>
      </c>
      <c r="L1404" s="432">
        <v>3160.8</v>
      </c>
      <c r="M1404" s="429">
        <v>2766.4</v>
      </c>
      <c r="N1404" s="429">
        <v>699.2</v>
      </c>
      <c r="O1404" s="431">
        <v>180</v>
      </c>
      <c r="P1404" s="353" t="s">
        <v>2140</v>
      </c>
      <c r="Q1404" s="113">
        <v>6000</v>
      </c>
      <c r="R1404" s="113">
        <v>0</v>
      </c>
      <c r="S1404" s="113">
        <v>0</v>
      </c>
      <c r="T1404" s="113">
        <v>0</v>
      </c>
      <c r="U1404" s="113">
        <v>6000</v>
      </c>
      <c r="V1404" s="113">
        <v>0</v>
      </c>
      <c r="W1404" s="113">
        <f t="shared" ref="W1404:W1405" si="754">Q1404/L1404</f>
        <v>1.8982536066818525</v>
      </c>
      <c r="X1404" s="113">
        <v>41.58</v>
      </c>
      <c r="Y1404" s="120">
        <v>44196</v>
      </c>
    </row>
    <row r="1405" spans="1:25" ht="25.5" x14ac:dyDescent="0.25">
      <c r="A1405" s="484"/>
      <c r="B1405" s="97"/>
      <c r="C1405" s="97"/>
      <c r="D1405" s="211"/>
      <c r="E1405" s="696" t="s">
        <v>2257</v>
      </c>
      <c r="F1405" s="428" t="s">
        <v>926</v>
      </c>
      <c r="G1405" s="429" t="s">
        <v>722</v>
      </c>
      <c r="H1405" s="429" t="s">
        <v>611</v>
      </c>
      <c r="I1405" s="429"/>
      <c r="J1405" s="429" t="s">
        <v>600</v>
      </c>
      <c r="K1405" s="429">
        <v>5</v>
      </c>
      <c r="L1405" s="432">
        <v>3160.8</v>
      </c>
      <c r="M1405" s="429">
        <v>2766.4</v>
      </c>
      <c r="N1405" s="429">
        <v>699.2</v>
      </c>
      <c r="O1405" s="431">
        <v>180</v>
      </c>
      <c r="P1405" s="353" t="s">
        <v>2136</v>
      </c>
      <c r="Q1405" s="113">
        <v>6000</v>
      </c>
      <c r="R1405" s="113">
        <v>0</v>
      </c>
      <c r="S1405" s="113">
        <v>0</v>
      </c>
      <c r="T1405" s="113">
        <v>0</v>
      </c>
      <c r="U1405" s="113">
        <v>6000</v>
      </c>
      <c r="V1405" s="113">
        <v>0</v>
      </c>
      <c r="W1405" s="113">
        <f t="shared" si="754"/>
        <v>1.8982536066818525</v>
      </c>
      <c r="X1405" s="113">
        <v>41.58</v>
      </c>
      <c r="Y1405" s="120">
        <v>44196</v>
      </c>
    </row>
    <row r="1406" spans="1:25" ht="15" x14ac:dyDescent="0.25">
      <c r="A1406" s="484"/>
      <c r="B1406" s="97"/>
      <c r="C1406" s="97"/>
      <c r="D1406" s="211"/>
      <c r="E1406" s="696" t="s">
        <v>2257</v>
      </c>
      <c r="F1406" s="428" t="s">
        <v>926</v>
      </c>
      <c r="G1406" s="429" t="s">
        <v>722</v>
      </c>
      <c r="H1406" s="429" t="s">
        <v>611</v>
      </c>
      <c r="I1406" s="429"/>
      <c r="J1406" s="429" t="s">
        <v>600</v>
      </c>
      <c r="K1406" s="429">
        <v>5</v>
      </c>
      <c r="L1406" s="432">
        <v>3160.8</v>
      </c>
      <c r="M1406" s="429">
        <v>2766.4</v>
      </c>
      <c r="N1406" s="429">
        <v>699.2</v>
      </c>
      <c r="O1406" s="431">
        <v>180</v>
      </c>
      <c r="P1406" s="353" t="s">
        <v>2115</v>
      </c>
      <c r="Q1406" s="113">
        <v>491971</v>
      </c>
      <c r="R1406" s="113">
        <v>0</v>
      </c>
      <c r="S1406" s="113">
        <v>491971</v>
      </c>
      <c r="T1406" s="113">
        <v>0</v>
      </c>
      <c r="U1406" s="113">
        <v>0</v>
      </c>
      <c r="V1406" s="113">
        <v>0</v>
      </c>
      <c r="W1406" s="113">
        <v>155.64762085547963</v>
      </c>
      <c r="X1406" s="113">
        <v>332.21</v>
      </c>
      <c r="Y1406" s="120">
        <v>44196</v>
      </c>
    </row>
    <row r="1407" spans="1:25" ht="15" x14ac:dyDescent="0.25">
      <c r="A1407" s="484"/>
      <c r="B1407" s="97"/>
      <c r="C1407" s="97"/>
      <c r="D1407" s="211"/>
      <c r="E1407" s="696" t="s">
        <v>2257</v>
      </c>
      <c r="F1407" s="428" t="s">
        <v>926</v>
      </c>
      <c r="G1407" s="429" t="s">
        <v>722</v>
      </c>
      <c r="H1407" s="429" t="s">
        <v>611</v>
      </c>
      <c r="I1407" s="429"/>
      <c r="J1407" s="429" t="s">
        <v>600</v>
      </c>
      <c r="K1407" s="429">
        <v>5</v>
      </c>
      <c r="L1407" s="432">
        <v>3160.8</v>
      </c>
      <c r="M1407" s="429">
        <v>2766.4</v>
      </c>
      <c r="N1407" s="429">
        <v>699.2</v>
      </c>
      <c r="O1407" s="431">
        <v>180</v>
      </c>
      <c r="P1407" s="353" t="s">
        <v>2137</v>
      </c>
      <c r="Q1407" s="113">
        <v>813311</v>
      </c>
      <c r="R1407" s="113">
        <v>0</v>
      </c>
      <c r="S1407" s="113">
        <v>0</v>
      </c>
      <c r="T1407" s="113">
        <v>0</v>
      </c>
      <c r="U1407" s="113">
        <v>813311</v>
      </c>
      <c r="V1407" s="113">
        <v>0</v>
      </c>
      <c r="W1407" s="113">
        <v>257.31175651733736</v>
      </c>
      <c r="X1407" s="113">
        <v>598.57000000000005</v>
      </c>
      <c r="Y1407" s="120">
        <v>44196</v>
      </c>
    </row>
    <row r="1408" spans="1:25" ht="15" x14ac:dyDescent="0.25">
      <c r="A1408" s="484"/>
      <c r="B1408" s="97"/>
      <c r="C1408" s="97"/>
      <c r="D1408" s="211"/>
      <c r="E1408" s="696"/>
      <c r="F1408" s="618" t="s">
        <v>31</v>
      </c>
      <c r="G1408" s="352" t="s">
        <v>18</v>
      </c>
      <c r="H1408" s="352" t="s">
        <v>18</v>
      </c>
      <c r="I1408" s="352" t="s">
        <v>18</v>
      </c>
      <c r="J1408" s="352" t="s">
        <v>18</v>
      </c>
      <c r="K1408" s="352" t="s">
        <v>18</v>
      </c>
      <c r="L1408" s="464">
        <f>L1407</f>
        <v>3160.8</v>
      </c>
      <c r="M1408" s="464">
        <f>M1407</f>
        <v>2766.4</v>
      </c>
      <c r="N1408" s="464">
        <f>N1407</f>
        <v>699.2</v>
      </c>
      <c r="O1408" s="465">
        <f>O1407</f>
        <v>180</v>
      </c>
      <c r="P1408" s="463" t="s">
        <v>18</v>
      </c>
      <c r="Q1408" s="114">
        <f>SUM(Q1404:Q1407)</f>
        <v>1317282</v>
      </c>
      <c r="R1408" s="114">
        <f t="shared" ref="R1408:U1408" si="755">SUM(R1404:R1407)</f>
        <v>0</v>
      </c>
      <c r="S1408" s="114">
        <f t="shared" si="755"/>
        <v>491971</v>
      </c>
      <c r="T1408" s="114">
        <f t="shared" si="755"/>
        <v>0</v>
      </c>
      <c r="U1408" s="114">
        <f t="shared" si="755"/>
        <v>825311</v>
      </c>
      <c r="V1408" s="114">
        <f>SUBTOTAL(9,V1404:V1407)</f>
        <v>0</v>
      </c>
      <c r="W1408" s="466" t="s">
        <v>18</v>
      </c>
      <c r="X1408" s="114" t="s">
        <v>18</v>
      </c>
      <c r="Y1408" s="468" t="s">
        <v>18</v>
      </c>
    </row>
    <row r="1409" spans="1:25" ht="15" x14ac:dyDescent="0.25">
      <c r="A1409" s="484"/>
      <c r="B1409" s="97"/>
      <c r="C1409" s="97"/>
      <c r="D1409" s="211"/>
      <c r="E1409" s="696" t="s">
        <v>2258</v>
      </c>
      <c r="F1409" s="428" t="s">
        <v>1094</v>
      </c>
      <c r="G1409" s="429" t="s">
        <v>722</v>
      </c>
      <c r="H1409" s="429">
        <v>1988</v>
      </c>
      <c r="I1409" s="429"/>
      <c r="J1409" s="429">
        <v>15.01</v>
      </c>
      <c r="K1409" s="429">
        <v>5</v>
      </c>
      <c r="L1409" s="430">
        <v>3124.7</v>
      </c>
      <c r="M1409" s="430">
        <v>2760.1</v>
      </c>
      <c r="N1409" s="430">
        <v>768</v>
      </c>
      <c r="O1409" s="431">
        <v>134</v>
      </c>
      <c r="P1409" s="353" t="s">
        <v>45</v>
      </c>
      <c r="Q1409" s="113">
        <v>3999074</v>
      </c>
      <c r="R1409" s="113">
        <v>0</v>
      </c>
      <c r="S1409" s="113">
        <v>3882559.36</v>
      </c>
      <c r="T1409" s="113">
        <v>0</v>
      </c>
      <c r="U1409" s="113">
        <v>116514.64</v>
      </c>
      <c r="V1409" s="113">
        <v>0</v>
      </c>
      <c r="W1409" s="113">
        <f>Q1409/N1409</f>
        <v>5207.127604166667</v>
      </c>
      <c r="X1409" s="113">
        <v>4340.71</v>
      </c>
      <c r="Y1409" s="120">
        <v>44196</v>
      </c>
    </row>
    <row r="1410" spans="1:25" ht="15" x14ac:dyDescent="0.25">
      <c r="A1410" s="484"/>
      <c r="B1410" s="97"/>
      <c r="C1410" s="97"/>
      <c r="D1410" s="211"/>
      <c r="E1410" s="696"/>
      <c r="F1410" s="618" t="s">
        <v>31</v>
      </c>
      <c r="G1410" s="352" t="s">
        <v>18</v>
      </c>
      <c r="H1410" s="352" t="s">
        <v>18</v>
      </c>
      <c r="I1410" s="352" t="s">
        <v>18</v>
      </c>
      <c r="J1410" s="352" t="s">
        <v>18</v>
      </c>
      <c r="K1410" s="352" t="s">
        <v>18</v>
      </c>
      <c r="L1410" s="464">
        <f>L1409</f>
        <v>3124.7</v>
      </c>
      <c r="M1410" s="464">
        <f>M1409</f>
        <v>2760.1</v>
      </c>
      <c r="N1410" s="464">
        <f>N1409</f>
        <v>768</v>
      </c>
      <c r="O1410" s="465">
        <f>O1409</f>
        <v>134</v>
      </c>
      <c r="P1410" s="463" t="s">
        <v>18</v>
      </c>
      <c r="Q1410" s="114">
        <f>SUM(Q1409:Q1409)</f>
        <v>3999074</v>
      </c>
      <c r="R1410" s="114">
        <f t="shared" ref="R1410:U1410" si="756">SUM(R1409:R1409)</f>
        <v>0</v>
      </c>
      <c r="S1410" s="114">
        <f t="shared" si="756"/>
        <v>3882559.36</v>
      </c>
      <c r="T1410" s="114">
        <f t="shared" si="756"/>
        <v>0</v>
      </c>
      <c r="U1410" s="114">
        <f t="shared" si="756"/>
        <v>116514.64</v>
      </c>
      <c r="V1410" s="114">
        <f>SUBTOTAL(9,V1409:V1409)</f>
        <v>0</v>
      </c>
      <c r="W1410" s="466" t="s">
        <v>18</v>
      </c>
      <c r="X1410" s="114" t="s">
        <v>18</v>
      </c>
      <c r="Y1410" s="468" t="s">
        <v>18</v>
      </c>
    </row>
    <row r="1411" spans="1:25" ht="15" x14ac:dyDescent="0.25">
      <c r="A1411" s="484"/>
      <c r="B1411" s="97"/>
      <c r="C1411" s="97"/>
      <c r="D1411" s="211"/>
      <c r="E1411" s="696" t="s">
        <v>2259</v>
      </c>
      <c r="F1411" s="428" t="s">
        <v>1096</v>
      </c>
      <c r="G1411" s="429" t="s">
        <v>722</v>
      </c>
      <c r="H1411" s="429">
        <v>1976</v>
      </c>
      <c r="I1411" s="429"/>
      <c r="J1411" s="443" t="s">
        <v>600</v>
      </c>
      <c r="K1411" s="429">
        <v>5</v>
      </c>
      <c r="L1411" s="430">
        <v>4882.8999999999996</v>
      </c>
      <c r="M1411" s="430">
        <v>4399.8999999999996</v>
      </c>
      <c r="N1411" s="430">
        <v>1111.5999999999999</v>
      </c>
      <c r="O1411" s="431">
        <v>214</v>
      </c>
      <c r="P1411" s="445" t="s">
        <v>2135</v>
      </c>
      <c r="Q1411" s="113">
        <v>406062</v>
      </c>
      <c r="R1411" s="113">
        <v>0</v>
      </c>
      <c r="S1411" s="113">
        <v>0</v>
      </c>
      <c r="T1411" s="113">
        <v>0</v>
      </c>
      <c r="U1411" s="113">
        <v>406062</v>
      </c>
      <c r="V1411" s="113">
        <v>0</v>
      </c>
      <c r="W1411" s="113">
        <f t="shared" ref="W1411:W1412" si="757">Q1411/L1411</f>
        <v>83.160007372667891</v>
      </c>
      <c r="X1411" s="113">
        <v>83.16</v>
      </c>
      <c r="Y1411" s="120">
        <v>44196</v>
      </c>
    </row>
    <row r="1412" spans="1:25" ht="15" x14ac:dyDescent="0.25">
      <c r="A1412" s="484"/>
      <c r="B1412" s="97"/>
      <c r="C1412" s="97"/>
      <c r="D1412" s="211"/>
      <c r="E1412" s="696" t="s">
        <v>2259</v>
      </c>
      <c r="F1412" s="428" t="s">
        <v>1096</v>
      </c>
      <c r="G1412" s="429" t="s">
        <v>722</v>
      </c>
      <c r="H1412" s="429">
        <v>1976</v>
      </c>
      <c r="I1412" s="429"/>
      <c r="J1412" s="429">
        <v>15.01</v>
      </c>
      <c r="K1412" s="429">
        <v>5</v>
      </c>
      <c r="L1412" s="430">
        <v>4882.8999999999996</v>
      </c>
      <c r="M1412" s="430">
        <v>4399.8999999999996</v>
      </c>
      <c r="N1412" s="430">
        <v>1111.5999999999999</v>
      </c>
      <c r="O1412" s="431">
        <v>214</v>
      </c>
      <c r="P1412" s="445" t="s">
        <v>2129</v>
      </c>
      <c r="Q1412" s="113">
        <v>12179330</v>
      </c>
      <c r="R1412" s="113">
        <v>0</v>
      </c>
      <c r="S1412" s="113">
        <v>8319506.9199999999</v>
      </c>
      <c r="T1412" s="113">
        <v>0</v>
      </c>
      <c r="U1412" s="113">
        <f>Q1412-S1412</f>
        <v>3859823.08</v>
      </c>
      <c r="V1412" s="113">
        <v>0</v>
      </c>
      <c r="W1412" s="113">
        <f t="shared" si="757"/>
        <v>2494.2820864650107</v>
      </c>
      <c r="X1412" s="113">
        <v>3964.71</v>
      </c>
      <c r="Y1412" s="120">
        <v>44196</v>
      </c>
    </row>
    <row r="1413" spans="1:25" ht="15" x14ac:dyDescent="0.25">
      <c r="A1413" s="484"/>
      <c r="B1413" s="97"/>
      <c r="C1413" s="97"/>
      <c r="D1413" s="211"/>
      <c r="E1413" s="696"/>
      <c r="F1413" s="618" t="s">
        <v>31</v>
      </c>
      <c r="G1413" s="352" t="s">
        <v>18</v>
      </c>
      <c r="H1413" s="352" t="s">
        <v>18</v>
      </c>
      <c r="I1413" s="352" t="s">
        <v>18</v>
      </c>
      <c r="J1413" s="352" t="s">
        <v>18</v>
      </c>
      <c r="K1413" s="352" t="s">
        <v>18</v>
      </c>
      <c r="L1413" s="464">
        <f>L1412</f>
        <v>4882.8999999999996</v>
      </c>
      <c r="M1413" s="464">
        <f>M1412</f>
        <v>4399.8999999999996</v>
      </c>
      <c r="N1413" s="464">
        <f>N1412</f>
        <v>1111.5999999999999</v>
      </c>
      <c r="O1413" s="465">
        <f>O1412</f>
        <v>214</v>
      </c>
      <c r="P1413" s="463" t="s">
        <v>18</v>
      </c>
      <c r="Q1413" s="114">
        <f>SUM(Q1411:Q1412)</f>
        <v>12585392</v>
      </c>
      <c r="R1413" s="114">
        <f t="shared" ref="R1413:U1413" si="758">SUM(R1411:R1412)</f>
        <v>0</v>
      </c>
      <c r="S1413" s="114">
        <f t="shared" si="758"/>
        <v>8319506.9199999999</v>
      </c>
      <c r="T1413" s="114">
        <f t="shared" si="758"/>
        <v>0</v>
      </c>
      <c r="U1413" s="114">
        <f t="shared" si="758"/>
        <v>4265885.08</v>
      </c>
      <c r="V1413" s="114">
        <f>SUBTOTAL(9,V1411:V1412)</f>
        <v>0</v>
      </c>
      <c r="W1413" s="466" t="s">
        <v>18</v>
      </c>
      <c r="X1413" s="114" t="s">
        <v>18</v>
      </c>
      <c r="Y1413" s="468" t="s">
        <v>18</v>
      </c>
    </row>
    <row r="1414" spans="1:25" ht="38.25" x14ac:dyDescent="0.25">
      <c r="A1414" s="484"/>
      <c r="B1414" s="97"/>
      <c r="C1414" s="97"/>
      <c r="D1414" s="211"/>
      <c r="E1414" s="696" t="s">
        <v>2260</v>
      </c>
      <c r="F1414" s="428" t="s">
        <v>1102</v>
      </c>
      <c r="G1414" s="429" t="s">
        <v>722</v>
      </c>
      <c r="H1414" s="429">
        <v>1994</v>
      </c>
      <c r="I1414" s="429">
        <v>2011</v>
      </c>
      <c r="J1414" s="443" t="s">
        <v>2149</v>
      </c>
      <c r="K1414" s="429">
        <v>16</v>
      </c>
      <c r="L1414" s="430">
        <v>5067.6000000000004</v>
      </c>
      <c r="M1414" s="430">
        <v>3874.2</v>
      </c>
      <c r="N1414" s="430">
        <v>417</v>
      </c>
      <c r="O1414" s="431">
        <v>234</v>
      </c>
      <c r="P1414" s="476" t="s">
        <v>2145</v>
      </c>
      <c r="Q1414" s="113">
        <v>349781</v>
      </c>
      <c r="R1414" s="113">
        <v>0</v>
      </c>
      <c r="S1414" s="114">
        <v>0</v>
      </c>
      <c r="T1414" s="113">
        <v>0</v>
      </c>
      <c r="U1414" s="113">
        <v>349781</v>
      </c>
      <c r="V1414" s="113">
        <v>0</v>
      </c>
      <c r="W1414" s="113">
        <v>174890.4</v>
      </c>
      <c r="X1414" s="113">
        <v>174890.4</v>
      </c>
      <c r="Y1414" s="120">
        <v>44196</v>
      </c>
    </row>
    <row r="1415" spans="1:25" ht="15" x14ac:dyDescent="0.25">
      <c r="A1415" s="484"/>
      <c r="B1415" s="97"/>
      <c r="C1415" s="97"/>
      <c r="D1415" s="211"/>
      <c r="E1415" s="696"/>
      <c r="F1415" s="618" t="s">
        <v>31</v>
      </c>
      <c r="G1415" s="352" t="s">
        <v>18</v>
      </c>
      <c r="H1415" s="352" t="s">
        <v>18</v>
      </c>
      <c r="I1415" s="352" t="s">
        <v>18</v>
      </c>
      <c r="J1415" s="352" t="s">
        <v>18</v>
      </c>
      <c r="K1415" s="352" t="s">
        <v>18</v>
      </c>
      <c r="L1415" s="464">
        <f>L1414</f>
        <v>5067.6000000000004</v>
      </c>
      <c r="M1415" s="464">
        <f>M1414</f>
        <v>3874.2</v>
      </c>
      <c r="N1415" s="464">
        <f>N1414</f>
        <v>417</v>
      </c>
      <c r="O1415" s="465">
        <f>O1414</f>
        <v>234</v>
      </c>
      <c r="P1415" s="463" t="s">
        <v>18</v>
      </c>
      <c r="Q1415" s="114">
        <f>SUM(Q1414:Q1414)</f>
        <v>349781</v>
      </c>
      <c r="R1415" s="114">
        <f t="shared" ref="R1415:U1415" si="759">SUM(R1414:R1414)</f>
        <v>0</v>
      </c>
      <c r="S1415" s="114">
        <f t="shared" si="759"/>
        <v>0</v>
      </c>
      <c r="T1415" s="114">
        <f t="shared" si="759"/>
        <v>0</v>
      </c>
      <c r="U1415" s="114">
        <f t="shared" si="759"/>
        <v>349781</v>
      </c>
      <c r="V1415" s="114">
        <f>SUBTOTAL(9,V1414:V1414)</f>
        <v>0</v>
      </c>
      <c r="W1415" s="466" t="s">
        <v>18</v>
      </c>
      <c r="X1415" s="114" t="s">
        <v>18</v>
      </c>
      <c r="Y1415" s="468" t="s">
        <v>18</v>
      </c>
    </row>
    <row r="1416" spans="1:25" ht="15" x14ac:dyDescent="0.25">
      <c r="A1416" s="484"/>
      <c r="B1416" s="97"/>
      <c r="C1416" s="97"/>
      <c r="D1416" s="211"/>
      <c r="E1416" s="696" t="s">
        <v>2261</v>
      </c>
      <c r="F1416" s="428" t="s">
        <v>1101</v>
      </c>
      <c r="G1416" s="429" t="s">
        <v>38</v>
      </c>
      <c r="H1416" s="429" t="s">
        <v>618</v>
      </c>
      <c r="I1416" s="429"/>
      <c r="J1416" s="443" t="s">
        <v>608</v>
      </c>
      <c r="K1416" s="429">
        <v>3</v>
      </c>
      <c r="L1416" s="432">
        <v>1650.3</v>
      </c>
      <c r="M1416" s="429">
        <v>1477.4</v>
      </c>
      <c r="N1416" s="429"/>
      <c r="O1416" s="431">
        <v>108</v>
      </c>
      <c r="P1416" s="353" t="s">
        <v>2135</v>
      </c>
      <c r="Q1416" s="113">
        <v>180130</v>
      </c>
      <c r="R1416" s="113">
        <v>0</v>
      </c>
      <c r="S1416" s="113">
        <f t="shared" ref="S1416" si="760">Q1416-U1416</f>
        <v>55975.06</v>
      </c>
      <c r="T1416" s="113">
        <v>0</v>
      </c>
      <c r="U1416" s="308">
        <v>124154.94</v>
      </c>
      <c r="V1416" s="113">
        <v>0</v>
      </c>
      <c r="W1416" s="113">
        <f>Q1416/L1416</f>
        <v>109.14985154214385</v>
      </c>
      <c r="X1416" s="113">
        <v>109.15</v>
      </c>
      <c r="Y1416" s="120">
        <v>44196</v>
      </c>
    </row>
    <row r="1417" spans="1:25" ht="15.75" thickBot="1" x14ac:dyDescent="0.3">
      <c r="A1417" s="484"/>
      <c r="B1417" s="97"/>
      <c r="C1417" s="97"/>
      <c r="D1417" s="211"/>
      <c r="E1417" s="960"/>
      <c r="F1417" s="686" t="s">
        <v>31</v>
      </c>
      <c r="G1417" s="518" t="s">
        <v>18</v>
      </c>
      <c r="H1417" s="518" t="s">
        <v>18</v>
      </c>
      <c r="I1417" s="518" t="s">
        <v>18</v>
      </c>
      <c r="J1417" s="518" t="s">
        <v>18</v>
      </c>
      <c r="K1417" s="518" t="s">
        <v>18</v>
      </c>
      <c r="L1417" s="550">
        <f>L1416</f>
        <v>1650.3</v>
      </c>
      <c r="M1417" s="550">
        <f>M1416</f>
        <v>1477.4</v>
      </c>
      <c r="N1417" s="550">
        <f>N1416</f>
        <v>0</v>
      </c>
      <c r="O1417" s="551">
        <f>O1416</f>
        <v>108</v>
      </c>
      <c r="P1417" s="549" t="s">
        <v>18</v>
      </c>
      <c r="Q1417" s="525">
        <f>SUM(Q1416:Q1416)</f>
        <v>180130</v>
      </c>
      <c r="R1417" s="525">
        <f t="shared" ref="R1417:U1417" si="761">SUM(R1416:R1416)</f>
        <v>0</v>
      </c>
      <c r="S1417" s="525">
        <f t="shared" si="761"/>
        <v>55975.06</v>
      </c>
      <c r="T1417" s="525">
        <f t="shared" si="761"/>
        <v>0</v>
      </c>
      <c r="U1417" s="525">
        <f t="shared" si="761"/>
        <v>124154.94</v>
      </c>
      <c r="V1417" s="525">
        <f>SUBTOTAL(9,V1416:V1416)</f>
        <v>0</v>
      </c>
      <c r="W1417" s="552" t="s">
        <v>18</v>
      </c>
      <c r="X1417" s="525" t="s">
        <v>18</v>
      </c>
      <c r="Y1417" s="570" t="s">
        <v>18</v>
      </c>
    </row>
    <row r="1418" spans="1:25" ht="13.5" thickBot="1" x14ac:dyDescent="0.3">
      <c r="A1418" s="437"/>
      <c r="B1418" s="34"/>
      <c r="C1418" s="34"/>
      <c r="D1418" s="132"/>
      <c r="E1418" s="1059">
        <v>11</v>
      </c>
      <c r="F1418" s="918" t="s">
        <v>151</v>
      </c>
      <c r="G1418" s="765" t="s">
        <v>18</v>
      </c>
      <c r="H1418" s="765" t="s">
        <v>18</v>
      </c>
      <c r="I1418" s="765" t="s">
        <v>18</v>
      </c>
      <c r="J1418" s="765" t="s">
        <v>18</v>
      </c>
      <c r="K1418" s="765" t="s">
        <v>18</v>
      </c>
      <c r="L1418" s="1061">
        <f>L1419+L1444+L1458</f>
        <v>13013.099999999999</v>
      </c>
      <c r="M1418" s="1061">
        <f>M1419+M1444+M1458</f>
        <v>11700.800000000001</v>
      </c>
      <c r="N1418" s="1061">
        <f>N1419+N1444+N1458</f>
        <v>2172.79</v>
      </c>
      <c r="O1418" s="1062">
        <f>O1419+O1444+O1458</f>
        <v>391</v>
      </c>
      <c r="P1418" s="335" t="s">
        <v>18</v>
      </c>
      <c r="Q1418" s="101">
        <f t="shared" ref="Q1418:V1418" si="762">Q1419+Q1444+Q1458</f>
        <v>43032555</v>
      </c>
      <c r="R1418" s="1061">
        <f t="shared" si="762"/>
        <v>0</v>
      </c>
      <c r="S1418" s="1061">
        <f t="shared" si="762"/>
        <v>4516004.9353054818</v>
      </c>
      <c r="T1418" s="1061">
        <f t="shared" si="762"/>
        <v>27196775.831534453</v>
      </c>
      <c r="U1418" s="1061">
        <f t="shared" si="762"/>
        <v>7999295.7799999993</v>
      </c>
      <c r="V1418" s="1061">
        <f t="shared" si="762"/>
        <v>3320478.4531600652</v>
      </c>
      <c r="W1418" s="101" t="s">
        <v>18</v>
      </c>
      <c r="X1418" s="101" t="s">
        <v>18</v>
      </c>
      <c r="Y1418" s="102" t="s">
        <v>18</v>
      </c>
    </row>
    <row r="1419" spans="1:25" ht="13.5" thickBot="1" x14ac:dyDescent="0.3">
      <c r="A1419" s="437"/>
      <c r="B1419" s="34"/>
      <c r="C1419" s="34"/>
      <c r="D1419" s="132"/>
      <c r="E1419" s="1073" t="s">
        <v>251</v>
      </c>
      <c r="F1419" s="1074" t="s">
        <v>152</v>
      </c>
      <c r="G1419" s="765" t="s">
        <v>18</v>
      </c>
      <c r="H1419" s="765" t="s">
        <v>18</v>
      </c>
      <c r="I1419" s="765" t="s">
        <v>18</v>
      </c>
      <c r="J1419" s="765" t="s">
        <v>18</v>
      </c>
      <c r="K1419" s="765" t="s">
        <v>18</v>
      </c>
      <c r="L1419" s="101">
        <f>L1422+L1425+L1428+L1431+L1433+L1435+L1437+L1439+L1441+L1443</f>
        <v>9208.9</v>
      </c>
      <c r="M1419" s="101">
        <f t="shared" ref="M1419:O1419" si="763">M1422+M1425+M1428+M1431+M1433+M1435+M1437+M1439+M1441+M1443</f>
        <v>8258.8000000000011</v>
      </c>
      <c r="N1419" s="101">
        <f t="shared" si="763"/>
        <v>0</v>
      </c>
      <c r="O1419" s="1167">
        <f t="shared" si="763"/>
        <v>255</v>
      </c>
      <c r="P1419" s="335" t="s">
        <v>18</v>
      </c>
      <c r="Q1419" s="101">
        <f>Q1422+Q1425+Q1428+Q1431+Q1433+Q1435+Q1437+Q1439+Q1441+Q1443</f>
        <v>926989</v>
      </c>
      <c r="R1419" s="101">
        <f t="shared" ref="R1419:V1419" si="764">R1422+R1425+R1428+R1431+R1433+R1435+R1437+R1439+R1441+R1443</f>
        <v>0</v>
      </c>
      <c r="S1419" s="101">
        <f t="shared" si="764"/>
        <v>148575.4</v>
      </c>
      <c r="T1419" s="101">
        <f t="shared" si="764"/>
        <v>0</v>
      </c>
      <c r="U1419" s="101">
        <f t="shared" si="764"/>
        <v>778413.6</v>
      </c>
      <c r="V1419" s="101">
        <f t="shared" si="764"/>
        <v>0</v>
      </c>
      <c r="W1419" s="101" t="s">
        <v>18</v>
      </c>
      <c r="X1419" s="101" t="s">
        <v>18</v>
      </c>
      <c r="Y1419" s="102" t="s">
        <v>18</v>
      </c>
    </row>
    <row r="1420" spans="1:25" ht="26.25" thickBot="1" x14ac:dyDescent="0.3">
      <c r="A1420" s="484" t="s">
        <v>1263</v>
      </c>
      <c r="B1420" s="97" t="s">
        <v>1736</v>
      </c>
      <c r="C1420" s="97">
        <v>20</v>
      </c>
      <c r="D1420" s="211" t="s">
        <v>2268</v>
      </c>
      <c r="E1420" s="939" t="s">
        <v>252</v>
      </c>
      <c r="F1420" s="697" t="s">
        <v>927</v>
      </c>
      <c r="G1420" s="714" t="s">
        <v>38</v>
      </c>
      <c r="H1420" s="940">
        <v>1975</v>
      </c>
      <c r="I1420" s="940"/>
      <c r="J1420" s="714" t="s">
        <v>105</v>
      </c>
      <c r="K1420" s="714">
        <v>2</v>
      </c>
      <c r="L1420" s="163">
        <v>1043.3</v>
      </c>
      <c r="M1420" s="163">
        <v>946.1</v>
      </c>
      <c r="N1420" s="966"/>
      <c r="O1420" s="942">
        <v>33</v>
      </c>
      <c r="P1420" s="353" t="s">
        <v>2140</v>
      </c>
      <c r="Q1420" s="163">
        <v>60579</v>
      </c>
      <c r="R1420" s="163">
        <v>0</v>
      </c>
      <c r="S1420" s="163">
        <f>Q1420-U1420</f>
        <v>9709.4000000000015</v>
      </c>
      <c r="T1420" s="163">
        <v>0</v>
      </c>
      <c r="U1420" s="163">
        <v>50869.599999999999</v>
      </c>
      <c r="V1420" s="163">
        <v>0</v>
      </c>
      <c r="W1420" s="163">
        <f>Q1420/L1420</f>
        <v>58.064794402377075</v>
      </c>
      <c r="X1420" s="163">
        <v>70.28</v>
      </c>
      <c r="Y1420" s="272">
        <v>44196</v>
      </c>
    </row>
    <row r="1421" spans="1:25" ht="15.75" thickBot="1" x14ac:dyDescent="0.25">
      <c r="A1421" s="484" t="s">
        <v>1263</v>
      </c>
      <c r="B1421" s="97" t="s">
        <v>1736</v>
      </c>
      <c r="C1421" s="97">
        <v>4</v>
      </c>
      <c r="D1421" s="211" t="s">
        <v>2273</v>
      </c>
      <c r="E1421" s="939" t="s">
        <v>252</v>
      </c>
      <c r="F1421" s="697" t="s">
        <v>927</v>
      </c>
      <c r="G1421" s="714" t="s">
        <v>38</v>
      </c>
      <c r="H1421" s="940">
        <v>1975</v>
      </c>
      <c r="I1421" s="940"/>
      <c r="J1421" s="714" t="s">
        <v>105</v>
      </c>
      <c r="K1421" s="714">
        <v>2</v>
      </c>
      <c r="L1421" s="163">
        <v>1043.3</v>
      </c>
      <c r="M1421" s="163">
        <v>946.1</v>
      </c>
      <c r="N1421" s="966"/>
      <c r="O1421" s="942">
        <v>33</v>
      </c>
      <c r="P1421" s="1200" t="s">
        <v>78</v>
      </c>
      <c r="Q1421" s="163">
        <v>80804</v>
      </c>
      <c r="R1421" s="163">
        <v>0</v>
      </c>
      <c r="S1421" s="163">
        <f>Q1421-U1421</f>
        <v>12951</v>
      </c>
      <c r="T1421" s="163">
        <v>0</v>
      </c>
      <c r="U1421" s="163">
        <v>67853</v>
      </c>
      <c r="V1421" s="163">
        <v>0</v>
      </c>
      <c r="W1421" s="163">
        <f>Q1421/L1421</f>
        <v>77.450397776286792</v>
      </c>
      <c r="X1421" s="163">
        <v>92.53</v>
      </c>
      <c r="Y1421" s="272">
        <v>44196</v>
      </c>
    </row>
    <row r="1422" spans="1:25" ht="13.5" thickBot="1" x14ac:dyDescent="0.3">
      <c r="A1422" s="437"/>
      <c r="B1422" s="34"/>
      <c r="C1422" s="34"/>
      <c r="D1422" s="132"/>
      <c r="E1422" s="1196"/>
      <c r="F1422" s="916" t="s">
        <v>31</v>
      </c>
      <c r="G1422" s="765" t="s">
        <v>18</v>
      </c>
      <c r="H1422" s="765" t="s">
        <v>18</v>
      </c>
      <c r="I1422" s="765" t="s">
        <v>18</v>
      </c>
      <c r="J1422" s="765" t="s">
        <v>18</v>
      </c>
      <c r="K1422" s="765" t="s">
        <v>18</v>
      </c>
      <c r="L1422" s="101">
        <f>L1421</f>
        <v>1043.3</v>
      </c>
      <c r="M1422" s="101">
        <f t="shared" ref="M1422:O1422" si="765">M1421</f>
        <v>946.1</v>
      </c>
      <c r="N1422" s="101">
        <f t="shared" si="765"/>
        <v>0</v>
      </c>
      <c r="O1422" s="101">
        <f t="shared" si="765"/>
        <v>33</v>
      </c>
      <c r="P1422" s="335" t="s">
        <v>18</v>
      </c>
      <c r="Q1422" s="101">
        <f>Q1420+Q1421</f>
        <v>141383</v>
      </c>
      <c r="R1422" s="101">
        <f t="shared" ref="R1422:V1422" si="766">R1420+R1421</f>
        <v>0</v>
      </c>
      <c r="S1422" s="101">
        <f t="shared" si="766"/>
        <v>22660.400000000001</v>
      </c>
      <c r="T1422" s="101">
        <f t="shared" si="766"/>
        <v>0</v>
      </c>
      <c r="U1422" s="101">
        <f t="shared" si="766"/>
        <v>118722.6</v>
      </c>
      <c r="V1422" s="101">
        <f t="shared" si="766"/>
        <v>0</v>
      </c>
      <c r="W1422" s="101" t="s">
        <v>18</v>
      </c>
      <c r="X1422" s="101" t="s">
        <v>18</v>
      </c>
      <c r="Y1422" s="102" t="s">
        <v>18</v>
      </c>
    </row>
    <row r="1423" spans="1:25" ht="25.5" x14ac:dyDescent="0.25">
      <c r="A1423" s="484" t="s">
        <v>1264</v>
      </c>
      <c r="B1423" s="97" t="s">
        <v>1737</v>
      </c>
      <c r="C1423" s="97">
        <v>20</v>
      </c>
      <c r="D1423" s="211" t="s">
        <v>2268</v>
      </c>
      <c r="E1423" s="939" t="s">
        <v>591</v>
      </c>
      <c r="F1423" s="697" t="s">
        <v>928</v>
      </c>
      <c r="G1423" s="714" t="s">
        <v>38</v>
      </c>
      <c r="H1423" s="940">
        <v>1979</v>
      </c>
      <c r="I1423" s="940"/>
      <c r="J1423" s="714" t="s">
        <v>105</v>
      </c>
      <c r="K1423" s="714">
        <v>2</v>
      </c>
      <c r="L1423" s="163">
        <v>1092.8</v>
      </c>
      <c r="M1423" s="163">
        <v>994</v>
      </c>
      <c r="N1423" s="966"/>
      <c r="O1423" s="942">
        <v>33</v>
      </c>
      <c r="P1423" s="353" t="s">
        <v>2140</v>
      </c>
      <c r="Q1423" s="163">
        <v>61824</v>
      </c>
      <c r="R1423" s="163">
        <v>0</v>
      </c>
      <c r="S1423" s="163">
        <f>Q1423-U1423</f>
        <v>9909</v>
      </c>
      <c r="T1423" s="163">
        <v>0</v>
      </c>
      <c r="U1423" s="163">
        <v>51915</v>
      </c>
      <c r="V1423" s="163">
        <v>0</v>
      </c>
      <c r="W1423" s="163">
        <f>Q1423/L1423</f>
        <v>56.573938506588583</v>
      </c>
      <c r="X1423" s="163">
        <v>70.28</v>
      </c>
      <c r="Y1423" s="272">
        <v>44196</v>
      </c>
    </row>
    <row r="1424" spans="1:25" ht="15.75" thickBot="1" x14ac:dyDescent="0.25">
      <c r="A1424" s="484" t="s">
        <v>1264</v>
      </c>
      <c r="B1424" s="97" t="s">
        <v>1737</v>
      </c>
      <c r="C1424" s="97">
        <v>4</v>
      </c>
      <c r="D1424" s="211" t="s">
        <v>2273</v>
      </c>
      <c r="E1424" s="939" t="s">
        <v>591</v>
      </c>
      <c r="F1424" s="697" t="s">
        <v>928</v>
      </c>
      <c r="G1424" s="714" t="s">
        <v>38</v>
      </c>
      <c r="H1424" s="940">
        <v>1979</v>
      </c>
      <c r="I1424" s="940"/>
      <c r="J1424" s="714" t="s">
        <v>105</v>
      </c>
      <c r="K1424" s="714">
        <v>2</v>
      </c>
      <c r="L1424" s="163">
        <v>1092.8</v>
      </c>
      <c r="M1424" s="163">
        <v>994</v>
      </c>
      <c r="N1424" s="966"/>
      <c r="O1424" s="942">
        <v>33</v>
      </c>
      <c r="P1424" s="1200" t="s">
        <v>78</v>
      </c>
      <c r="Q1424" s="163">
        <v>80578</v>
      </c>
      <c r="R1424" s="163">
        <v>0</v>
      </c>
      <c r="S1424" s="163">
        <f>Q1424-U1424</f>
        <v>12915</v>
      </c>
      <c r="T1424" s="163">
        <v>0</v>
      </c>
      <c r="U1424" s="163">
        <v>67663</v>
      </c>
      <c r="V1424" s="1153">
        <v>0</v>
      </c>
      <c r="W1424" s="163">
        <f>Q1424/L1424</f>
        <v>73.735358711566619</v>
      </c>
      <c r="X1424" s="163">
        <v>92.53</v>
      </c>
      <c r="Y1424" s="164">
        <v>44196</v>
      </c>
    </row>
    <row r="1425" spans="1:25" ht="15.75" thickBot="1" x14ac:dyDescent="0.3">
      <c r="A1425" s="484" t="s">
        <v>1264</v>
      </c>
      <c r="B1425" s="97" t="s">
        <v>1738</v>
      </c>
      <c r="C1425" s="97">
        <v>20</v>
      </c>
      <c r="D1425" s="211" t="s">
        <v>2267</v>
      </c>
      <c r="E1425" s="1196"/>
      <c r="F1425" s="916" t="s">
        <v>31</v>
      </c>
      <c r="G1425" s="765" t="s">
        <v>18</v>
      </c>
      <c r="H1425" s="765" t="s">
        <v>18</v>
      </c>
      <c r="I1425" s="765" t="s">
        <v>18</v>
      </c>
      <c r="J1425" s="765" t="s">
        <v>18</v>
      </c>
      <c r="K1425" s="765" t="s">
        <v>18</v>
      </c>
      <c r="L1425" s="101">
        <f>L1424</f>
        <v>1092.8</v>
      </c>
      <c r="M1425" s="101">
        <f t="shared" ref="M1425:O1425" si="767">M1424</f>
        <v>994</v>
      </c>
      <c r="N1425" s="101">
        <f t="shared" si="767"/>
        <v>0</v>
      </c>
      <c r="O1425" s="101">
        <f t="shared" si="767"/>
        <v>33</v>
      </c>
      <c r="P1425" s="335" t="s">
        <v>18</v>
      </c>
      <c r="Q1425" s="101">
        <f>Q1423+Q1424</f>
        <v>142402</v>
      </c>
      <c r="R1425" s="101">
        <f t="shared" ref="R1425:V1425" si="768">R1423+R1424</f>
        <v>0</v>
      </c>
      <c r="S1425" s="101">
        <f t="shared" si="768"/>
        <v>22824</v>
      </c>
      <c r="T1425" s="101">
        <f t="shared" si="768"/>
        <v>0</v>
      </c>
      <c r="U1425" s="101">
        <f t="shared" si="768"/>
        <v>119578</v>
      </c>
      <c r="V1425" s="101">
        <f t="shared" si="768"/>
        <v>0</v>
      </c>
      <c r="W1425" s="101" t="s">
        <v>18</v>
      </c>
      <c r="X1425" s="101" t="s">
        <v>18</v>
      </c>
      <c r="Y1425" s="102" t="s">
        <v>18</v>
      </c>
    </row>
    <row r="1426" spans="1:25" ht="26.25" thickBot="1" x14ac:dyDescent="0.3">
      <c r="A1426" s="484" t="s">
        <v>1264</v>
      </c>
      <c r="B1426" s="97" t="s">
        <v>1738</v>
      </c>
      <c r="C1426" s="97">
        <v>3</v>
      </c>
      <c r="D1426" s="211" t="s">
        <v>2274</v>
      </c>
      <c r="E1426" s="939" t="s">
        <v>592</v>
      </c>
      <c r="F1426" s="697" t="s">
        <v>929</v>
      </c>
      <c r="G1426" s="714" t="s">
        <v>38</v>
      </c>
      <c r="H1426" s="940">
        <v>1980</v>
      </c>
      <c r="I1426" s="940"/>
      <c r="J1426" s="714" t="s">
        <v>105</v>
      </c>
      <c r="K1426" s="714">
        <v>2</v>
      </c>
      <c r="L1426" s="163">
        <v>1087.9000000000001</v>
      </c>
      <c r="M1426" s="163">
        <v>990.7</v>
      </c>
      <c r="N1426" s="966"/>
      <c r="O1426" s="942">
        <v>43</v>
      </c>
      <c r="P1426" s="353" t="s">
        <v>2140</v>
      </c>
      <c r="Q1426" s="163">
        <v>61771</v>
      </c>
      <c r="R1426" s="163">
        <v>0</v>
      </c>
      <c r="S1426" s="163">
        <f>Q1426-U1426</f>
        <v>9900</v>
      </c>
      <c r="T1426" s="163">
        <v>0</v>
      </c>
      <c r="U1426" s="163">
        <v>51871</v>
      </c>
      <c r="V1426" s="163">
        <v>0</v>
      </c>
      <c r="W1426" s="163">
        <f>Q1426/L1426</f>
        <v>56.78003492968103</v>
      </c>
      <c r="X1426" s="163">
        <v>70.28</v>
      </c>
      <c r="Y1426" s="272">
        <v>44196</v>
      </c>
    </row>
    <row r="1427" spans="1:25" ht="13.5" thickBot="1" x14ac:dyDescent="0.25">
      <c r="A1427" s="437"/>
      <c r="B1427" s="34"/>
      <c r="C1427" s="34"/>
      <c r="D1427" s="132"/>
      <c r="E1427" s="939" t="s">
        <v>592</v>
      </c>
      <c r="F1427" s="697" t="s">
        <v>929</v>
      </c>
      <c r="G1427" s="714" t="s">
        <v>38</v>
      </c>
      <c r="H1427" s="940">
        <v>1980</v>
      </c>
      <c r="I1427" s="940"/>
      <c r="J1427" s="714" t="s">
        <v>105</v>
      </c>
      <c r="K1427" s="714">
        <v>2</v>
      </c>
      <c r="L1427" s="163">
        <v>1087.9000000000001</v>
      </c>
      <c r="M1427" s="163">
        <v>990.7</v>
      </c>
      <c r="N1427" s="966"/>
      <c r="O1427" s="942">
        <v>43</v>
      </c>
      <c r="P1427" s="1200" t="s">
        <v>78</v>
      </c>
      <c r="Q1427" s="163">
        <v>81441</v>
      </c>
      <c r="R1427" s="163">
        <v>0</v>
      </c>
      <c r="S1427" s="163">
        <f>Q1427-U1427</f>
        <v>13053</v>
      </c>
      <c r="T1427" s="163">
        <v>0</v>
      </c>
      <c r="U1427" s="163">
        <v>68388</v>
      </c>
      <c r="V1427" s="163">
        <v>0</v>
      </c>
      <c r="W1427" s="163">
        <f>Q1427/L1427</f>
        <v>74.860740876918825</v>
      </c>
      <c r="X1427" s="163">
        <v>92.53</v>
      </c>
      <c r="Y1427" s="272">
        <v>44196</v>
      </c>
    </row>
    <row r="1428" spans="1:25" ht="15.75" thickBot="1" x14ac:dyDescent="0.3">
      <c r="A1428" s="484" t="s">
        <v>1265</v>
      </c>
      <c r="B1428" s="97" t="s">
        <v>1739</v>
      </c>
      <c r="C1428" s="97">
        <v>20</v>
      </c>
      <c r="D1428" s="211" t="s">
        <v>2268</v>
      </c>
      <c r="E1428" s="1196"/>
      <c r="F1428" s="916" t="s">
        <v>31</v>
      </c>
      <c r="G1428" s="765" t="s">
        <v>18</v>
      </c>
      <c r="H1428" s="765" t="s">
        <v>18</v>
      </c>
      <c r="I1428" s="765" t="s">
        <v>18</v>
      </c>
      <c r="J1428" s="765" t="s">
        <v>18</v>
      </c>
      <c r="K1428" s="765" t="s">
        <v>18</v>
      </c>
      <c r="L1428" s="101">
        <f>L1427</f>
        <v>1087.9000000000001</v>
      </c>
      <c r="M1428" s="101">
        <f t="shared" ref="M1428:O1428" si="769">M1427</f>
        <v>990.7</v>
      </c>
      <c r="N1428" s="101">
        <f t="shared" si="769"/>
        <v>0</v>
      </c>
      <c r="O1428" s="101">
        <f t="shared" si="769"/>
        <v>43</v>
      </c>
      <c r="P1428" s="335" t="s">
        <v>18</v>
      </c>
      <c r="Q1428" s="101">
        <f>Q1426+Q1427</f>
        <v>143212</v>
      </c>
      <c r="R1428" s="101">
        <f t="shared" ref="R1428:V1428" si="770">R1426+R1427</f>
        <v>0</v>
      </c>
      <c r="S1428" s="101">
        <f t="shared" si="770"/>
        <v>22953</v>
      </c>
      <c r="T1428" s="101">
        <f t="shared" si="770"/>
        <v>0</v>
      </c>
      <c r="U1428" s="101">
        <f t="shared" si="770"/>
        <v>120259</v>
      </c>
      <c r="V1428" s="101">
        <f t="shared" si="770"/>
        <v>0</v>
      </c>
      <c r="W1428" s="101" t="s">
        <v>18</v>
      </c>
      <c r="X1428" s="101" t="s">
        <v>18</v>
      </c>
      <c r="Y1428" s="102" t="s">
        <v>18</v>
      </c>
    </row>
    <row r="1429" spans="1:25" ht="26.25" thickBot="1" x14ac:dyDescent="0.3">
      <c r="A1429" s="484" t="s">
        <v>1265</v>
      </c>
      <c r="B1429" s="97" t="s">
        <v>1739</v>
      </c>
      <c r="C1429" s="97">
        <v>4</v>
      </c>
      <c r="D1429" s="211" t="s">
        <v>2273</v>
      </c>
      <c r="E1429" s="939" t="s">
        <v>593</v>
      </c>
      <c r="F1429" s="697" t="s">
        <v>930</v>
      </c>
      <c r="G1429" s="714" t="s">
        <v>38</v>
      </c>
      <c r="H1429" s="940">
        <v>1978</v>
      </c>
      <c r="I1429" s="940"/>
      <c r="J1429" s="714" t="s">
        <v>105</v>
      </c>
      <c r="K1429" s="714">
        <v>2</v>
      </c>
      <c r="L1429" s="163">
        <v>1070.8</v>
      </c>
      <c r="M1429" s="163">
        <v>972.8</v>
      </c>
      <c r="N1429" s="966"/>
      <c r="O1429" s="942">
        <v>16</v>
      </c>
      <c r="P1429" s="353" t="s">
        <v>2140</v>
      </c>
      <c r="Q1429" s="163">
        <v>61586</v>
      </c>
      <c r="R1429" s="163">
        <v>0</v>
      </c>
      <c r="S1429" s="163">
        <f>Q1429-U1429</f>
        <v>9871</v>
      </c>
      <c r="T1429" s="163">
        <v>0</v>
      </c>
      <c r="U1429" s="163">
        <v>51715</v>
      </c>
      <c r="V1429" s="163">
        <v>0</v>
      </c>
      <c r="W1429" s="163">
        <f>Q1429/L1429</f>
        <v>57.51400821815465</v>
      </c>
      <c r="X1429" s="163">
        <v>70.28</v>
      </c>
      <c r="Y1429" s="164">
        <v>44196</v>
      </c>
    </row>
    <row r="1430" spans="1:25" ht="13.5" thickBot="1" x14ac:dyDescent="0.25">
      <c r="A1430" s="437"/>
      <c r="B1430" s="34"/>
      <c r="C1430" s="34"/>
      <c r="D1430" s="132"/>
      <c r="E1430" s="939" t="s">
        <v>593</v>
      </c>
      <c r="F1430" s="697" t="s">
        <v>930</v>
      </c>
      <c r="G1430" s="714" t="s">
        <v>38</v>
      </c>
      <c r="H1430" s="940">
        <v>1978</v>
      </c>
      <c r="I1430" s="940"/>
      <c r="J1430" s="714" t="s">
        <v>105</v>
      </c>
      <c r="K1430" s="714">
        <v>2</v>
      </c>
      <c r="L1430" s="163">
        <v>1070.8</v>
      </c>
      <c r="M1430" s="163">
        <v>972.8</v>
      </c>
      <c r="N1430" s="966"/>
      <c r="O1430" s="942">
        <v>16</v>
      </c>
      <c r="P1430" s="1200" t="s">
        <v>78</v>
      </c>
      <c r="Q1430" s="163">
        <v>81196</v>
      </c>
      <c r="R1430" s="163">
        <v>0</v>
      </c>
      <c r="S1430" s="163">
        <f>Q1430-U1430</f>
        <v>13014</v>
      </c>
      <c r="T1430" s="163">
        <v>0</v>
      </c>
      <c r="U1430" s="163">
        <v>68182</v>
      </c>
      <c r="V1430" s="163">
        <v>0</v>
      </c>
      <c r="W1430" s="163">
        <f>Q1430/L1430</f>
        <v>75.827418752334708</v>
      </c>
      <c r="X1430" s="163">
        <v>92.53</v>
      </c>
      <c r="Y1430" s="272">
        <v>44196</v>
      </c>
    </row>
    <row r="1431" spans="1:25" ht="15.75" thickBot="1" x14ac:dyDescent="0.3">
      <c r="A1431" s="484" t="s">
        <v>1266</v>
      </c>
      <c r="B1431" s="97" t="s">
        <v>1740</v>
      </c>
      <c r="C1431" s="97">
        <v>20</v>
      </c>
      <c r="D1431" s="211" t="s">
        <v>2268</v>
      </c>
      <c r="E1431" s="1196"/>
      <c r="F1431" s="916" t="s">
        <v>31</v>
      </c>
      <c r="G1431" s="765" t="s">
        <v>18</v>
      </c>
      <c r="H1431" s="765" t="s">
        <v>18</v>
      </c>
      <c r="I1431" s="765" t="s">
        <v>18</v>
      </c>
      <c r="J1431" s="765" t="s">
        <v>18</v>
      </c>
      <c r="K1431" s="765" t="s">
        <v>18</v>
      </c>
      <c r="L1431" s="101">
        <f>L1430</f>
        <v>1070.8</v>
      </c>
      <c r="M1431" s="101">
        <f t="shared" ref="M1431:O1431" si="771">M1430</f>
        <v>972.8</v>
      </c>
      <c r="N1431" s="101">
        <f t="shared" si="771"/>
        <v>0</v>
      </c>
      <c r="O1431" s="101">
        <f t="shared" si="771"/>
        <v>16</v>
      </c>
      <c r="P1431" s="335" t="s">
        <v>18</v>
      </c>
      <c r="Q1431" s="101">
        <f>Q1429+Q1430</f>
        <v>142782</v>
      </c>
      <c r="R1431" s="101">
        <f t="shared" ref="R1431:V1431" si="772">R1429+R1430</f>
        <v>0</v>
      </c>
      <c r="S1431" s="101">
        <f t="shared" si="772"/>
        <v>22885</v>
      </c>
      <c r="T1431" s="101">
        <f t="shared" si="772"/>
        <v>0</v>
      </c>
      <c r="U1431" s="101">
        <f t="shared" si="772"/>
        <v>119897</v>
      </c>
      <c r="V1431" s="101">
        <f t="shared" si="772"/>
        <v>0</v>
      </c>
      <c r="W1431" s="101" t="s">
        <v>18</v>
      </c>
      <c r="X1431" s="101" t="s">
        <v>18</v>
      </c>
      <c r="Y1431" s="102" t="s">
        <v>18</v>
      </c>
    </row>
    <row r="1432" spans="1:25" ht="26.25" thickBot="1" x14ac:dyDescent="0.3">
      <c r="A1432" s="484" t="s">
        <v>1266</v>
      </c>
      <c r="B1432" s="97" t="s">
        <v>1740</v>
      </c>
      <c r="C1432" s="97">
        <v>4</v>
      </c>
      <c r="D1432" s="211" t="s">
        <v>2273</v>
      </c>
      <c r="E1432" s="939" t="s">
        <v>597</v>
      </c>
      <c r="F1432" s="697" t="s">
        <v>595</v>
      </c>
      <c r="G1432" s="714" t="s">
        <v>38</v>
      </c>
      <c r="H1432" s="940">
        <v>1989</v>
      </c>
      <c r="I1432" s="940"/>
      <c r="J1432" s="714" t="s">
        <v>105</v>
      </c>
      <c r="K1432" s="714">
        <v>2</v>
      </c>
      <c r="L1432" s="163">
        <v>804.7</v>
      </c>
      <c r="M1432" s="163">
        <v>719.8</v>
      </c>
      <c r="N1432" s="966"/>
      <c r="O1432" s="942">
        <v>23</v>
      </c>
      <c r="P1432" s="353" t="s">
        <v>2140</v>
      </c>
      <c r="Q1432" s="163">
        <v>59384</v>
      </c>
      <c r="R1432" s="163">
        <v>0</v>
      </c>
      <c r="S1432" s="163">
        <f>Q1432-U1432</f>
        <v>9518</v>
      </c>
      <c r="T1432" s="163">
        <v>0</v>
      </c>
      <c r="U1432" s="163">
        <v>49866</v>
      </c>
      <c r="V1432" s="163">
        <v>0</v>
      </c>
      <c r="W1432" s="163">
        <f>Q1432/L1432</f>
        <v>73.796445880452339</v>
      </c>
      <c r="X1432" s="163">
        <v>70.28</v>
      </c>
      <c r="Y1432" s="272">
        <v>44196</v>
      </c>
    </row>
    <row r="1433" spans="1:25" ht="13.5" thickBot="1" x14ac:dyDescent="0.3">
      <c r="A1433" s="437"/>
      <c r="B1433" s="34"/>
      <c r="C1433" s="34"/>
      <c r="D1433" s="132"/>
      <c r="E1433" s="1196"/>
      <c r="F1433" s="916" t="s">
        <v>31</v>
      </c>
      <c r="G1433" s="765" t="s">
        <v>18</v>
      </c>
      <c r="H1433" s="765" t="s">
        <v>18</v>
      </c>
      <c r="I1433" s="765" t="s">
        <v>18</v>
      </c>
      <c r="J1433" s="765" t="s">
        <v>18</v>
      </c>
      <c r="K1433" s="765" t="s">
        <v>18</v>
      </c>
      <c r="L1433" s="101">
        <f>L1432</f>
        <v>804.7</v>
      </c>
      <c r="M1433" s="101">
        <f t="shared" ref="M1433:O1433" si="773">M1432</f>
        <v>719.8</v>
      </c>
      <c r="N1433" s="101">
        <f t="shared" si="773"/>
        <v>0</v>
      </c>
      <c r="O1433" s="101">
        <f t="shared" si="773"/>
        <v>23</v>
      </c>
      <c r="P1433" s="335" t="s">
        <v>18</v>
      </c>
      <c r="Q1433" s="101">
        <f>Q1432</f>
        <v>59384</v>
      </c>
      <c r="R1433" s="101">
        <f t="shared" ref="R1433:U1433" si="774">R1432</f>
        <v>0</v>
      </c>
      <c r="S1433" s="101">
        <f t="shared" si="774"/>
        <v>9518</v>
      </c>
      <c r="T1433" s="101">
        <f t="shared" si="774"/>
        <v>0</v>
      </c>
      <c r="U1433" s="101">
        <f t="shared" si="774"/>
        <v>49866</v>
      </c>
      <c r="V1433" s="101">
        <f t="shared" ref="V1433" si="775">V1431+V1432</f>
        <v>0</v>
      </c>
      <c r="W1433" s="101" t="s">
        <v>18</v>
      </c>
      <c r="X1433" s="101" t="s">
        <v>18</v>
      </c>
      <c r="Y1433" s="102" t="s">
        <v>18</v>
      </c>
    </row>
    <row r="1434" spans="1:25" ht="26.25" thickBot="1" x14ac:dyDescent="0.3">
      <c r="A1434" s="484" t="s">
        <v>1267</v>
      </c>
      <c r="B1434" s="97" t="s">
        <v>1741</v>
      </c>
      <c r="C1434" s="97">
        <v>20</v>
      </c>
      <c r="D1434" s="211" t="s">
        <v>2268</v>
      </c>
      <c r="E1434" s="939" t="s">
        <v>598</v>
      </c>
      <c r="F1434" s="697" t="s">
        <v>596</v>
      </c>
      <c r="G1434" s="714" t="s">
        <v>38</v>
      </c>
      <c r="H1434" s="940">
        <v>1990</v>
      </c>
      <c r="I1434" s="940"/>
      <c r="J1434" s="714" t="s">
        <v>105</v>
      </c>
      <c r="K1434" s="714">
        <v>2</v>
      </c>
      <c r="L1434" s="163">
        <v>815.7</v>
      </c>
      <c r="M1434" s="163">
        <v>731.5</v>
      </c>
      <c r="N1434" s="966"/>
      <c r="O1434" s="942">
        <v>23</v>
      </c>
      <c r="P1434" s="353" t="s">
        <v>2140</v>
      </c>
      <c r="Q1434" s="163">
        <v>59504</v>
      </c>
      <c r="R1434" s="163">
        <v>0</v>
      </c>
      <c r="S1434" s="163">
        <f>Q1434-U1434</f>
        <v>9537</v>
      </c>
      <c r="T1434" s="163">
        <v>0</v>
      </c>
      <c r="U1434" s="163">
        <v>49967</v>
      </c>
      <c r="V1434" s="163">
        <v>0</v>
      </c>
      <c r="W1434" s="163">
        <f>Q1434/L1434</f>
        <v>72.948387887703802</v>
      </c>
      <c r="X1434" s="163">
        <v>70.28</v>
      </c>
      <c r="Y1434" s="272">
        <v>44196</v>
      </c>
    </row>
    <row r="1435" spans="1:25" ht="15.75" thickBot="1" x14ac:dyDescent="0.3">
      <c r="A1435" s="484" t="s">
        <v>1267</v>
      </c>
      <c r="B1435" s="97" t="s">
        <v>1741</v>
      </c>
      <c r="C1435" s="97">
        <v>4</v>
      </c>
      <c r="D1435" s="211" t="s">
        <v>2273</v>
      </c>
      <c r="E1435" s="1196"/>
      <c r="F1435" s="916" t="s">
        <v>31</v>
      </c>
      <c r="G1435" s="765" t="s">
        <v>18</v>
      </c>
      <c r="H1435" s="765" t="s">
        <v>18</v>
      </c>
      <c r="I1435" s="765" t="s">
        <v>18</v>
      </c>
      <c r="J1435" s="765" t="s">
        <v>18</v>
      </c>
      <c r="K1435" s="765" t="s">
        <v>18</v>
      </c>
      <c r="L1435" s="101">
        <f>L1434</f>
        <v>815.7</v>
      </c>
      <c r="M1435" s="101">
        <f t="shared" ref="M1435:O1435" si="776">M1434</f>
        <v>731.5</v>
      </c>
      <c r="N1435" s="101">
        <f t="shared" si="776"/>
        <v>0</v>
      </c>
      <c r="O1435" s="101">
        <f t="shared" si="776"/>
        <v>23</v>
      </c>
      <c r="P1435" s="335" t="s">
        <v>18</v>
      </c>
      <c r="Q1435" s="101">
        <f>Q1434</f>
        <v>59504</v>
      </c>
      <c r="R1435" s="101">
        <f t="shared" ref="R1435:U1435" si="777">R1434</f>
        <v>0</v>
      </c>
      <c r="S1435" s="101">
        <f t="shared" si="777"/>
        <v>9537</v>
      </c>
      <c r="T1435" s="101">
        <f t="shared" si="777"/>
        <v>0</v>
      </c>
      <c r="U1435" s="101">
        <f t="shared" si="777"/>
        <v>49967</v>
      </c>
      <c r="V1435" s="101">
        <f t="shared" ref="V1435" si="778">V1433+V1434</f>
        <v>0</v>
      </c>
      <c r="W1435" s="101" t="s">
        <v>18</v>
      </c>
      <c r="X1435" s="101" t="s">
        <v>18</v>
      </c>
      <c r="Y1435" s="102" t="s">
        <v>18</v>
      </c>
    </row>
    <row r="1436" spans="1:25" ht="26.25" thickBot="1" x14ac:dyDescent="0.3">
      <c r="A1436" s="437"/>
      <c r="B1436" s="34"/>
      <c r="C1436" s="34"/>
      <c r="D1436" s="132"/>
      <c r="E1436" s="939" t="s">
        <v>957</v>
      </c>
      <c r="F1436" s="697" t="s">
        <v>931</v>
      </c>
      <c r="G1436" s="714" t="s">
        <v>38</v>
      </c>
      <c r="H1436" s="940">
        <v>1985</v>
      </c>
      <c r="I1436" s="940"/>
      <c r="J1436" s="714" t="s">
        <v>105</v>
      </c>
      <c r="K1436" s="714">
        <v>2</v>
      </c>
      <c r="L1436" s="163">
        <v>828.7</v>
      </c>
      <c r="M1436" s="163">
        <v>726.5</v>
      </c>
      <c r="N1436" s="966"/>
      <c r="O1436" s="942">
        <v>25</v>
      </c>
      <c r="P1436" s="353" t="s">
        <v>2140</v>
      </c>
      <c r="Q1436" s="163">
        <v>59646</v>
      </c>
      <c r="R1436" s="163">
        <v>0</v>
      </c>
      <c r="S1436" s="163">
        <f>Q1436-U1436</f>
        <v>9560</v>
      </c>
      <c r="T1436" s="163">
        <v>0</v>
      </c>
      <c r="U1436" s="163">
        <v>50086</v>
      </c>
      <c r="V1436" s="163">
        <v>0</v>
      </c>
      <c r="W1436" s="163">
        <f>Q1436/L1436</f>
        <v>71.975383130203923</v>
      </c>
      <c r="X1436" s="163">
        <v>70.28</v>
      </c>
      <c r="Y1436" s="272">
        <v>44196</v>
      </c>
    </row>
    <row r="1437" spans="1:25" ht="15.75" thickBot="1" x14ac:dyDescent="0.3">
      <c r="A1437" s="484" t="s">
        <v>1268</v>
      </c>
      <c r="B1437" s="97" t="s">
        <v>1742</v>
      </c>
      <c r="C1437" s="97">
        <v>20</v>
      </c>
      <c r="D1437" s="211" t="s">
        <v>2268</v>
      </c>
      <c r="E1437" s="1196"/>
      <c r="F1437" s="916" t="s">
        <v>31</v>
      </c>
      <c r="G1437" s="765" t="s">
        <v>18</v>
      </c>
      <c r="H1437" s="765" t="s">
        <v>18</v>
      </c>
      <c r="I1437" s="765" t="s">
        <v>18</v>
      </c>
      <c r="J1437" s="765" t="s">
        <v>18</v>
      </c>
      <c r="K1437" s="765" t="s">
        <v>18</v>
      </c>
      <c r="L1437" s="101">
        <f>L1436</f>
        <v>828.7</v>
      </c>
      <c r="M1437" s="101">
        <f t="shared" ref="M1437:O1437" si="779">M1436</f>
        <v>726.5</v>
      </c>
      <c r="N1437" s="101">
        <f t="shared" si="779"/>
        <v>0</v>
      </c>
      <c r="O1437" s="101">
        <f t="shared" si="779"/>
        <v>25</v>
      </c>
      <c r="P1437" s="335" t="s">
        <v>18</v>
      </c>
      <c r="Q1437" s="101">
        <f>Q1436</f>
        <v>59646</v>
      </c>
      <c r="R1437" s="101">
        <f t="shared" ref="R1437:U1437" si="780">R1436</f>
        <v>0</v>
      </c>
      <c r="S1437" s="101">
        <f t="shared" si="780"/>
        <v>9560</v>
      </c>
      <c r="T1437" s="101">
        <f t="shared" si="780"/>
        <v>0</v>
      </c>
      <c r="U1437" s="101">
        <f t="shared" si="780"/>
        <v>50086</v>
      </c>
      <c r="V1437" s="101">
        <f t="shared" ref="V1437" si="781">V1435+V1436</f>
        <v>0</v>
      </c>
      <c r="W1437" s="101" t="s">
        <v>18</v>
      </c>
      <c r="X1437" s="101" t="s">
        <v>18</v>
      </c>
      <c r="Y1437" s="102" t="s">
        <v>18</v>
      </c>
    </row>
    <row r="1438" spans="1:25" ht="26.25" thickBot="1" x14ac:dyDescent="0.3">
      <c r="A1438" s="484" t="s">
        <v>1268</v>
      </c>
      <c r="B1438" s="97" t="s">
        <v>1742</v>
      </c>
      <c r="C1438" s="97">
        <v>4</v>
      </c>
      <c r="D1438" s="211" t="s">
        <v>2273</v>
      </c>
      <c r="E1438" s="939" t="s">
        <v>956</v>
      </c>
      <c r="F1438" s="697" t="s">
        <v>933</v>
      </c>
      <c r="G1438" s="714" t="s">
        <v>38</v>
      </c>
      <c r="H1438" s="940">
        <v>1991</v>
      </c>
      <c r="I1438" s="940"/>
      <c r="J1438" s="714" t="s">
        <v>105</v>
      </c>
      <c r="K1438" s="714">
        <v>2</v>
      </c>
      <c r="L1438" s="163">
        <v>807.4</v>
      </c>
      <c r="M1438" s="163">
        <v>705.7</v>
      </c>
      <c r="N1438" s="966"/>
      <c r="O1438" s="942">
        <v>20</v>
      </c>
      <c r="P1438" s="353" t="s">
        <v>2140</v>
      </c>
      <c r="Q1438" s="163">
        <v>59381</v>
      </c>
      <c r="R1438" s="163">
        <v>0</v>
      </c>
      <c r="S1438" s="163">
        <f>Q1438-U1438</f>
        <v>9517</v>
      </c>
      <c r="T1438" s="163">
        <v>0</v>
      </c>
      <c r="U1438" s="163">
        <v>49864</v>
      </c>
      <c r="V1438" s="163">
        <v>0</v>
      </c>
      <c r="W1438" s="163">
        <f>Q1438/L1438</f>
        <v>73.545949962843693</v>
      </c>
      <c r="X1438" s="163">
        <v>70.28</v>
      </c>
      <c r="Y1438" s="272">
        <v>44196</v>
      </c>
    </row>
    <row r="1439" spans="1:25" ht="13.5" thickBot="1" x14ac:dyDescent="0.3">
      <c r="A1439" s="437"/>
      <c r="B1439" s="34"/>
      <c r="C1439" s="34"/>
      <c r="D1439" s="132"/>
      <c r="E1439" s="1196"/>
      <c r="F1439" s="916" t="s">
        <v>31</v>
      </c>
      <c r="G1439" s="765" t="s">
        <v>18</v>
      </c>
      <c r="H1439" s="765" t="s">
        <v>18</v>
      </c>
      <c r="I1439" s="765" t="s">
        <v>18</v>
      </c>
      <c r="J1439" s="765" t="s">
        <v>18</v>
      </c>
      <c r="K1439" s="765" t="s">
        <v>18</v>
      </c>
      <c r="L1439" s="101">
        <f>L1438</f>
        <v>807.4</v>
      </c>
      <c r="M1439" s="101">
        <f t="shared" ref="M1439:O1439" si="782">M1438</f>
        <v>705.7</v>
      </c>
      <c r="N1439" s="101">
        <f t="shared" si="782"/>
        <v>0</v>
      </c>
      <c r="O1439" s="101">
        <f t="shared" si="782"/>
        <v>20</v>
      </c>
      <c r="P1439" s="335" t="s">
        <v>18</v>
      </c>
      <c r="Q1439" s="101">
        <f>Q1438</f>
        <v>59381</v>
      </c>
      <c r="R1439" s="101">
        <f t="shared" ref="R1439:U1439" si="783">R1438</f>
        <v>0</v>
      </c>
      <c r="S1439" s="101">
        <f t="shared" si="783"/>
        <v>9517</v>
      </c>
      <c r="T1439" s="101">
        <f t="shared" si="783"/>
        <v>0</v>
      </c>
      <c r="U1439" s="101">
        <f t="shared" si="783"/>
        <v>49864</v>
      </c>
      <c r="V1439" s="101">
        <f t="shared" ref="V1439" si="784">V1437+V1438</f>
        <v>0</v>
      </c>
      <c r="W1439" s="101" t="s">
        <v>18</v>
      </c>
      <c r="X1439" s="101" t="s">
        <v>18</v>
      </c>
      <c r="Y1439" s="102" t="s">
        <v>18</v>
      </c>
    </row>
    <row r="1440" spans="1:25" ht="26.25" thickBot="1" x14ac:dyDescent="0.3">
      <c r="A1440" s="484" t="s">
        <v>1269</v>
      </c>
      <c r="B1440" s="97" t="s">
        <v>1743</v>
      </c>
      <c r="C1440" s="97">
        <v>20</v>
      </c>
      <c r="D1440" s="211" t="s">
        <v>2268</v>
      </c>
      <c r="E1440" s="939" t="s">
        <v>2317</v>
      </c>
      <c r="F1440" s="697" t="s">
        <v>594</v>
      </c>
      <c r="G1440" s="714" t="s">
        <v>38</v>
      </c>
      <c r="H1440" s="940">
        <v>1993</v>
      </c>
      <c r="I1440" s="940"/>
      <c r="J1440" s="714" t="s">
        <v>105</v>
      </c>
      <c r="K1440" s="714">
        <v>2</v>
      </c>
      <c r="L1440" s="163">
        <v>835.4</v>
      </c>
      <c r="M1440" s="163">
        <v>749.6</v>
      </c>
      <c r="N1440" s="966"/>
      <c r="O1440" s="942">
        <v>24</v>
      </c>
      <c r="P1440" s="353" t="s">
        <v>2140</v>
      </c>
      <c r="Q1440" s="163">
        <v>59720</v>
      </c>
      <c r="R1440" s="163">
        <v>0</v>
      </c>
      <c r="S1440" s="163">
        <f>Q1440-U1440</f>
        <v>9572</v>
      </c>
      <c r="T1440" s="163">
        <v>0</v>
      </c>
      <c r="U1440" s="163">
        <v>50148</v>
      </c>
      <c r="V1440" s="163">
        <v>0</v>
      </c>
      <c r="W1440" s="163">
        <f>Q1440/L1440</f>
        <v>71.48671295187934</v>
      </c>
      <c r="X1440" s="163">
        <v>70.28</v>
      </c>
      <c r="Y1440" s="272">
        <v>44196</v>
      </c>
    </row>
    <row r="1441" spans="1:25" ht="15.75" thickBot="1" x14ac:dyDescent="0.3">
      <c r="A1441" s="484" t="s">
        <v>1269</v>
      </c>
      <c r="B1441" s="97" t="s">
        <v>1743</v>
      </c>
      <c r="C1441" s="97">
        <v>4</v>
      </c>
      <c r="D1441" s="211" t="s">
        <v>2273</v>
      </c>
      <c r="E1441" s="1196"/>
      <c r="F1441" s="916" t="s">
        <v>31</v>
      </c>
      <c r="G1441" s="765" t="s">
        <v>18</v>
      </c>
      <c r="H1441" s="765" t="s">
        <v>18</v>
      </c>
      <c r="I1441" s="765" t="s">
        <v>18</v>
      </c>
      <c r="J1441" s="765" t="s">
        <v>18</v>
      </c>
      <c r="K1441" s="765" t="s">
        <v>18</v>
      </c>
      <c r="L1441" s="101">
        <f>L1440</f>
        <v>835.4</v>
      </c>
      <c r="M1441" s="101">
        <f t="shared" ref="M1441:O1441" si="785">M1440</f>
        <v>749.6</v>
      </c>
      <c r="N1441" s="101">
        <f t="shared" si="785"/>
        <v>0</v>
      </c>
      <c r="O1441" s="101">
        <f t="shared" si="785"/>
        <v>24</v>
      </c>
      <c r="P1441" s="335" t="s">
        <v>18</v>
      </c>
      <c r="Q1441" s="101">
        <f>Q1440</f>
        <v>59720</v>
      </c>
      <c r="R1441" s="101">
        <f t="shared" ref="R1441:U1441" si="786">R1440</f>
        <v>0</v>
      </c>
      <c r="S1441" s="101">
        <f t="shared" si="786"/>
        <v>9572</v>
      </c>
      <c r="T1441" s="101">
        <f t="shared" si="786"/>
        <v>0</v>
      </c>
      <c r="U1441" s="101">
        <f t="shared" si="786"/>
        <v>50148</v>
      </c>
      <c r="V1441" s="101">
        <f t="shared" ref="V1441" si="787">V1439+V1440</f>
        <v>0</v>
      </c>
      <c r="W1441" s="101" t="s">
        <v>18</v>
      </c>
      <c r="X1441" s="101" t="s">
        <v>18</v>
      </c>
      <c r="Y1441" s="102" t="s">
        <v>18</v>
      </c>
    </row>
    <row r="1442" spans="1:25" ht="26.25" thickBot="1" x14ac:dyDescent="0.3">
      <c r="A1442" s="437"/>
      <c r="B1442" s="34"/>
      <c r="C1442" s="34"/>
      <c r="D1442" s="132"/>
      <c r="E1442" s="939" t="s">
        <v>2318</v>
      </c>
      <c r="F1442" s="697" t="s">
        <v>932</v>
      </c>
      <c r="G1442" s="714" t="s">
        <v>38</v>
      </c>
      <c r="H1442" s="940">
        <v>1986</v>
      </c>
      <c r="I1442" s="940"/>
      <c r="J1442" s="714" t="s">
        <v>105</v>
      </c>
      <c r="K1442" s="714">
        <v>2</v>
      </c>
      <c r="L1442" s="163">
        <v>822.2</v>
      </c>
      <c r="M1442" s="163">
        <v>722.1</v>
      </c>
      <c r="N1442" s="966"/>
      <c r="O1442" s="942">
        <v>15</v>
      </c>
      <c r="P1442" s="353" t="s">
        <v>2140</v>
      </c>
      <c r="Q1442" s="163">
        <v>59575</v>
      </c>
      <c r="R1442" s="163">
        <v>0</v>
      </c>
      <c r="S1442" s="163">
        <f>Q1442-U1442</f>
        <v>9549</v>
      </c>
      <c r="T1442" s="163">
        <v>0</v>
      </c>
      <c r="U1442" s="163">
        <v>50026</v>
      </c>
      <c r="V1442" s="163">
        <v>0</v>
      </c>
      <c r="W1442" s="163">
        <f>Q1442/L1442</f>
        <v>72.458039406470448</v>
      </c>
      <c r="X1442" s="163">
        <v>70.28</v>
      </c>
      <c r="Y1442" s="272">
        <v>44196</v>
      </c>
    </row>
    <row r="1443" spans="1:25" ht="15.75" thickBot="1" x14ac:dyDescent="0.3">
      <c r="A1443" s="484" t="s">
        <v>1270</v>
      </c>
      <c r="B1443" s="97" t="s">
        <v>1744</v>
      </c>
      <c r="C1443" s="97">
        <v>20</v>
      </c>
      <c r="D1443" s="211" t="s">
        <v>2268</v>
      </c>
      <c r="E1443" s="1196"/>
      <c r="F1443" s="916" t="s">
        <v>31</v>
      </c>
      <c r="G1443" s="765" t="s">
        <v>18</v>
      </c>
      <c r="H1443" s="765" t="s">
        <v>18</v>
      </c>
      <c r="I1443" s="765" t="s">
        <v>18</v>
      </c>
      <c r="J1443" s="765" t="s">
        <v>18</v>
      </c>
      <c r="K1443" s="765" t="s">
        <v>18</v>
      </c>
      <c r="L1443" s="101">
        <f>L1442</f>
        <v>822.2</v>
      </c>
      <c r="M1443" s="101">
        <f t="shared" ref="M1443:O1443" si="788">M1442</f>
        <v>722.1</v>
      </c>
      <c r="N1443" s="101">
        <f t="shared" si="788"/>
        <v>0</v>
      </c>
      <c r="O1443" s="101">
        <f t="shared" si="788"/>
        <v>15</v>
      </c>
      <c r="P1443" s="335" t="s">
        <v>18</v>
      </c>
      <c r="Q1443" s="101">
        <f>Q1442</f>
        <v>59575</v>
      </c>
      <c r="R1443" s="101">
        <f t="shared" ref="R1443:U1443" si="789">R1442</f>
        <v>0</v>
      </c>
      <c r="S1443" s="101">
        <f t="shared" si="789"/>
        <v>9549</v>
      </c>
      <c r="T1443" s="101">
        <f t="shared" si="789"/>
        <v>0</v>
      </c>
      <c r="U1443" s="101">
        <f t="shared" si="789"/>
        <v>50026</v>
      </c>
      <c r="V1443" s="101">
        <f t="shared" ref="V1443" si="790">V1441+V1442</f>
        <v>0</v>
      </c>
      <c r="W1443" s="101" t="s">
        <v>18</v>
      </c>
      <c r="X1443" s="101" t="s">
        <v>18</v>
      </c>
      <c r="Y1443" s="102" t="s">
        <v>18</v>
      </c>
    </row>
    <row r="1444" spans="1:25" ht="13.5" thickBot="1" x14ac:dyDescent="0.3">
      <c r="A1444" s="437"/>
      <c r="B1444" s="34"/>
      <c r="C1444" s="34"/>
      <c r="D1444" s="132"/>
      <c r="E1444" s="919" t="s">
        <v>253</v>
      </c>
      <c r="F1444" s="918" t="s">
        <v>153</v>
      </c>
      <c r="G1444" s="765" t="s">
        <v>18</v>
      </c>
      <c r="H1444" s="765" t="s">
        <v>18</v>
      </c>
      <c r="I1444" s="765" t="s">
        <v>18</v>
      </c>
      <c r="J1444" s="765" t="s">
        <v>18</v>
      </c>
      <c r="K1444" s="765" t="s">
        <v>18</v>
      </c>
      <c r="L1444" s="101">
        <f>L1447+L1449+L1451+L1453+L1455+L1457</f>
        <v>2680.7</v>
      </c>
      <c r="M1444" s="101">
        <f t="shared" ref="M1444:O1444" si="791">M1447+M1449+M1451+M1453+M1455+M1457</f>
        <v>2469</v>
      </c>
      <c r="N1444" s="101">
        <f t="shared" si="791"/>
        <v>1487.89</v>
      </c>
      <c r="O1444" s="695">
        <f t="shared" si="791"/>
        <v>98</v>
      </c>
      <c r="P1444" s="335" t="s">
        <v>18</v>
      </c>
      <c r="Q1444" s="101">
        <f>Q1447+Q1449+Q1451+Q1453+Q1455+Q1457</f>
        <v>29795949</v>
      </c>
      <c r="R1444" s="101">
        <f t="shared" ref="R1444:U1444" si="792">R1447+R1449+R1451+R1453+R1455+R1457</f>
        <v>0</v>
      </c>
      <c r="S1444" s="101">
        <f t="shared" si="792"/>
        <v>1770502.6984655471</v>
      </c>
      <c r="T1444" s="101">
        <f t="shared" si="792"/>
        <v>21759767.501534451</v>
      </c>
      <c r="U1444" s="101">
        <f t="shared" si="792"/>
        <v>6265678.7999999998</v>
      </c>
      <c r="V1444" s="101">
        <v>0</v>
      </c>
      <c r="W1444" s="101" t="s">
        <v>18</v>
      </c>
      <c r="X1444" s="101" t="s">
        <v>18</v>
      </c>
      <c r="Y1444" s="102" t="s">
        <v>18</v>
      </c>
    </row>
    <row r="1445" spans="1:25" ht="15" x14ac:dyDescent="0.25">
      <c r="A1445" s="484" t="s">
        <v>1271</v>
      </c>
      <c r="B1445" s="97" t="s">
        <v>1745</v>
      </c>
      <c r="C1445" s="97">
        <v>20</v>
      </c>
      <c r="D1445" s="211" t="s">
        <v>2267</v>
      </c>
      <c r="E1445" s="931" t="s">
        <v>254</v>
      </c>
      <c r="F1445" s="698" t="s">
        <v>106</v>
      </c>
      <c r="G1445" s="284" t="s">
        <v>38</v>
      </c>
      <c r="H1445" s="884">
        <v>1974</v>
      </c>
      <c r="I1445" s="884"/>
      <c r="J1445" s="284" t="s">
        <v>105</v>
      </c>
      <c r="K1445" s="284">
        <v>2</v>
      </c>
      <c r="L1445" s="956">
        <v>535.70000000000005</v>
      </c>
      <c r="M1445" s="956">
        <v>495.6</v>
      </c>
      <c r="N1445" s="956">
        <v>298.23</v>
      </c>
      <c r="O1445" s="98">
        <v>20</v>
      </c>
      <c r="P1445" s="340" t="s">
        <v>2111</v>
      </c>
      <c r="Q1445" s="956">
        <v>411969</v>
      </c>
      <c r="R1445" s="956">
        <v>0</v>
      </c>
      <c r="S1445" s="956">
        <v>90763.53</v>
      </c>
      <c r="T1445" s="956">
        <v>0</v>
      </c>
      <c r="U1445" s="956">
        <v>321205.46999999997</v>
      </c>
      <c r="V1445" s="956">
        <v>0</v>
      </c>
      <c r="W1445" s="956">
        <f t="shared" ref="W1445:W1446" si="793">Q1445/L1445</f>
        <v>769.02930744819855</v>
      </c>
      <c r="X1445" s="956">
        <v>769.03</v>
      </c>
      <c r="Y1445" s="157">
        <v>44196</v>
      </c>
    </row>
    <row r="1446" spans="1:25" ht="15" x14ac:dyDescent="0.25">
      <c r="A1446" s="484" t="s">
        <v>1271</v>
      </c>
      <c r="B1446" s="97" t="s">
        <v>1746</v>
      </c>
      <c r="C1446" s="97">
        <v>20</v>
      </c>
      <c r="D1446" s="211" t="s">
        <v>2264</v>
      </c>
      <c r="E1446" s="903" t="s">
        <v>254</v>
      </c>
      <c r="F1446" s="904" t="s">
        <v>106</v>
      </c>
      <c r="G1446" s="715" t="s">
        <v>38</v>
      </c>
      <c r="H1446" s="905">
        <v>1974</v>
      </c>
      <c r="I1446" s="905"/>
      <c r="J1446" s="715" t="s">
        <v>105</v>
      </c>
      <c r="K1446" s="715">
        <v>2</v>
      </c>
      <c r="L1446" s="107">
        <v>535.70000000000005</v>
      </c>
      <c r="M1446" s="107">
        <v>495.6</v>
      </c>
      <c r="N1446" s="107">
        <v>298.23</v>
      </c>
      <c r="O1446" s="907">
        <v>20</v>
      </c>
      <c r="P1446" s="300" t="s">
        <v>2128</v>
      </c>
      <c r="Q1446" s="107">
        <v>50195</v>
      </c>
      <c r="R1446" s="107">
        <v>0</v>
      </c>
      <c r="S1446" s="107">
        <v>11058.78</v>
      </c>
      <c r="T1446" s="107">
        <v>0</v>
      </c>
      <c r="U1446" s="107">
        <v>39136.22</v>
      </c>
      <c r="V1446" s="107">
        <v>0</v>
      </c>
      <c r="W1446" s="107">
        <f t="shared" si="793"/>
        <v>93.699831995519872</v>
      </c>
      <c r="X1446" s="107">
        <v>93.7</v>
      </c>
      <c r="Y1446" s="108">
        <v>44196</v>
      </c>
    </row>
    <row r="1447" spans="1:25" x14ac:dyDescent="0.25">
      <c r="A1447" s="437"/>
      <c r="B1447" s="34"/>
      <c r="C1447" s="34"/>
      <c r="D1447" s="132"/>
      <c r="E1447" s="883"/>
      <c r="F1447" s="530" t="s">
        <v>31</v>
      </c>
      <c r="G1447" s="501" t="s">
        <v>18</v>
      </c>
      <c r="H1447" s="501" t="s">
        <v>18</v>
      </c>
      <c r="I1447" s="501" t="s">
        <v>18</v>
      </c>
      <c r="J1447" s="501" t="s">
        <v>18</v>
      </c>
      <c r="K1447" s="501" t="s">
        <v>18</v>
      </c>
      <c r="L1447" s="109">
        <f>L1445</f>
        <v>535.70000000000005</v>
      </c>
      <c r="M1447" s="109">
        <f t="shared" ref="M1447:O1447" si="794">M1445</f>
        <v>495.6</v>
      </c>
      <c r="N1447" s="109">
        <f t="shared" si="794"/>
        <v>298.23</v>
      </c>
      <c r="O1447" s="910">
        <f t="shared" si="794"/>
        <v>20</v>
      </c>
      <c r="P1447" s="350" t="s">
        <v>18</v>
      </c>
      <c r="Q1447" s="109">
        <f>Q1445+Q1446</f>
        <v>462164</v>
      </c>
      <c r="R1447" s="109">
        <f t="shared" ref="R1447:U1447" si="795">R1445+R1446</f>
        <v>0</v>
      </c>
      <c r="S1447" s="109">
        <f t="shared" si="795"/>
        <v>101822.31</v>
      </c>
      <c r="T1447" s="109">
        <f t="shared" si="795"/>
        <v>0</v>
      </c>
      <c r="U1447" s="109">
        <f t="shared" si="795"/>
        <v>360341.68999999994</v>
      </c>
      <c r="V1447" s="109">
        <v>0</v>
      </c>
      <c r="W1447" s="109" t="s">
        <v>18</v>
      </c>
      <c r="X1447" s="109" t="s">
        <v>18</v>
      </c>
      <c r="Y1447" s="110" t="s">
        <v>18</v>
      </c>
    </row>
    <row r="1448" spans="1:25" ht="15" x14ac:dyDescent="0.25">
      <c r="A1448" s="484" t="s">
        <v>1272</v>
      </c>
      <c r="B1448" s="97" t="s">
        <v>1747</v>
      </c>
      <c r="C1448" s="97">
        <v>10</v>
      </c>
      <c r="D1448" s="211" t="s">
        <v>2129</v>
      </c>
      <c r="E1448" s="883" t="s">
        <v>255</v>
      </c>
      <c r="F1448" s="698" t="s">
        <v>107</v>
      </c>
      <c r="G1448" s="284" t="s">
        <v>38</v>
      </c>
      <c r="H1448" s="884">
        <v>1973</v>
      </c>
      <c r="I1448" s="884"/>
      <c r="J1448" s="284" t="s">
        <v>105</v>
      </c>
      <c r="K1448" s="284">
        <v>2</v>
      </c>
      <c r="L1448" s="956">
        <v>536.1</v>
      </c>
      <c r="M1448" s="956">
        <v>491.5</v>
      </c>
      <c r="N1448" s="956">
        <v>295.02</v>
      </c>
      <c r="O1448" s="98">
        <v>20</v>
      </c>
      <c r="P1448" s="336" t="s">
        <v>2129</v>
      </c>
      <c r="Q1448" s="956">
        <v>7298661</v>
      </c>
      <c r="R1448" s="956">
        <v>0</v>
      </c>
      <c r="S1448" s="956">
        <v>433693.15166204795</v>
      </c>
      <c r="T1448" s="956">
        <v>5330159.6983379517</v>
      </c>
      <c r="U1448" s="956">
        <v>1534808.15</v>
      </c>
      <c r="V1448" s="956">
        <v>0</v>
      </c>
      <c r="W1448" s="956">
        <f>Q1448/L1448</f>
        <v>13614.364857302742</v>
      </c>
      <c r="X1448" s="956">
        <v>5406.1</v>
      </c>
      <c r="Y1448" s="157">
        <v>44196</v>
      </c>
    </row>
    <row r="1449" spans="1:25" x14ac:dyDescent="0.25">
      <c r="A1449" s="437"/>
      <c r="B1449" s="34"/>
      <c r="C1449" s="34"/>
      <c r="D1449" s="132"/>
      <c r="E1449" s="883"/>
      <c r="F1449" s="530" t="s">
        <v>31</v>
      </c>
      <c r="G1449" s="501" t="s">
        <v>18</v>
      </c>
      <c r="H1449" s="501" t="s">
        <v>18</v>
      </c>
      <c r="I1449" s="501" t="s">
        <v>18</v>
      </c>
      <c r="J1449" s="501" t="s">
        <v>18</v>
      </c>
      <c r="K1449" s="501" t="s">
        <v>18</v>
      </c>
      <c r="L1449" s="109">
        <f>SUM(L1448)</f>
        <v>536.1</v>
      </c>
      <c r="M1449" s="109">
        <f>SUM(M1448)</f>
        <v>491.5</v>
      </c>
      <c r="N1449" s="109">
        <f>SUM(N1448)</f>
        <v>295.02</v>
      </c>
      <c r="O1449" s="910">
        <f>SUM(O1448)</f>
        <v>20</v>
      </c>
      <c r="P1449" s="350" t="s">
        <v>18</v>
      </c>
      <c r="Q1449" s="109">
        <f>Q1448</f>
        <v>7298661</v>
      </c>
      <c r="R1449" s="109">
        <f t="shared" ref="R1449:U1449" si="796">R1448</f>
        <v>0</v>
      </c>
      <c r="S1449" s="109">
        <f t="shared" si="796"/>
        <v>433693.15166204795</v>
      </c>
      <c r="T1449" s="109">
        <f t="shared" si="796"/>
        <v>5330159.6983379517</v>
      </c>
      <c r="U1449" s="109">
        <f t="shared" si="796"/>
        <v>1534808.15</v>
      </c>
      <c r="V1449" s="109">
        <v>0</v>
      </c>
      <c r="W1449" s="109" t="s">
        <v>18</v>
      </c>
      <c r="X1449" s="109" t="s">
        <v>18</v>
      </c>
      <c r="Y1449" s="110" t="s">
        <v>18</v>
      </c>
    </row>
    <row r="1450" spans="1:25" ht="15" x14ac:dyDescent="0.25">
      <c r="A1450" s="484" t="s">
        <v>1273</v>
      </c>
      <c r="B1450" s="97" t="s">
        <v>1748</v>
      </c>
      <c r="C1450" s="97">
        <v>10</v>
      </c>
      <c r="D1450" s="211" t="s">
        <v>2129</v>
      </c>
      <c r="E1450" s="883" t="s">
        <v>256</v>
      </c>
      <c r="F1450" s="698" t="s">
        <v>546</v>
      </c>
      <c r="G1450" s="284" t="s">
        <v>38</v>
      </c>
      <c r="H1450" s="884">
        <v>1973</v>
      </c>
      <c r="I1450" s="884"/>
      <c r="J1450" s="284" t="s">
        <v>105</v>
      </c>
      <c r="K1450" s="284">
        <v>2</v>
      </c>
      <c r="L1450" s="956">
        <v>538.79999999999995</v>
      </c>
      <c r="M1450" s="956">
        <v>497.3</v>
      </c>
      <c r="N1450" s="956">
        <v>299.18</v>
      </c>
      <c r="O1450" s="98">
        <v>19</v>
      </c>
      <c r="P1450" s="336" t="s">
        <v>2129</v>
      </c>
      <c r="Q1450" s="956">
        <v>6300716</v>
      </c>
      <c r="R1450" s="956">
        <v>0</v>
      </c>
      <c r="S1450" s="956">
        <v>374394.34035799763</v>
      </c>
      <c r="T1450" s="956">
        <v>4601367.6296420023</v>
      </c>
      <c r="U1450" s="956">
        <v>1324954.03</v>
      </c>
      <c r="V1450" s="956">
        <v>0</v>
      </c>
      <c r="W1450" s="956">
        <f>Q1450/L1450</f>
        <v>11693.979213066073</v>
      </c>
      <c r="X1450" s="956">
        <v>5406.1</v>
      </c>
      <c r="Y1450" s="157">
        <v>44196</v>
      </c>
    </row>
    <row r="1451" spans="1:25" x14ac:dyDescent="0.25">
      <c r="A1451" s="437"/>
      <c r="B1451" s="34"/>
      <c r="C1451" s="34"/>
      <c r="D1451" s="132"/>
      <c r="E1451" s="883"/>
      <c r="F1451" s="530" t="s">
        <v>31</v>
      </c>
      <c r="G1451" s="501" t="s">
        <v>18</v>
      </c>
      <c r="H1451" s="501" t="s">
        <v>18</v>
      </c>
      <c r="I1451" s="501" t="s">
        <v>18</v>
      </c>
      <c r="J1451" s="501" t="s">
        <v>18</v>
      </c>
      <c r="K1451" s="501" t="s">
        <v>18</v>
      </c>
      <c r="L1451" s="109">
        <f>SUM(L1450)</f>
        <v>538.79999999999995</v>
      </c>
      <c r="M1451" s="109">
        <f>SUM(M1450)</f>
        <v>497.3</v>
      </c>
      <c r="N1451" s="109">
        <f>SUM(N1450)</f>
        <v>299.18</v>
      </c>
      <c r="O1451" s="910">
        <f>SUM(O1450)</f>
        <v>19</v>
      </c>
      <c r="P1451" s="350" t="s">
        <v>18</v>
      </c>
      <c r="Q1451" s="109">
        <f>Q1450</f>
        <v>6300716</v>
      </c>
      <c r="R1451" s="109">
        <f t="shared" ref="R1451:V1451" si="797">R1450</f>
        <v>0</v>
      </c>
      <c r="S1451" s="109">
        <f t="shared" si="797"/>
        <v>374394.34035799763</v>
      </c>
      <c r="T1451" s="109">
        <f t="shared" si="797"/>
        <v>4601367.6296420023</v>
      </c>
      <c r="U1451" s="109">
        <f t="shared" si="797"/>
        <v>1324954.03</v>
      </c>
      <c r="V1451" s="109">
        <f t="shared" si="797"/>
        <v>0</v>
      </c>
      <c r="W1451" s="109" t="s">
        <v>18</v>
      </c>
      <c r="X1451" s="109" t="s">
        <v>18</v>
      </c>
      <c r="Y1451" s="110" t="s">
        <v>18</v>
      </c>
    </row>
    <row r="1452" spans="1:25" ht="15" x14ac:dyDescent="0.25">
      <c r="A1452" s="484" t="s">
        <v>1274</v>
      </c>
      <c r="B1452" s="97" t="s">
        <v>1749</v>
      </c>
      <c r="C1452" s="97">
        <v>10</v>
      </c>
      <c r="D1452" s="211" t="s">
        <v>2129</v>
      </c>
      <c r="E1452" s="883" t="s">
        <v>257</v>
      </c>
      <c r="F1452" s="698" t="s">
        <v>108</v>
      </c>
      <c r="G1452" s="284" t="s">
        <v>38</v>
      </c>
      <c r="H1452" s="884">
        <v>1966</v>
      </c>
      <c r="I1452" s="884"/>
      <c r="J1452" s="284" t="s">
        <v>105</v>
      </c>
      <c r="K1452" s="284">
        <v>2</v>
      </c>
      <c r="L1452" s="956">
        <v>358.3</v>
      </c>
      <c r="M1452" s="956">
        <v>329.7</v>
      </c>
      <c r="N1452" s="956">
        <v>199.92</v>
      </c>
      <c r="O1452" s="98">
        <v>19</v>
      </c>
      <c r="P1452" s="336" t="s">
        <v>2129</v>
      </c>
      <c r="Q1452" s="956">
        <v>5534981</v>
      </c>
      <c r="R1452" s="956">
        <v>0</v>
      </c>
      <c r="S1452" s="956">
        <v>328893.66228212282</v>
      </c>
      <c r="T1452" s="956">
        <v>4042156.8577178768</v>
      </c>
      <c r="U1452" s="956">
        <v>1163930.48</v>
      </c>
      <c r="V1452" s="956">
        <v>0</v>
      </c>
      <c r="W1452" s="956">
        <f>Q1452/L1452</f>
        <v>15447.895618197041</v>
      </c>
      <c r="X1452" s="956">
        <v>5406.1</v>
      </c>
      <c r="Y1452" s="157">
        <v>44196</v>
      </c>
    </row>
    <row r="1453" spans="1:25" x14ac:dyDescent="0.25">
      <c r="A1453" s="437"/>
      <c r="B1453" s="34"/>
      <c r="C1453" s="34"/>
      <c r="D1453" s="132"/>
      <c r="E1453" s="883"/>
      <c r="F1453" s="530" t="s">
        <v>31</v>
      </c>
      <c r="G1453" s="501" t="s">
        <v>18</v>
      </c>
      <c r="H1453" s="501" t="s">
        <v>18</v>
      </c>
      <c r="I1453" s="501" t="s">
        <v>18</v>
      </c>
      <c r="J1453" s="501" t="s">
        <v>18</v>
      </c>
      <c r="K1453" s="501" t="s">
        <v>18</v>
      </c>
      <c r="L1453" s="109">
        <f>SUM(L1452)</f>
        <v>358.3</v>
      </c>
      <c r="M1453" s="109">
        <f>SUM(M1452)</f>
        <v>329.7</v>
      </c>
      <c r="N1453" s="109">
        <f>SUM(N1452)</f>
        <v>199.92</v>
      </c>
      <c r="O1453" s="910">
        <f>SUM(O1452)</f>
        <v>19</v>
      </c>
      <c r="P1453" s="350" t="s">
        <v>18</v>
      </c>
      <c r="Q1453" s="109">
        <f>Q1452</f>
        <v>5534981</v>
      </c>
      <c r="R1453" s="109">
        <f t="shared" ref="R1453:V1453" si="798">R1452</f>
        <v>0</v>
      </c>
      <c r="S1453" s="109">
        <f t="shared" si="798"/>
        <v>328893.66228212282</v>
      </c>
      <c r="T1453" s="109">
        <f t="shared" si="798"/>
        <v>4042156.8577178768</v>
      </c>
      <c r="U1453" s="109">
        <f t="shared" si="798"/>
        <v>1163930.48</v>
      </c>
      <c r="V1453" s="109">
        <f t="shared" si="798"/>
        <v>0</v>
      </c>
      <c r="W1453" s="109" t="s">
        <v>18</v>
      </c>
      <c r="X1453" s="109" t="s">
        <v>18</v>
      </c>
      <c r="Y1453" s="110" t="s">
        <v>18</v>
      </c>
    </row>
    <row r="1454" spans="1:25" ht="15" x14ac:dyDescent="0.25">
      <c r="A1454" s="484" t="s">
        <v>1275</v>
      </c>
      <c r="B1454" s="97" t="s">
        <v>1750</v>
      </c>
      <c r="C1454" s="97">
        <v>10</v>
      </c>
      <c r="D1454" s="211" t="s">
        <v>2129</v>
      </c>
      <c r="E1454" s="883" t="s">
        <v>258</v>
      </c>
      <c r="F1454" s="698" t="s">
        <v>109</v>
      </c>
      <c r="G1454" s="284" t="s">
        <v>38</v>
      </c>
      <c r="H1454" s="884">
        <v>1970</v>
      </c>
      <c r="I1454" s="884"/>
      <c r="J1454" s="284" t="s">
        <v>105</v>
      </c>
      <c r="K1454" s="284">
        <v>2</v>
      </c>
      <c r="L1454" s="956">
        <v>354.6</v>
      </c>
      <c r="M1454" s="956">
        <v>326.3</v>
      </c>
      <c r="N1454" s="956">
        <v>197.77</v>
      </c>
      <c r="O1454" s="98">
        <v>11</v>
      </c>
      <c r="P1454" s="336" t="s">
        <v>2129</v>
      </c>
      <c r="Q1454" s="956">
        <v>5138220</v>
      </c>
      <c r="R1454" s="956">
        <v>0</v>
      </c>
      <c r="S1454" s="956">
        <v>305317.75899365096</v>
      </c>
      <c r="T1454" s="956">
        <v>3752405.1510063494</v>
      </c>
      <c r="U1454" s="956">
        <v>1080497.0900000001</v>
      </c>
      <c r="V1454" s="956">
        <v>0</v>
      </c>
      <c r="W1454" s="956">
        <f>Q1454/L1454</f>
        <v>14490.186125211505</v>
      </c>
      <c r="X1454" s="956">
        <v>5406.1</v>
      </c>
      <c r="Y1454" s="157">
        <v>44196</v>
      </c>
    </row>
    <row r="1455" spans="1:25" x14ac:dyDescent="0.25">
      <c r="A1455" s="437"/>
      <c r="B1455" s="34"/>
      <c r="C1455" s="34"/>
      <c r="D1455" s="132"/>
      <c r="E1455" s="883"/>
      <c r="F1455" s="530" t="s">
        <v>31</v>
      </c>
      <c r="G1455" s="501" t="s">
        <v>18</v>
      </c>
      <c r="H1455" s="501" t="s">
        <v>18</v>
      </c>
      <c r="I1455" s="501" t="s">
        <v>18</v>
      </c>
      <c r="J1455" s="501" t="s">
        <v>18</v>
      </c>
      <c r="K1455" s="501" t="s">
        <v>18</v>
      </c>
      <c r="L1455" s="109">
        <f>SUM(L1454)</f>
        <v>354.6</v>
      </c>
      <c r="M1455" s="109">
        <f>SUM(M1454)</f>
        <v>326.3</v>
      </c>
      <c r="N1455" s="109">
        <f>SUM(N1454)</f>
        <v>197.77</v>
      </c>
      <c r="O1455" s="910">
        <f>SUM(O1454)</f>
        <v>11</v>
      </c>
      <c r="P1455" s="350" t="s">
        <v>18</v>
      </c>
      <c r="Q1455" s="109">
        <f>Q1454</f>
        <v>5138220</v>
      </c>
      <c r="R1455" s="109">
        <f t="shared" ref="R1455:V1455" si="799">R1454</f>
        <v>0</v>
      </c>
      <c r="S1455" s="109">
        <f t="shared" si="799"/>
        <v>305317.75899365096</v>
      </c>
      <c r="T1455" s="109">
        <f t="shared" si="799"/>
        <v>3752405.1510063494</v>
      </c>
      <c r="U1455" s="109">
        <f t="shared" si="799"/>
        <v>1080497.0900000001</v>
      </c>
      <c r="V1455" s="109">
        <f t="shared" si="799"/>
        <v>0</v>
      </c>
      <c r="W1455" s="109" t="s">
        <v>18</v>
      </c>
      <c r="X1455" s="109" t="s">
        <v>18</v>
      </c>
      <c r="Y1455" s="110" t="s">
        <v>18</v>
      </c>
    </row>
    <row r="1456" spans="1:25" x14ac:dyDescent="0.25">
      <c r="A1456" s="437"/>
      <c r="B1456" s="34"/>
      <c r="C1456" s="34"/>
      <c r="D1456" s="132"/>
      <c r="E1456" s="883" t="s">
        <v>453</v>
      </c>
      <c r="F1456" s="699" t="s">
        <v>2130</v>
      </c>
      <c r="G1456" s="284" t="s">
        <v>38</v>
      </c>
      <c r="H1456" s="284">
        <v>1969</v>
      </c>
      <c r="I1456" s="284"/>
      <c r="J1456" s="284" t="s">
        <v>105</v>
      </c>
      <c r="K1456" s="284">
        <v>2</v>
      </c>
      <c r="L1456" s="956">
        <v>357.2</v>
      </c>
      <c r="M1456" s="956">
        <v>328.6</v>
      </c>
      <c r="N1456" s="956">
        <v>197.77</v>
      </c>
      <c r="O1456" s="98">
        <v>9</v>
      </c>
      <c r="P1456" s="336" t="s">
        <v>2129</v>
      </c>
      <c r="Q1456" s="956">
        <v>5061207</v>
      </c>
      <c r="R1456" s="956">
        <v>0</v>
      </c>
      <c r="S1456" s="956">
        <v>226381.47516972761</v>
      </c>
      <c r="T1456" s="956">
        <v>4033678.1648302721</v>
      </c>
      <c r="U1456" s="956">
        <v>801147.3600000001</v>
      </c>
      <c r="V1456" s="956">
        <v>0</v>
      </c>
      <c r="W1456" s="956">
        <f>Q1456/L1456</f>
        <v>14169.112541993281</v>
      </c>
      <c r="X1456" s="956">
        <v>5406.1</v>
      </c>
      <c r="Y1456" s="157">
        <v>44196</v>
      </c>
    </row>
    <row r="1457" spans="1:25" ht="13.5" thickBot="1" x14ac:dyDescent="0.3">
      <c r="A1457" s="437"/>
      <c r="B1457" s="34"/>
      <c r="C1457" s="34"/>
      <c r="D1457" s="132"/>
      <c r="E1457" s="903"/>
      <c r="F1457" s="944" t="s">
        <v>31</v>
      </c>
      <c r="G1457" s="523" t="s">
        <v>18</v>
      </c>
      <c r="H1457" s="523" t="s">
        <v>18</v>
      </c>
      <c r="I1457" s="523" t="s">
        <v>18</v>
      </c>
      <c r="J1457" s="523" t="s">
        <v>18</v>
      </c>
      <c r="K1457" s="523" t="s">
        <v>18</v>
      </c>
      <c r="L1457" s="511">
        <f>L1456</f>
        <v>357.2</v>
      </c>
      <c r="M1457" s="511">
        <f t="shared" ref="M1457:O1457" si="800">M1456</f>
        <v>328.6</v>
      </c>
      <c r="N1457" s="511">
        <f t="shared" si="800"/>
        <v>197.77</v>
      </c>
      <c r="O1457" s="945">
        <f t="shared" si="800"/>
        <v>9</v>
      </c>
      <c r="P1457" s="509" t="s">
        <v>18</v>
      </c>
      <c r="Q1457" s="511">
        <f>Q1456</f>
        <v>5061207</v>
      </c>
      <c r="R1457" s="511">
        <f t="shared" ref="R1457:U1457" si="801">R1456</f>
        <v>0</v>
      </c>
      <c r="S1457" s="511">
        <f t="shared" si="801"/>
        <v>226381.47516972761</v>
      </c>
      <c r="T1457" s="511">
        <f t="shared" si="801"/>
        <v>4033678.1648302721</v>
      </c>
      <c r="U1457" s="511">
        <f t="shared" si="801"/>
        <v>801147.3600000001</v>
      </c>
      <c r="V1457" s="511">
        <v>0</v>
      </c>
      <c r="W1457" s="511" t="s">
        <v>18</v>
      </c>
      <c r="X1457" s="511" t="s">
        <v>18</v>
      </c>
      <c r="Y1457" s="567" t="s">
        <v>18</v>
      </c>
    </row>
    <row r="1458" spans="1:25" ht="13.5" thickBot="1" x14ac:dyDescent="0.3">
      <c r="A1458" s="437"/>
      <c r="B1458" s="34"/>
      <c r="C1458" s="34"/>
      <c r="D1458" s="132"/>
      <c r="E1458" s="919" t="s">
        <v>259</v>
      </c>
      <c r="F1458" s="918" t="s">
        <v>154</v>
      </c>
      <c r="G1458" s="765" t="s">
        <v>18</v>
      </c>
      <c r="H1458" s="765" t="s">
        <v>18</v>
      </c>
      <c r="I1458" s="765" t="s">
        <v>18</v>
      </c>
      <c r="J1458" s="765" t="s">
        <v>18</v>
      </c>
      <c r="K1458" s="765" t="s">
        <v>18</v>
      </c>
      <c r="L1458" s="101">
        <f>L1461+L1463</f>
        <v>1123.5</v>
      </c>
      <c r="M1458" s="101">
        <f>M1461+M1463</f>
        <v>973</v>
      </c>
      <c r="N1458" s="101">
        <f>N1461+N1463</f>
        <v>684.9</v>
      </c>
      <c r="O1458" s="695">
        <f>O1461+O1463</f>
        <v>38</v>
      </c>
      <c r="P1458" s="335" t="s">
        <v>18</v>
      </c>
      <c r="Q1458" s="101">
        <f>Q1461+Q1463</f>
        <v>12309617</v>
      </c>
      <c r="R1458" s="101">
        <f t="shared" ref="R1458:V1458" si="802">R1461+R1463</f>
        <v>0</v>
      </c>
      <c r="S1458" s="101">
        <f t="shared" si="802"/>
        <v>2596926.8368399348</v>
      </c>
      <c r="T1458" s="101">
        <f t="shared" si="802"/>
        <v>5437008.3300000001</v>
      </c>
      <c r="U1458" s="101">
        <f t="shared" si="802"/>
        <v>955203.38</v>
      </c>
      <c r="V1458" s="101">
        <f t="shared" si="802"/>
        <v>3320478.4531600652</v>
      </c>
      <c r="W1458" s="101" t="s">
        <v>18</v>
      </c>
      <c r="X1458" s="101" t="s">
        <v>18</v>
      </c>
      <c r="Y1458" s="102" t="s">
        <v>18</v>
      </c>
    </row>
    <row r="1459" spans="1:25" ht="15" x14ac:dyDescent="0.25">
      <c r="A1459" s="484" t="s">
        <v>1276</v>
      </c>
      <c r="B1459" s="97" t="s">
        <v>1751</v>
      </c>
      <c r="C1459" s="97">
        <v>10</v>
      </c>
      <c r="D1459" s="211" t="s">
        <v>2129</v>
      </c>
      <c r="E1459" s="939" t="s">
        <v>260</v>
      </c>
      <c r="F1459" s="697" t="s">
        <v>455</v>
      </c>
      <c r="G1459" s="714" t="s">
        <v>38</v>
      </c>
      <c r="H1459" s="940">
        <v>1983</v>
      </c>
      <c r="I1459" s="940"/>
      <c r="J1459" s="714">
        <v>29.18</v>
      </c>
      <c r="K1459" s="714">
        <v>2</v>
      </c>
      <c r="L1459" s="163">
        <v>302.2</v>
      </c>
      <c r="M1459" s="163">
        <v>260</v>
      </c>
      <c r="N1459" s="163">
        <v>187.4</v>
      </c>
      <c r="O1459" s="942">
        <v>9</v>
      </c>
      <c r="P1459" s="336" t="s">
        <v>2129</v>
      </c>
      <c r="Q1459" s="163">
        <v>3984334</v>
      </c>
      <c r="R1459" s="163">
        <v>0</v>
      </c>
      <c r="S1459" s="163">
        <v>1566449.65</v>
      </c>
      <c r="T1459" s="163">
        <f>Q1459-S1459</f>
        <v>2417884.35</v>
      </c>
      <c r="U1459" s="163">
        <v>0</v>
      </c>
      <c r="V1459" s="163">
        <v>0</v>
      </c>
      <c r="W1459" s="956">
        <f>Q1459/L1459</f>
        <v>13184.427531436135</v>
      </c>
      <c r="X1459" s="163">
        <v>5521.79</v>
      </c>
      <c r="Y1459" s="164">
        <v>44196</v>
      </c>
    </row>
    <row r="1460" spans="1:25" ht="15" x14ac:dyDescent="0.25">
      <c r="A1460" s="484" t="s">
        <v>1276</v>
      </c>
      <c r="B1460" s="97" t="s">
        <v>1752</v>
      </c>
      <c r="C1460" s="97">
        <v>8</v>
      </c>
      <c r="D1460" s="211" t="s">
        <v>45</v>
      </c>
      <c r="E1460" s="903" t="str">
        <f>E1459</f>
        <v>11.3.1</v>
      </c>
      <c r="F1460" s="904" t="str">
        <f>F1459</f>
        <v>с. Устьевое, ул. Октябрьская, д. 26</v>
      </c>
      <c r="G1460" s="715" t="s">
        <v>38</v>
      </c>
      <c r="H1460" s="905">
        <v>1983</v>
      </c>
      <c r="I1460" s="905"/>
      <c r="J1460" s="715">
        <v>29.18</v>
      </c>
      <c r="K1460" s="715">
        <v>2</v>
      </c>
      <c r="L1460" s="107">
        <v>302.2</v>
      </c>
      <c r="M1460" s="107">
        <v>260</v>
      </c>
      <c r="N1460" s="107">
        <v>187.4</v>
      </c>
      <c r="O1460" s="907">
        <v>9</v>
      </c>
      <c r="P1460" s="300" t="s">
        <v>45</v>
      </c>
      <c r="Q1460" s="105">
        <v>1409508</v>
      </c>
      <c r="R1460" s="107">
        <v>0</v>
      </c>
      <c r="S1460" s="107">
        <v>1030477.186839935</v>
      </c>
      <c r="T1460" s="107">
        <v>0</v>
      </c>
      <c r="U1460" s="107">
        <f>Q1460-S1460</f>
        <v>379030.81316006498</v>
      </c>
      <c r="V1460" s="107">
        <v>0</v>
      </c>
      <c r="W1460" s="105">
        <f>Q1460/N1460</f>
        <v>7521.3874066168619</v>
      </c>
      <c r="X1460" s="107">
        <v>9014.07</v>
      </c>
      <c r="Y1460" s="108">
        <v>44196</v>
      </c>
    </row>
    <row r="1461" spans="1:25" x14ac:dyDescent="0.25">
      <c r="A1461" s="437"/>
      <c r="B1461" s="34"/>
      <c r="C1461" s="34"/>
      <c r="D1461" s="132"/>
      <c r="E1461" s="883"/>
      <c r="F1461" s="530" t="s">
        <v>31</v>
      </c>
      <c r="G1461" s="501" t="s">
        <v>18</v>
      </c>
      <c r="H1461" s="501" t="s">
        <v>18</v>
      </c>
      <c r="I1461" s="501" t="s">
        <v>18</v>
      </c>
      <c r="J1461" s="501" t="s">
        <v>18</v>
      </c>
      <c r="K1461" s="501" t="s">
        <v>18</v>
      </c>
      <c r="L1461" s="513">
        <f>L1460</f>
        <v>302.2</v>
      </c>
      <c r="M1461" s="513">
        <f>M1460</f>
        <v>260</v>
      </c>
      <c r="N1461" s="513">
        <f>N1460</f>
        <v>187.4</v>
      </c>
      <c r="O1461" s="908">
        <v>9</v>
      </c>
      <c r="P1461" s="503" t="s">
        <v>18</v>
      </c>
      <c r="Q1461" s="109">
        <f t="shared" ref="Q1461:V1461" si="803">Q1459+Q1460</f>
        <v>5393842</v>
      </c>
      <c r="R1461" s="109">
        <f t="shared" si="803"/>
        <v>0</v>
      </c>
      <c r="S1461" s="109">
        <f t="shared" si="803"/>
        <v>2596926.8368399348</v>
      </c>
      <c r="T1461" s="109">
        <f t="shared" si="803"/>
        <v>2417884.35</v>
      </c>
      <c r="U1461" s="109">
        <f t="shared" si="803"/>
        <v>379030.81316006498</v>
      </c>
      <c r="V1461" s="109">
        <f t="shared" si="803"/>
        <v>0</v>
      </c>
      <c r="W1461" s="109" t="s">
        <v>18</v>
      </c>
      <c r="X1461" s="109" t="s">
        <v>18</v>
      </c>
      <c r="Y1461" s="574" t="s">
        <v>18</v>
      </c>
    </row>
    <row r="1462" spans="1:25" ht="15" x14ac:dyDescent="0.25">
      <c r="A1462" s="484" t="s">
        <v>1277</v>
      </c>
      <c r="B1462" s="97" t="s">
        <v>1753</v>
      </c>
      <c r="C1462" s="97">
        <v>10</v>
      </c>
      <c r="D1462" s="211" t="s">
        <v>2129</v>
      </c>
      <c r="E1462" s="883" t="s">
        <v>261</v>
      </c>
      <c r="F1462" s="698" t="s">
        <v>547</v>
      </c>
      <c r="G1462" s="284" t="s">
        <v>38</v>
      </c>
      <c r="H1462" s="884">
        <v>1981</v>
      </c>
      <c r="I1462" s="884"/>
      <c r="J1462" s="284">
        <v>29.18</v>
      </c>
      <c r="K1462" s="284">
        <v>2</v>
      </c>
      <c r="L1462" s="956">
        <v>821.3</v>
      </c>
      <c r="M1462" s="956">
        <v>713</v>
      </c>
      <c r="N1462" s="956">
        <v>497.5</v>
      </c>
      <c r="O1462" s="98">
        <v>29</v>
      </c>
      <c r="P1462" s="336" t="s">
        <v>2129</v>
      </c>
      <c r="Q1462" s="956">
        <v>6915775</v>
      </c>
      <c r="R1462" s="956">
        <v>0</v>
      </c>
      <c r="S1462" s="956">
        <v>0</v>
      </c>
      <c r="T1462" s="956">
        <v>3019123.98</v>
      </c>
      <c r="U1462" s="956">
        <v>576172.56683993503</v>
      </c>
      <c r="V1462" s="956">
        <f>Q1462-T1462-U1462</f>
        <v>3320478.4531600652</v>
      </c>
      <c r="W1462" s="956">
        <f>Q1462/L1462</f>
        <v>8420.5223426275425</v>
      </c>
      <c r="X1462" s="956">
        <v>5521.79</v>
      </c>
      <c r="Y1462" s="157">
        <v>44196</v>
      </c>
    </row>
    <row r="1463" spans="1:25" ht="13.5" thickBot="1" x14ac:dyDescent="0.3">
      <c r="A1463" s="437"/>
      <c r="B1463" s="34"/>
      <c r="C1463" s="34"/>
      <c r="D1463" s="132"/>
      <c r="E1463" s="903"/>
      <c r="F1463" s="944" t="s">
        <v>31</v>
      </c>
      <c r="G1463" s="523" t="s">
        <v>18</v>
      </c>
      <c r="H1463" s="523" t="s">
        <v>18</v>
      </c>
      <c r="I1463" s="523" t="s">
        <v>18</v>
      </c>
      <c r="J1463" s="523" t="s">
        <v>18</v>
      </c>
      <c r="K1463" s="523" t="s">
        <v>18</v>
      </c>
      <c r="L1463" s="511">
        <f>L1462</f>
        <v>821.3</v>
      </c>
      <c r="M1463" s="511">
        <f>M1462</f>
        <v>713</v>
      </c>
      <c r="N1463" s="511">
        <f>N1462</f>
        <v>497.5</v>
      </c>
      <c r="O1463" s="945">
        <f>O1462</f>
        <v>29</v>
      </c>
      <c r="P1463" s="509" t="s">
        <v>18</v>
      </c>
      <c r="Q1463" s="511">
        <f t="shared" ref="Q1463:V1463" si="804">Q1462</f>
        <v>6915775</v>
      </c>
      <c r="R1463" s="511">
        <f t="shared" si="804"/>
        <v>0</v>
      </c>
      <c r="S1463" s="511">
        <f t="shared" si="804"/>
        <v>0</v>
      </c>
      <c r="T1463" s="511">
        <f t="shared" si="804"/>
        <v>3019123.98</v>
      </c>
      <c r="U1463" s="511">
        <f t="shared" si="804"/>
        <v>576172.56683993503</v>
      </c>
      <c r="V1463" s="511">
        <f t="shared" si="804"/>
        <v>3320478.4531600652</v>
      </c>
      <c r="W1463" s="511" t="s">
        <v>18</v>
      </c>
      <c r="X1463" s="511" t="s">
        <v>18</v>
      </c>
      <c r="Y1463" s="567" t="s">
        <v>18</v>
      </c>
    </row>
    <row r="1464" spans="1:25" ht="13.5" thickBot="1" x14ac:dyDescent="0.3">
      <c r="A1464" s="437"/>
      <c r="B1464" s="34"/>
      <c r="C1464" s="34"/>
      <c r="D1464" s="132"/>
      <c r="E1464" s="928" t="s">
        <v>70</v>
      </c>
      <c r="F1464" s="918" t="s">
        <v>312</v>
      </c>
      <c r="G1464" s="765" t="s">
        <v>18</v>
      </c>
      <c r="H1464" s="765" t="s">
        <v>18</v>
      </c>
      <c r="I1464" s="765" t="s">
        <v>18</v>
      </c>
      <c r="J1464" s="765" t="s">
        <v>18</v>
      </c>
      <c r="K1464" s="765" t="s">
        <v>18</v>
      </c>
      <c r="L1464" s="101">
        <f>L1465+L1468+L1475+L1487</f>
        <v>7567.7199999999993</v>
      </c>
      <c r="M1464" s="101">
        <f>M1465+M1468+M1475+M1487</f>
        <v>6462.8000000000011</v>
      </c>
      <c r="N1464" s="101">
        <f>N1465+N1468+N1475+N1487</f>
        <v>2526.5300000000002</v>
      </c>
      <c r="O1464" s="695">
        <f>O1465+O1468+O1475+O1487</f>
        <v>240</v>
      </c>
      <c r="P1464" s="335" t="s">
        <v>18</v>
      </c>
      <c r="Q1464" s="101">
        <f>Q1465+Q1468+Q1475+Q1487+Q1492</f>
        <v>7249843</v>
      </c>
      <c r="R1464" s="101">
        <f>R1465+R1468+R1475+R1487</f>
        <v>0</v>
      </c>
      <c r="S1464" s="101">
        <f>S1465+S1468+S1475+S1487</f>
        <v>4919378.4504098268</v>
      </c>
      <c r="T1464" s="101">
        <f>T1465+T1468+T1475+T1487</f>
        <v>312044</v>
      </c>
      <c r="U1464" s="101">
        <f>U1465+U1468+U1475+U1487</f>
        <v>2018420.5476583401</v>
      </c>
      <c r="V1464" s="101">
        <v>0</v>
      </c>
      <c r="W1464" s="101" t="s">
        <v>18</v>
      </c>
      <c r="X1464" s="101" t="s">
        <v>18</v>
      </c>
      <c r="Y1464" s="102" t="s">
        <v>18</v>
      </c>
    </row>
    <row r="1465" spans="1:25" ht="13.5" thickBot="1" x14ac:dyDescent="0.3">
      <c r="A1465" s="437"/>
      <c r="B1465" s="34"/>
      <c r="C1465" s="34"/>
      <c r="D1465" s="132"/>
      <c r="E1465" s="919" t="s">
        <v>262</v>
      </c>
      <c r="F1465" s="918" t="s">
        <v>410</v>
      </c>
      <c r="G1465" s="765" t="s">
        <v>18</v>
      </c>
      <c r="H1465" s="765" t="s">
        <v>18</v>
      </c>
      <c r="I1465" s="765" t="s">
        <v>18</v>
      </c>
      <c r="J1465" s="765" t="s">
        <v>18</v>
      </c>
      <c r="K1465" s="765" t="s">
        <v>18</v>
      </c>
      <c r="L1465" s="101">
        <f>L1466</f>
        <v>842</v>
      </c>
      <c r="M1465" s="101">
        <f>M1466</f>
        <v>738.8</v>
      </c>
      <c r="N1465" s="101">
        <f>N1466</f>
        <v>620</v>
      </c>
      <c r="O1465" s="695">
        <f>O1467</f>
        <v>29</v>
      </c>
      <c r="P1465" s="335" t="s">
        <v>18</v>
      </c>
      <c r="Q1465" s="101">
        <f>Q1467</f>
        <v>708258</v>
      </c>
      <c r="R1465" s="101">
        <f t="shared" ref="R1465:U1465" si="805">R1467</f>
        <v>0</v>
      </c>
      <c r="S1465" s="101">
        <f t="shared" si="805"/>
        <v>270202.36</v>
      </c>
      <c r="T1465" s="101">
        <f t="shared" si="805"/>
        <v>312044</v>
      </c>
      <c r="U1465" s="101">
        <f t="shared" si="805"/>
        <v>126011.64</v>
      </c>
      <c r="V1465" s="101">
        <v>0</v>
      </c>
      <c r="W1465" s="101" t="s">
        <v>18</v>
      </c>
      <c r="X1465" s="101" t="s">
        <v>18</v>
      </c>
      <c r="Y1465" s="102" t="s">
        <v>18</v>
      </c>
    </row>
    <row r="1466" spans="1:25" ht="15" x14ac:dyDescent="0.25">
      <c r="A1466" s="484" t="s">
        <v>1278</v>
      </c>
      <c r="B1466" s="97" t="s">
        <v>1754</v>
      </c>
      <c r="C1466" s="97">
        <v>1</v>
      </c>
      <c r="D1466" s="211" t="s">
        <v>2272</v>
      </c>
      <c r="E1466" s="931" t="s">
        <v>263</v>
      </c>
      <c r="F1466" s="1051" t="s">
        <v>1118</v>
      </c>
      <c r="G1466" s="824" t="s">
        <v>38</v>
      </c>
      <c r="H1466" s="1006">
        <v>1990</v>
      </c>
      <c r="I1466" s="1006"/>
      <c r="J1466" s="824" t="s">
        <v>110</v>
      </c>
      <c r="K1466" s="824">
        <v>2</v>
      </c>
      <c r="L1466" s="105">
        <v>842</v>
      </c>
      <c r="M1466" s="105">
        <v>738.8</v>
      </c>
      <c r="N1466" s="105">
        <v>620</v>
      </c>
      <c r="O1466" s="970">
        <v>29</v>
      </c>
      <c r="P1466" s="300" t="s">
        <v>2111</v>
      </c>
      <c r="Q1466" s="105">
        <v>708258</v>
      </c>
      <c r="R1466" s="105">
        <v>0</v>
      </c>
      <c r="S1466" s="105">
        <v>270202.36</v>
      </c>
      <c r="T1466" s="105">
        <v>312044</v>
      </c>
      <c r="U1466" s="105">
        <v>126011.64</v>
      </c>
      <c r="V1466" s="105">
        <v>0</v>
      </c>
      <c r="W1466" s="107">
        <f>Q1466/L1466</f>
        <v>841.16152019002379</v>
      </c>
      <c r="X1466" s="105">
        <v>802</v>
      </c>
      <c r="Y1466" s="106">
        <v>44196</v>
      </c>
    </row>
    <row r="1467" spans="1:25" ht="13.5" thickBot="1" x14ac:dyDescent="0.3">
      <c r="A1467" s="437"/>
      <c r="B1467" s="34"/>
      <c r="C1467" s="34"/>
      <c r="D1467" s="132"/>
      <c r="E1467" s="943"/>
      <c r="F1467" s="944" t="s">
        <v>31</v>
      </c>
      <c r="G1467" s="523" t="s">
        <v>18</v>
      </c>
      <c r="H1467" s="523" t="s">
        <v>18</v>
      </c>
      <c r="I1467" s="523" t="s">
        <v>18</v>
      </c>
      <c r="J1467" s="523" t="s">
        <v>18</v>
      </c>
      <c r="K1467" s="523" t="s">
        <v>18</v>
      </c>
      <c r="L1467" s="511">
        <f>L1466</f>
        <v>842</v>
      </c>
      <c r="M1467" s="511">
        <f>M1466</f>
        <v>738.8</v>
      </c>
      <c r="N1467" s="511">
        <f>N1466</f>
        <v>620</v>
      </c>
      <c r="O1467" s="945">
        <f>O1466</f>
        <v>29</v>
      </c>
      <c r="P1467" s="509" t="s">
        <v>18</v>
      </c>
      <c r="Q1467" s="511">
        <f>Q1466</f>
        <v>708258</v>
      </c>
      <c r="R1467" s="511">
        <f t="shared" ref="R1467:U1467" si="806">R1466</f>
        <v>0</v>
      </c>
      <c r="S1467" s="511">
        <f t="shared" si="806"/>
        <v>270202.36</v>
      </c>
      <c r="T1467" s="511">
        <f t="shared" si="806"/>
        <v>312044</v>
      </c>
      <c r="U1467" s="511">
        <f t="shared" si="806"/>
        <v>126011.64</v>
      </c>
      <c r="V1467" s="511">
        <v>0</v>
      </c>
      <c r="W1467" s="511" t="s">
        <v>18</v>
      </c>
      <c r="X1467" s="511" t="s">
        <v>18</v>
      </c>
      <c r="Y1467" s="567" t="s">
        <v>18</v>
      </c>
    </row>
    <row r="1468" spans="1:25" ht="13.5" thickBot="1" x14ac:dyDescent="0.3">
      <c r="A1468" s="437"/>
      <c r="B1468" s="34"/>
      <c r="C1468" s="34"/>
      <c r="D1468" s="132"/>
      <c r="E1468" s="919" t="s">
        <v>264</v>
      </c>
      <c r="F1468" s="918" t="s">
        <v>155</v>
      </c>
      <c r="G1468" s="765" t="s">
        <v>18</v>
      </c>
      <c r="H1468" s="765" t="s">
        <v>18</v>
      </c>
      <c r="I1468" s="765" t="s">
        <v>18</v>
      </c>
      <c r="J1468" s="765" t="s">
        <v>18</v>
      </c>
      <c r="K1468" s="765" t="s">
        <v>18</v>
      </c>
      <c r="L1468" s="101">
        <f>L1471+L1474</f>
        <v>3769.62</v>
      </c>
      <c r="M1468" s="101">
        <f t="shared" ref="M1468:O1468" si="807">M1471+M1474</f>
        <v>3046.2</v>
      </c>
      <c r="N1468" s="101">
        <f t="shared" si="807"/>
        <v>0</v>
      </c>
      <c r="O1468" s="695">
        <f t="shared" si="807"/>
        <v>96</v>
      </c>
      <c r="P1468" s="335" t="s">
        <v>18</v>
      </c>
      <c r="Q1468" s="101">
        <f>Q1471+Q1474</f>
        <v>5754803</v>
      </c>
      <c r="R1468" s="101">
        <f t="shared" ref="R1468:V1468" si="808">R1471+R1474</f>
        <v>0</v>
      </c>
      <c r="S1468" s="101">
        <f t="shared" si="808"/>
        <v>4133787.48</v>
      </c>
      <c r="T1468" s="101">
        <f t="shared" si="808"/>
        <v>0</v>
      </c>
      <c r="U1468" s="101">
        <f t="shared" si="808"/>
        <v>1621015.52</v>
      </c>
      <c r="V1468" s="101">
        <f t="shared" si="808"/>
        <v>0</v>
      </c>
      <c r="W1468" s="101" t="s">
        <v>18</v>
      </c>
      <c r="X1468" s="101" t="s">
        <v>18</v>
      </c>
      <c r="Y1468" s="119" t="s">
        <v>18</v>
      </c>
    </row>
    <row r="1469" spans="1:25" ht="15" x14ac:dyDescent="0.25">
      <c r="A1469" s="484" t="s">
        <v>1279</v>
      </c>
      <c r="B1469" s="97" t="s">
        <v>1755</v>
      </c>
      <c r="C1469" s="97">
        <v>20</v>
      </c>
      <c r="D1469" s="211" t="s">
        <v>2263</v>
      </c>
      <c r="E1469" s="931" t="s">
        <v>265</v>
      </c>
      <c r="F1469" s="896" t="s">
        <v>960</v>
      </c>
      <c r="G1469" s="429" t="s">
        <v>38</v>
      </c>
      <c r="H1469" s="432">
        <v>1985</v>
      </c>
      <c r="I1469" s="432"/>
      <c r="J1469" s="429" t="s">
        <v>460</v>
      </c>
      <c r="K1469" s="429">
        <v>4</v>
      </c>
      <c r="L1469" s="113">
        <v>1426</v>
      </c>
      <c r="M1469" s="113">
        <v>1398.4</v>
      </c>
      <c r="N1469" s="1075">
        <v>0</v>
      </c>
      <c r="O1469" s="431">
        <v>42</v>
      </c>
      <c r="P1469" s="337" t="s">
        <v>35</v>
      </c>
      <c r="Q1469" s="113">
        <v>139976</v>
      </c>
      <c r="R1469" s="113">
        <v>0</v>
      </c>
      <c r="S1469" s="956">
        <v>100547.5</v>
      </c>
      <c r="T1469" s="113">
        <v>0</v>
      </c>
      <c r="U1469" s="113">
        <v>39428.5</v>
      </c>
      <c r="V1469" s="113">
        <v>0</v>
      </c>
      <c r="W1469" s="956">
        <f t="shared" ref="W1469:W1470" si="809">Q1469/L1469</f>
        <v>98.159887798036465</v>
      </c>
      <c r="X1469" s="113">
        <v>98.16</v>
      </c>
      <c r="Y1469" s="120">
        <v>44196</v>
      </c>
    </row>
    <row r="1470" spans="1:25" ht="15" x14ac:dyDescent="0.25">
      <c r="A1470" s="484" t="s">
        <v>1279</v>
      </c>
      <c r="B1470" s="97" t="s">
        <v>1755</v>
      </c>
      <c r="C1470" s="97">
        <v>5</v>
      </c>
      <c r="D1470" s="211" t="s">
        <v>2271</v>
      </c>
      <c r="E1470" s="931" t="s">
        <v>265</v>
      </c>
      <c r="F1470" s="1076" t="s">
        <v>960</v>
      </c>
      <c r="G1470" s="423" t="s">
        <v>38</v>
      </c>
      <c r="H1470" s="424">
        <v>1985</v>
      </c>
      <c r="I1470" s="424"/>
      <c r="J1470" s="423" t="s">
        <v>460</v>
      </c>
      <c r="K1470" s="423">
        <v>4</v>
      </c>
      <c r="L1470" s="116">
        <v>1426</v>
      </c>
      <c r="M1470" s="116">
        <v>1398.4</v>
      </c>
      <c r="N1470" s="1077">
        <v>0</v>
      </c>
      <c r="O1470" s="426">
        <v>42</v>
      </c>
      <c r="P1470" s="300" t="s">
        <v>2120</v>
      </c>
      <c r="Q1470" s="116">
        <v>861661</v>
      </c>
      <c r="R1470" s="116">
        <v>0</v>
      </c>
      <c r="S1470" s="107">
        <v>618947.93999999994</v>
      </c>
      <c r="T1470" s="116">
        <v>0</v>
      </c>
      <c r="U1470" s="116">
        <v>242713.06</v>
      </c>
      <c r="V1470" s="116">
        <v>0</v>
      </c>
      <c r="W1470" s="107">
        <f t="shared" si="809"/>
        <v>604.25035063113603</v>
      </c>
      <c r="X1470" s="116">
        <v>604.25</v>
      </c>
      <c r="Y1470" s="121">
        <v>44196</v>
      </c>
    </row>
    <row r="1471" spans="1:25" x14ac:dyDescent="0.25">
      <c r="A1471" s="437"/>
      <c r="B1471" s="34"/>
      <c r="C1471" s="34"/>
      <c r="D1471" s="132"/>
      <c r="E1471" s="883"/>
      <c r="F1471" s="892" t="s">
        <v>31</v>
      </c>
      <c r="G1471" s="352" t="s">
        <v>18</v>
      </c>
      <c r="H1471" s="352" t="s">
        <v>18</v>
      </c>
      <c r="I1471" s="352" t="s">
        <v>18</v>
      </c>
      <c r="J1471" s="352" t="s">
        <v>18</v>
      </c>
      <c r="K1471" s="352" t="s">
        <v>18</v>
      </c>
      <c r="L1471" s="114">
        <f>L1470</f>
        <v>1426</v>
      </c>
      <c r="M1471" s="114">
        <f t="shared" ref="M1471" si="810">M1470</f>
        <v>1398.4</v>
      </c>
      <c r="N1471" s="1078">
        <v>0</v>
      </c>
      <c r="O1471" s="465">
        <f t="shared" ref="O1471" si="811">O1470</f>
        <v>42</v>
      </c>
      <c r="P1471" s="521" t="s">
        <v>18</v>
      </c>
      <c r="Q1471" s="114">
        <f>SUM(Q1469:Q1470)</f>
        <v>1001637</v>
      </c>
      <c r="R1471" s="114">
        <f t="shared" ref="R1471:V1471" si="812">SUM(R1469:R1470)</f>
        <v>0</v>
      </c>
      <c r="S1471" s="114">
        <f t="shared" si="812"/>
        <v>719495.44</v>
      </c>
      <c r="T1471" s="114">
        <f t="shared" si="812"/>
        <v>0</v>
      </c>
      <c r="U1471" s="114">
        <f t="shared" si="812"/>
        <v>282141.56</v>
      </c>
      <c r="V1471" s="114">
        <f t="shared" si="812"/>
        <v>0</v>
      </c>
      <c r="W1471" s="114" t="s">
        <v>18</v>
      </c>
      <c r="X1471" s="114" t="s">
        <v>18</v>
      </c>
      <c r="Y1471" s="575" t="s">
        <v>18</v>
      </c>
    </row>
    <row r="1472" spans="1:25" ht="15" x14ac:dyDescent="0.25">
      <c r="A1472" s="484" t="s">
        <v>1280</v>
      </c>
      <c r="B1472" s="97" t="s">
        <v>1756</v>
      </c>
      <c r="C1472" s="97">
        <v>20</v>
      </c>
      <c r="D1472" s="211" t="s">
        <v>2267</v>
      </c>
      <c r="E1472" s="883" t="s">
        <v>266</v>
      </c>
      <c r="F1472" s="994" t="s">
        <v>552</v>
      </c>
      <c r="G1472" s="429" t="s">
        <v>38</v>
      </c>
      <c r="H1472" s="432">
        <v>1986</v>
      </c>
      <c r="I1472" s="432"/>
      <c r="J1472" s="429" t="s">
        <v>460</v>
      </c>
      <c r="K1472" s="429">
        <v>4</v>
      </c>
      <c r="L1472" s="113">
        <v>2343.62</v>
      </c>
      <c r="M1472" s="113">
        <v>1647.8</v>
      </c>
      <c r="N1472" s="1075">
        <v>0</v>
      </c>
      <c r="O1472" s="431">
        <v>54</v>
      </c>
      <c r="P1472" s="336" t="s">
        <v>78</v>
      </c>
      <c r="Q1472" s="113">
        <v>302889</v>
      </c>
      <c r="R1472" s="113">
        <v>0</v>
      </c>
      <c r="S1472" s="956">
        <v>217571.09</v>
      </c>
      <c r="T1472" s="113">
        <v>0</v>
      </c>
      <c r="U1472" s="113">
        <v>85317.91</v>
      </c>
      <c r="V1472" s="113">
        <v>0</v>
      </c>
      <c r="W1472" s="956">
        <f t="shared" ref="W1472:W1473" si="813">Q1472/L1472</f>
        <v>129.23980850137821</v>
      </c>
      <c r="X1472" s="554">
        <v>129.24</v>
      </c>
      <c r="Y1472" s="576" t="s">
        <v>85</v>
      </c>
    </row>
    <row r="1473" spans="1:25" ht="15" x14ac:dyDescent="0.25">
      <c r="A1473" s="484" t="s">
        <v>1280</v>
      </c>
      <c r="B1473" s="97" t="s">
        <v>1756</v>
      </c>
      <c r="C1473" s="97">
        <v>3</v>
      </c>
      <c r="D1473" s="211" t="s">
        <v>2274</v>
      </c>
      <c r="E1473" s="883" t="s">
        <v>266</v>
      </c>
      <c r="F1473" s="994" t="s">
        <v>552</v>
      </c>
      <c r="G1473" s="429" t="s">
        <v>38</v>
      </c>
      <c r="H1473" s="432">
        <v>1986</v>
      </c>
      <c r="I1473" s="432"/>
      <c r="J1473" s="429" t="s">
        <v>460</v>
      </c>
      <c r="K1473" s="429">
        <v>4</v>
      </c>
      <c r="L1473" s="113">
        <v>2343.62</v>
      </c>
      <c r="M1473" s="113">
        <v>1647.8</v>
      </c>
      <c r="N1473" s="1075">
        <v>0</v>
      </c>
      <c r="O1473" s="431">
        <v>54</v>
      </c>
      <c r="P1473" s="336" t="s">
        <v>2138</v>
      </c>
      <c r="Q1473" s="113">
        <v>4450277</v>
      </c>
      <c r="R1473" s="113">
        <v>0</v>
      </c>
      <c r="S1473" s="956">
        <v>3196720.95</v>
      </c>
      <c r="T1473" s="113">
        <v>0</v>
      </c>
      <c r="U1473" s="113">
        <v>1253556.05</v>
      </c>
      <c r="V1473" s="113">
        <v>0</v>
      </c>
      <c r="W1473" s="956">
        <f t="shared" si="813"/>
        <v>1898.8901784418977</v>
      </c>
      <c r="X1473" s="113">
        <v>1898.89</v>
      </c>
      <c r="Y1473" s="576" t="s">
        <v>85</v>
      </c>
    </row>
    <row r="1474" spans="1:25" ht="13.5" thickBot="1" x14ac:dyDescent="0.3">
      <c r="A1474" s="437"/>
      <c r="B1474" s="34"/>
      <c r="C1474" s="34"/>
      <c r="D1474" s="132"/>
      <c r="E1474" s="903"/>
      <c r="F1474" s="1050" t="s">
        <v>31</v>
      </c>
      <c r="G1474" s="518" t="s">
        <v>18</v>
      </c>
      <c r="H1474" s="518" t="s">
        <v>18</v>
      </c>
      <c r="I1474" s="518" t="s">
        <v>18</v>
      </c>
      <c r="J1474" s="518" t="s">
        <v>18</v>
      </c>
      <c r="K1474" s="518" t="s">
        <v>18</v>
      </c>
      <c r="L1474" s="525">
        <f>L1472</f>
        <v>2343.62</v>
      </c>
      <c r="M1474" s="525">
        <f>M1472</f>
        <v>1647.8</v>
      </c>
      <c r="N1474" s="1079">
        <v>0</v>
      </c>
      <c r="O1474" s="551">
        <f>O1472</f>
        <v>54</v>
      </c>
      <c r="P1474" s="524" t="s">
        <v>18</v>
      </c>
      <c r="Q1474" s="525">
        <f>Q1472+Q1473</f>
        <v>4753166</v>
      </c>
      <c r="R1474" s="525">
        <f t="shared" ref="R1474:U1474" si="814">R1472+R1473</f>
        <v>0</v>
      </c>
      <c r="S1474" s="525">
        <f t="shared" si="814"/>
        <v>3414292.04</v>
      </c>
      <c r="T1474" s="525">
        <f t="shared" si="814"/>
        <v>0</v>
      </c>
      <c r="U1474" s="525">
        <f t="shared" si="814"/>
        <v>1338873.96</v>
      </c>
      <c r="V1474" s="525">
        <v>0</v>
      </c>
      <c r="W1474" s="525" t="s">
        <v>18</v>
      </c>
      <c r="X1474" s="525" t="s">
        <v>18</v>
      </c>
      <c r="Y1474" s="577" t="s">
        <v>18</v>
      </c>
    </row>
    <row r="1475" spans="1:25" ht="13.5" thickBot="1" x14ac:dyDescent="0.3">
      <c r="A1475" s="437"/>
      <c r="B1475" s="34"/>
      <c r="C1475" s="34"/>
      <c r="D1475" s="132"/>
      <c r="E1475" s="928" t="s">
        <v>272</v>
      </c>
      <c r="F1475" s="1080" t="s">
        <v>463</v>
      </c>
      <c r="G1475" s="103" t="s">
        <v>18</v>
      </c>
      <c r="H1475" s="103" t="s">
        <v>18</v>
      </c>
      <c r="I1475" s="103" t="s">
        <v>18</v>
      </c>
      <c r="J1475" s="103" t="s">
        <v>18</v>
      </c>
      <c r="K1475" s="103" t="s">
        <v>18</v>
      </c>
      <c r="L1475" s="101">
        <f>SUM(L1477,L1483,L1486,L1480)</f>
        <v>2230.8999999999996</v>
      </c>
      <c r="M1475" s="101">
        <f>SUM(M1477,M1483,M1486,M1480)</f>
        <v>2024.7000000000003</v>
      </c>
      <c r="N1475" s="101">
        <f>SUM(N1477,N1483,N1486,N1480)</f>
        <v>1464.3</v>
      </c>
      <c r="O1475" s="695">
        <f>SUM(O1477,O1483,O1486,O1480)</f>
        <v>83</v>
      </c>
      <c r="P1475" s="103" t="s">
        <v>18</v>
      </c>
      <c r="Q1475" s="101">
        <f>Q1477+Q1480+Q1483+Q1486</f>
        <v>424661</v>
      </c>
      <c r="R1475" s="101">
        <f t="shared" ref="R1475:U1475" si="815">R1477+R1480+R1483+R1486</f>
        <v>0</v>
      </c>
      <c r="S1475" s="101">
        <f t="shared" si="815"/>
        <v>317220.05040982692</v>
      </c>
      <c r="T1475" s="101">
        <f t="shared" si="815"/>
        <v>0</v>
      </c>
      <c r="U1475" s="101">
        <f t="shared" si="815"/>
        <v>107440.9476583403</v>
      </c>
      <c r="V1475" s="101">
        <v>0</v>
      </c>
      <c r="W1475" s="275" t="s">
        <v>18</v>
      </c>
      <c r="X1475" s="275" t="s">
        <v>18</v>
      </c>
      <c r="Y1475" s="276" t="s">
        <v>18</v>
      </c>
    </row>
    <row r="1476" spans="1:25" ht="15" x14ac:dyDescent="0.25">
      <c r="A1476" s="484" t="s">
        <v>1281</v>
      </c>
      <c r="B1476" s="97" t="s">
        <v>1757</v>
      </c>
      <c r="C1476" s="97">
        <v>20</v>
      </c>
      <c r="D1476" s="211" t="s">
        <v>2265</v>
      </c>
      <c r="E1476" s="931" t="s">
        <v>273</v>
      </c>
      <c r="F1476" s="1005" t="s">
        <v>1121</v>
      </c>
      <c r="G1476" s="824" t="s">
        <v>38</v>
      </c>
      <c r="H1476" s="1006">
        <v>1967</v>
      </c>
      <c r="I1476" s="1006"/>
      <c r="J1476" s="824" t="s">
        <v>110</v>
      </c>
      <c r="K1476" s="824">
        <v>2</v>
      </c>
      <c r="L1476" s="105">
        <v>339.3</v>
      </c>
      <c r="M1476" s="105">
        <v>312.5</v>
      </c>
      <c r="N1476" s="947">
        <v>233.84</v>
      </c>
      <c r="O1476" s="970">
        <v>12</v>
      </c>
      <c r="P1476" s="300" t="s">
        <v>2135</v>
      </c>
      <c r="Q1476" s="105">
        <v>48296</v>
      </c>
      <c r="R1476" s="105">
        <v>0</v>
      </c>
      <c r="S1476" s="105">
        <v>36076.908068167264</v>
      </c>
      <c r="T1476" s="105">
        <v>0</v>
      </c>
      <c r="U1476" s="105">
        <v>12219.09</v>
      </c>
      <c r="V1476" s="105">
        <v>0</v>
      </c>
      <c r="W1476" s="107">
        <f>Q1476/L1476</f>
        <v>142.34011199528442</v>
      </c>
      <c r="X1476" s="105">
        <v>142.34</v>
      </c>
      <c r="Y1476" s="106">
        <v>44196</v>
      </c>
    </row>
    <row r="1477" spans="1:25" x14ac:dyDescent="0.25">
      <c r="A1477" s="437"/>
      <c r="B1477" s="34"/>
      <c r="C1477" s="34"/>
      <c r="D1477" s="132"/>
      <c r="E1477" s="883"/>
      <c r="F1477" s="530" t="s">
        <v>31</v>
      </c>
      <c r="G1477" s="501" t="s">
        <v>18</v>
      </c>
      <c r="H1477" s="964" t="s">
        <v>18</v>
      </c>
      <c r="I1477" s="964" t="s">
        <v>18</v>
      </c>
      <c r="J1477" s="501" t="s">
        <v>18</v>
      </c>
      <c r="K1477" s="501" t="s">
        <v>18</v>
      </c>
      <c r="L1477" s="109">
        <f>L1476</f>
        <v>339.3</v>
      </c>
      <c r="M1477" s="109">
        <f>M1476</f>
        <v>312.5</v>
      </c>
      <c r="N1477" s="513">
        <f>N1476</f>
        <v>233.84</v>
      </c>
      <c r="O1477" s="910">
        <f>O1476</f>
        <v>12</v>
      </c>
      <c r="P1477" s="503" t="s">
        <v>18</v>
      </c>
      <c r="Q1477" s="109">
        <f>Q1476</f>
        <v>48296</v>
      </c>
      <c r="R1477" s="109">
        <f t="shared" ref="R1477:T1477" si="816">R1476</f>
        <v>0</v>
      </c>
      <c r="S1477" s="109">
        <f t="shared" si="816"/>
        <v>36076.908068167264</v>
      </c>
      <c r="T1477" s="109">
        <f t="shared" si="816"/>
        <v>0</v>
      </c>
      <c r="U1477" s="109">
        <f>U1476</f>
        <v>12219.09</v>
      </c>
      <c r="V1477" s="109">
        <v>0</v>
      </c>
      <c r="W1477" s="109" t="s">
        <v>18</v>
      </c>
      <c r="X1477" s="109" t="s">
        <v>18</v>
      </c>
      <c r="Y1477" s="566" t="s">
        <v>18</v>
      </c>
    </row>
    <row r="1478" spans="1:25" ht="15" x14ac:dyDescent="0.25">
      <c r="A1478" s="484" t="s">
        <v>1282</v>
      </c>
      <c r="B1478" s="97" t="s">
        <v>1758</v>
      </c>
      <c r="C1478" s="97">
        <v>20</v>
      </c>
      <c r="D1478" s="211" t="s">
        <v>2264</v>
      </c>
      <c r="E1478" s="883" t="s">
        <v>274</v>
      </c>
      <c r="F1478" s="698" t="s">
        <v>1120</v>
      </c>
      <c r="G1478" s="284" t="s">
        <v>38</v>
      </c>
      <c r="H1478" s="884">
        <v>1974</v>
      </c>
      <c r="I1478" s="884"/>
      <c r="J1478" s="284" t="s">
        <v>110</v>
      </c>
      <c r="K1478" s="284">
        <v>2</v>
      </c>
      <c r="L1478" s="956">
        <v>525.70000000000005</v>
      </c>
      <c r="M1478" s="956">
        <v>484.4</v>
      </c>
      <c r="N1478" s="170">
        <v>331.79</v>
      </c>
      <c r="O1478" s="98">
        <v>22</v>
      </c>
      <c r="P1478" s="336" t="s">
        <v>83</v>
      </c>
      <c r="Q1478" s="956">
        <v>63604</v>
      </c>
      <c r="R1478" s="956">
        <v>0</v>
      </c>
      <c r="S1478" s="956">
        <v>47512</v>
      </c>
      <c r="T1478" s="956">
        <v>0</v>
      </c>
      <c r="U1478" s="956">
        <v>16092</v>
      </c>
      <c r="V1478" s="956">
        <v>0</v>
      </c>
      <c r="W1478" s="956">
        <f t="shared" ref="W1478:W1479" si="817">Q1478/L1478</f>
        <v>120.98915731405744</v>
      </c>
      <c r="X1478" s="956">
        <v>120.99</v>
      </c>
      <c r="Y1478" s="157">
        <v>44196</v>
      </c>
    </row>
    <row r="1479" spans="1:25" ht="15" x14ac:dyDescent="0.25">
      <c r="A1479" s="484"/>
      <c r="B1479" s="97"/>
      <c r="C1479" s="97"/>
      <c r="D1479" s="211"/>
      <c r="E1479" s="883"/>
      <c r="F1479" s="698" t="s">
        <v>1120</v>
      </c>
      <c r="G1479" s="284" t="s">
        <v>38</v>
      </c>
      <c r="H1479" s="884">
        <v>1974</v>
      </c>
      <c r="I1479" s="884"/>
      <c r="J1479" s="284" t="s">
        <v>110</v>
      </c>
      <c r="K1479" s="284">
        <v>2</v>
      </c>
      <c r="L1479" s="956">
        <v>525.70000000000005</v>
      </c>
      <c r="M1479" s="956">
        <v>484.4</v>
      </c>
      <c r="N1479" s="170">
        <v>331.79</v>
      </c>
      <c r="O1479" s="98">
        <v>22</v>
      </c>
      <c r="P1479" s="336" t="s">
        <v>2119</v>
      </c>
      <c r="Q1479" s="956">
        <v>49889</v>
      </c>
      <c r="R1479" s="956">
        <v>0</v>
      </c>
      <c r="S1479" s="956">
        <v>37266.872341659691</v>
      </c>
      <c r="T1479" s="956">
        <v>0</v>
      </c>
      <c r="U1479" s="956">
        <v>12622.127658340309</v>
      </c>
      <c r="V1479" s="956">
        <v>0</v>
      </c>
      <c r="W1479" s="956">
        <f t="shared" si="817"/>
        <v>94.900133155792275</v>
      </c>
      <c r="X1479" s="956">
        <v>94.9</v>
      </c>
      <c r="Y1479" s="157">
        <v>44196</v>
      </c>
    </row>
    <row r="1480" spans="1:25" x14ac:dyDescent="0.25">
      <c r="A1480" s="437"/>
      <c r="B1480" s="34"/>
      <c r="C1480" s="34"/>
      <c r="D1480" s="132"/>
      <c r="E1480" s="883"/>
      <c r="F1480" s="530" t="s">
        <v>31</v>
      </c>
      <c r="G1480" s="501" t="s">
        <v>18</v>
      </c>
      <c r="H1480" s="964" t="s">
        <v>18</v>
      </c>
      <c r="I1480" s="964" t="s">
        <v>18</v>
      </c>
      <c r="J1480" s="501" t="s">
        <v>18</v>
      </c>
      <c r="K1480" s="501" t="s">
        <v>18</v>
      </c>
      <c r="L1480" s="109">
        <f>L1478</f>
        <v>525.70000000000005</v>
      </c>
      <c r="M1480" s="109">
        <f>M1478</f>
        <v>484.4</v>
      </c>
      <c r="N1480" s="513">
        <f>N1478</f>
        <v>331.79</v>
      </c>
      <c r="O1480" s="910">
        <f>O1478</f>
        <v>22</v>
      </c>
      <c r="P1480" s="503" t="s">
        <v>18</v>
      </c>
      <c r="Q1480" s="109">
        <f>Q1478+Q1479</f>
        <v>113493</v>
      </c>
      <c r="R1480" s="109">
        <f t="shared" ref="R1480:V1480" si="818">R1478+R1479</f>
        <v>0</v>
      </c>
      <c r="S1480" s="109">
        <f t="shared" si="818"/>
        <v>84778.872341659691</v>
      </c>
      <c r="T1480" s="109">
        <f t="shared" si="818"/>
        <v>0</v>
      </c>
      <c r="U1480" s="109">
        <f t="shared" si="818"/>
        <v>28714.127658340309</v>
      </c>
      <c r="V1480" s="109">
        <f t="shared" si="818"/>
        <v>0</v>
      </c>
      <c r="W1480" s="109" t="s">
        <v>18</v>
      </c>
      <c r="X1480" s="109" t="s">
        <v>18</v>
      </c>
      <c r="Y1480" s="566" t="s">
        <v>18</v>
      </c>
    </row>
    <row r="1481" spans="1:25" ht="15" x14ac:dyDescent="0.25">
      <c r="A1481" s="484" t="s">
        <v>1283</v>
      </c>
      <c r="B1481" s="97" t="s">
        <v>1759</v>
      </c>
      <c r="C1481" s="97">
        <v>20</v>
      </c>
      <c r="D1481" s="211" t="s">
        <v>2264</v>
      </c>
      <c r="E1481" s="883" t="s">
        <v>275</v>
      </c>
      <c r="F1481" s="699" t="s">
        <v>111</v>
      </c>
      <c r="G1481" s="284" t="s">
        <v>38</v>
      </c>
      <c r="H1481" s="284">
        <v>1967</v>
      </c>
      <c r="I1481" s="284"/>
      <c r="J1481" s="284" t="s">
        <v>110</v>
      </c>
      <c r="K1481" s="284">
        <v>2</v>
      </c>
      <c r="L1481" s="956">
        <v>520.5</v>
      </c>
      <c r="M1481" s="956">
        <v>481.1</v>
      </c>
      <c r="N1481" s="170">
        <v>330.62</v>
      </c>
      <c r="O1481" s="98">
        <v>23</v>
      </c>
      <c r="P1481" s="336" t="s">
        <v>2119</v>
      </c>
      <c r="Q1481" s="956">
        <v>49395</v>
      </c>
      <c r="R1481" s="956">
        <v>0</v>
      </c>
      <c r="S1481" s="956">
        <v>36897.86</v>
      </c>
      <c r="T1481" s="956">
        <v>0</v>
      </c>
      <c r="U1481" s="956">
        <v>12497.14</v>
      </c>
      <c r="V1481" s="956">
        <v>0</v>
      </c>
      <c r="W1481" s="956">
        <f t="shared" ref="W1481:W1482" si="819">Q1481/L1481</f>
        <v>94.899135446685875</v>
      </c>
      <c r="X1481" s="956">
        <v>94.9</v>
      </c>
      <c r="Y1481" s="157">
        <v>44196</v>
      </c>
    </row>
    <row r="1482" spans="1:25" ht="15" x14ac:dyDescent="0.25">
      <c r="A1482" s="484" t="s">
        <v>1283</v>
      </c>
      <c r="B1482" s="97" t="s">
        <v>1760</v>
      </c>
      <c r="C1482" s="97">
        <v>20</v>
      </c>
      <c r="D1482" s="211" t="s">
        <v>2265</v>
      </c>
      <c r="E1482" s="883" t="str">
        <f>E1481</f>
        <v>12.3.3</v>
      </c>
      <c r="F1482" s="699" t="s">
        <v>111</v>
      </c>
      <c r="G1482" s="284" t="s">
        <v>38</v>
      </c>
      <c r="H1482" s="884">
        <v>1967</v>
      </c>
      <c r="I1482" s="884"/>
      <c r="J1482" s="284" t="s">
        <v>110</v>
      </c>
      <c r="K1482" s="284">
        <v>2</v>
      </c>
      <c r="L1482" s="956">
        <v>520.5</v>
      </c>
      <c r="M1482" s="956">
        <v>481.1</v>
      </c>
      <c r="N1482" s="170">
        <v>330.62</v>
      </c>
      <c r="O1482" s="98">
        <v>23</v>
      </c>
      <c r="P1482" s="336" t="s">
        <v>2135</v>
      </c>
      <c r="Q1482" s="956">
        <v>74088</v>
      </c>
      <c r="R1482" s="956">
        <v>0</v>
      </c>
      <c r="S1482" s="956">
        <v>55343.42</v>
      </c>
      <c r="T1482" s="956">
        <v>0</v>
      </c>
      <c r="U1482" s="956">
        <v>18744.580000000002</v>
      </c>
      <c r="V1482" s="956">
        <v>0</v>
      </c>
      <c r="W1482" s="956">
        <f t="shared" si="819"/>
        <v>142.34005763688762</v>
      </c>
      <c r="X1482" s="956">
        <v>142.34</v>
      </c>
      <c r="Y1482" s="157">
        <v>44196</v>
      </c>
    </row>
    <row r="1483" spans="1:25" x14ac:dyDescent="0.25">
      <c r="A1483" s="437"/>
      <c r="B1483" s="34"/>
      <c r="C1483" s="34"/>
      <c r="D1483" s="132"/>
      <c r="E1483" s="883"/>
      <c r="F1483" s="530" t="s">
        <v>31</v>
      </c>
      <c r="G1483" s="501" t="s">
        <v>18</v>
      </c>
      <c r="H1483" s="964" t="s">
        <v>18</v>
      </c>
      <c r="I1483" s="964" t="s">
        <v>18</v>
      </c>
      <c r="J1483" s="501" t="s">
        <v>18</v>
      </c>
      <c r="K1483" s="501" t="s">
        <v>18</v>
      </c>
      <c r="L1483" s="109">
        <f>L1482</f>
        <v>520.5</v>
      </c>
      <c r="M1483" s="109">
        <f>M1482</f>
        <v>481.1</v>
      </c>
      <c r="N1483" s="513">
        <f>N1482</f>
        <v>330.62</v>
      </c>
      <c r="O1483" s="910">
        <f>O1482</f>
        <v>23</v>
      </c>
      <c r="P1483" s="350" t="s">
        <v>18</v>
      </c>
      <c r="Q1483" s="109">
        <f>Q1481+Q1482</f>
        <v>123483</v>
      </c>
      <c r="R1483" s="109">
        <f t="shared" ref="R1483:U1483" si="820">R1481+R1482</f>
        <v>0</v>
      </c>
      <c r="S1483" s="109">
        <f t="shared" si="820"/>
        <v>92241.279999999999</v>
      </c>
      <c r="T1483" s="109">
        <f t="shared" si="820"/>
        <v>0</v>
      </c>
      <c r="U1483" s="109">
        <f t="shared" si="820"/>
        <v>31241.72</v>
      </c>
      <c r="V1483" s="109">
        <v>0</v>
      </c>
      <c r="W1483" s="109" t="s">
        <v>18</v>
      </c>
      <c r="X1483" s="109" t="s">
        <v>18</v>
      </c>
      <c r="Y1483" s="566" t="s">
        <v>18</v>
      </c>
    </row>
    <row r="1484" spans="1:25" ht="25.5" x14ac:dyDescent="0.25">
      <c r="A1484" s="484" t="s">
        <v>1284</v>
      </c>
      <c r="B1484" s="97" t="s">
        <v>1761</v>
      </c>
      <c r="C1484" s="97">
        <v>20</v>
      </c>
      <c r="D1484" s="211" t="s">
        <v>2268</v>
      </c>
      <c r="E1484" s="939" t="s">
        <v>276</v>
      </c>
      <c r="F1484" s="697" t="s">
        <v>112</v>
      </c>
      <c r="G1484" s="714" t="s">
        <v>38</v>
      </c>
      <c r="H1484" s="940">
        <v>1979</v>
      </c>
      <c r="I1484" s="940"/>
      <c r="J1484" s="714" t="s">
        <v>110</v>
      </c>
      <c r="K1484" s="714">
        <v>2</v>
      </c>
      <c r="L1484" s="163">
        <v>845.4</v>
      </c>
      <c r="M1484" s="163">
        <v>746.7</v>
      </c>
      <c r="N1484" s="711">
        <v>568.04999999999995</v>
      </c>
      <c r="O1484" s="942">
        <v>26</v>
      </c>
      <c r="P1484" s="339" t="s">
        <v>2140</v>
      </c>
      <c r="Q1484" s="163">
        <v>60167</v>
      </c>
      <c r="R1484" s="163">
        <v>0</v>
      </c>
      <c r="S1484" s="163">
        <v>44944.49</v>
      </c>
      <c r="T1484" s="163">
        <v>0</v>
      </c>
      <c r="U1484" s="163">
        <v>15222.51</v>
      </c>
      <c r="V1484" s="163">
        <v>0</v>
      </c>
      <c r="W1484" s="163">
        <f t="shared" ref="W1484:W1485" si="821">Q1484/L1484</f>
        <v>71.169860421102442</v>
      </c>
      <c r="X1484" s="163">
        <v>71.17</v>
      </c>
      <c r="Y1484" s="164">
        <v>44196</v>
      </c>
    </row>
    <row r="1485" spans="1:25" ht="15" x14ac:dyDescent="0.25">
      <c r="A1485" s="484" t="s">
        <v>1284</v>
      </c>
      <c r="B1485" s="97" t="s">
        <v>1762</v>
      </c>
      <c r="C1485" s="97">
        <v>20</v>
      </c>
      <c r="D1485" s="211" t="s">
        <v>2267</v>
      </c>
      <c r="E1485" s="903" t="str">
        <f>$E$1484</f>
        <v>12.3.4</v>
      </c>
      <c r="F1485" s="904" t="s">
        <v>112</v>
      </c>
      <c r="G1485" s="715" t="s">
        <v>38</v>
      </c>
      <c r="H1485" s="905">
        <v>1979</v>
      </c>
      <c r="I1485" s="905"/>
      <c r="J1485" s="715" t="s">
        <v>110</v>
      </c>
      <c r="K1485" s="715">
        <v>2</v>
      </c>
      <c r="L1485" s="107">
        <v>845.4</v>
      </c>
      <c r="M1485" s="107">
        <v>746.7</v>
      </c>
      <c r="N1485" s="713">
        <v>568.04999999999995</v>
      </c>
      <c r="O1485" s="907">
        <v>26</v>
      </c>
      <c r="P1485" s="340" t="s">
        <v>78</v>
      </c>
      <c r="Q1485" s="107">
        <v>79222</v>
      </c>
      <c r="R1485" s="107">
        <v>0</v>
      </c>
      <c r="S1485" s="107">
        <v>59178.5</v>
      </c>
      <c r="T1485" s="107">
        <v>0</v>
      </c>
      <c r="U1485" s="107">
        <v>20043.5</v>
      </c>
      <c r="V1485" s="107">
        <v>0</v>
      </c>
      <c r="W1485" s="107">
        <f t="shared" si="821"/>
        <v>93.709486633546248</v>
      </c>
      <c r="X1485" s="107">
        <v>93.71</v>
      </c>
      <c r="Y1485" s="108">
        <v>44196</v>
      </c>
    </row>
    <row r="1486" spans="1:25" ht="13.5" thickBot="1" x14ac:dyDescent="0.3">
      <c r="A1486" s="437"/>
      <c r="B1486" s="34"/>
      <c r="C1486" s="34"/>
      <c r="D1486" s="132"/>
      <c r="E1486" s="943"/>
      <c r="F1486" s="944" t="s">
        <v>31</v>
      </c>
      <c r="G1486" s="523" t="s">
        <v>18</v>
      </c>
      <c r="H1486" s="985" t="s">
        <v>18</v>
      </c>
      <c r="I1486" s="985" t="s">
        <v>18</v>
      </c>
      <c r="J1486" s="523" t="s">
        <v>18</v>
      </c>
      <c r="K1486" s="523" t="s">
        <v>18</v>
      </c>
      <c r="L1486" s="511">
        <f>L1485</f>
        <v>845.4</v>
      </c>
      <c r="M1486" s="511">
        <f>M1485</f>
        <v>746.7</v>
      </c>
      <c r="N1486" s="519">
        <f>N1485</f>
        <v>568.04999999999995</v>
      </c>
      <c r="O1486" s="945">
        <f>O1485</f>
        <v>26</v>
      </c>
      <c r="P1486" s="509" t="s">
        <v>18</v>
      </c>
      <c r="Q1486" s="511">
        <f>Q1484+Q1485</f>
        <v>139389</v>
      </c>
      <c r="R1486" s="511">
        <f t="shared" ref="R1486:U1486" si="822">R1484+R1485</f>
        <v>0</v>
      </c>
      <c r="S1486" s="511">
        <f t="shared" si="822"/>
        <v>104122.98999999999</v>
      </c>
      <c r="T1486" s="511">
        <f t="shared" si="822"/>
        <v>0</v>
      </c>
      <c r="U1486" s="511">
        <f t="shared" si="822"/>
        <v>35266.01</v>
      </c>
      <c r="V1486" s="511">
        <v>0</v>
      </c>
      <c r="W1486" s="511" t="s">
        <v>18</v>
      </c>
      <c r="X1486" s="511" t="s">
        <v>18</v>
      </c>
      <c r="Y1486" s="573" t="s">
        <v>18</v>
      </c>
    </row>
    <row r="1487" spans="1:25" ht="13.5" thickBot="1" x14ac:dyDescent="0.3">
      <c r="A1487" s="437"/>
      <c r="B1487" s="34"/>
      <c r="C1487" s="34"/>
      <c r="D1487" s="132"/>
      <c r="E1487" s="1059" t="s">
        <v>568</v>
      </c>
      <c r="F1487" s="1081" t="s">
        <v>570</v>
      </c>
      <c r="G1487" s="765" t="s">
        <v>18</v>
      </c>
      <c r="H1487" s="765" t="s">
        <v>18</v>
      </c>
      <c r="I1487" s="765" t="s">
        <v>18</v>
      </c>
      <c r="J1487" s="765" t="s">
        <v>18</v>
      </c>
      <c r="K1487" s="765" t="s">
        <v>18</v>
      </c>
      <c r="L1487" s="101">
        <f>L1491</f>
        <v>725.2</v>
      </c>
      <c r="M1487" s="101">
        <f t="shared" ref="M1487:O1487" si="823">M1491</f>
        <v>653.1</v>
      </c>
      <c r="N1487" s="101">
        <f t="shared" si="823"/>
        <v>442.23</v>
      </c>
      <c r="O1487" s="695">
        <f t="shared" si="823"/>
        <v>32</v>
      </c>
      <c r="P1487" s="335" t="s">
        <v>18</v>
      </c>
      <c r="Q1487" s="101">
        <f>Q1491</f>
        <v>362121</v>
      </c>
      <c r="R1487" s="101">
        <f t="shared" ref="R1487:V1487" si="824">R1491</f>
        <v>0</v>
      </c>
      <c r="S1487" s="101">
        <f t="shared" si="824"/>
        <v>198168.56</v>
      </c>
      <c r="T1487" s="101">
        <f t="shared" si="824"/>
        <v>0</v>
      </c>
      <c r="U1487" s="101">
        <f t="shared" si="824"/>
        <v>163952.44</v>
      </c>
      <c r="V1487" s="101">
        <f t="shared" si="824"/>
        <v>0</v>
      </c>
      <c r="W1487" s="101" t="s">
        <v>18</v>
      </c>
      <c r="X1487" s="101" t="s">
        <v>18</v>
      </c>
      <c r="Y1487" s="102" t="s">
        <v>18</v>
      </c>
    </row>
    <row r="1488" spans="1:25" ht="15" x14ac:dyDescent="0.25">
      <c r="A1488" s="484" t="s">
        <v>1285</v>
      </c>
      <c r="B1488" s="97" t="s">
        <v>1763</v>
      </c>
      <c r="C1488" s="97">
        <v>20</v>
      </c>
      <c r="D1488" s="211" t="s">
        <v>2264</v>
      </c>
      <c r="E1488" s="883" t="s">
        <v>959</v>
      </c>
      <c r="F1488" s="698" t="s">
        <v>1119</v>
      </c>
      <c r="G1488" s="284" t="s">
        <v>38</v>
      </c>
      <c r="H1488" s="884">
        <v>1999</v>
      </c>
      <c r="I1488" s="884"/>
      <c r="J1488" s="788" t="s">
        <v>958</v>
      </c>
      <c r="K1488" s="284">
        <v>2</v>
      </c>
      <c r="L1488" s="956">
        <v>725.2</v>
      </c>
      <c r="M1488" s="956">
        <v>653.1</v>
      </c>
      <c r="N1488" s="890">
        <v>442.23</v>
      </c>
      <c r="O1488" s="98">
        <v>32</v>
      </c>
      <c r="P1488" s="300" t="s">
        <v>2119</v>
      </c>
      <c r="Q1488" s="163">
        <v>92267</v>
      </c>
      <c r="R1488" s="956">
        <v>0</v>
      </c>
      <c r="S1488" s="956">
        <v>50492.57</v>
      </c>
      <c r="T1488" s="956">
        <v>0</v>
      </c>
      <c r="U1488" s="956">
        <v>41774.43</v>
      </c>
      <c r="V1488" s="956">
        <v>0</v>
      </c>
      <c r="W1488" s="956">
        <f t="shared" ref="W1488:W1490" si="825">Q1488/L1488</f>
        <v>127.22972972972973</v>
      </c>
      <c r="X1488" s="956">
        <v>127.23</v>
      </c>
      <c r="Y1488" s="157">
        <v>44196</v>
      </c>
    </row>
    <row r="1489" spans="1:25" ht="15" x14ac:dyDescent="0.25">
      <c r="A1489" s="484" t="s">
        <v>1285</v>
      </c>
      <c r="B1489" s="97" t="s">
        <v>1764</v>
      </c>
      <c r="C1489" s="97">
        <v>20</v>
      </c>
      <c r="D1489" s="211" t="s">
        <v>2266</v>
      </c>
      <c r="E1489" s="883" t="s">
        <v>959</v>
      </c>
      <c r="F1489" s="698" t="s">
        <v>1119</v>
      </c>
      <c r="G1489" s="284" t="s">
        <v>38</v>
      </c>
      <c r="H1489" s="884">
        <v>1999</v>
      </c>
      <c r="I1489" s="884"/>
      <c r="J1489" s="788" t="s">
        <v>958</v>
      </c>
      <c r="K1489" s="284">
        <v>2</v>
      </c>
      <c r="L1489" s="956">
        <v>725.2</v>
      </c>
      <c r="M1489" s="956">
        <v>653.1</v>
      </c>
      <c r="N1489" s="890">
        <v>442.23</v>
      </c>
      <c r="O1489" s="98">
        <v>32</v>
      </c>
      <c r="P1489" s="336" t="s">
        <v>83</v>
      </c>
      <c r="Q1489" s="163">
        <v>131457</v>
      </c>
      <c r="R1489" s="956">
        <v>0</v>
      </c>
      <c r="S1489" s="956">
        <v>71939.06</v>
      </c>
      <c r="T1489" s="956">
        <v>0</v>
      </c>
      <c r="U1489" s="956">
        <v>59517.94</v>
      </c>
      <c r="V1489" s="956">
        <v>0</v>
      </c>
      <c r="W1489" s="956">
        <f t="shared" si="825"/>
        <v>181.26999448428018</v>
      </c>
      <c r="X1489" s="956">
        <v>181.27</v>
      </c>
      <c r="Y1489" s="157">
        <v>44196</v>
      </c>
    </row>
    <row r="1490" spans="1:25" ht="15" x14ac:dyDescent="0.25">
      <c r="A1490" s="484" t="s">
        <v>1285</v>
      </c>
      <c r="B1490" s="97" t="s">
        <v>1765</v>
      </c>
      <c r="C1490" s="97">
        <v>20</v>
      </c>
      <c r="D1490" s="211" t="s">
        <v>2265</v>
      </c>
      <c r="E1490" s="903" t="s">
        <v>959</v>
      </c>
      <c r="F1490" s="904" t="s">
        <v>1119</v>
      </c>
      <c r="G1490" s="715" t="s">
        <v>38</v>
      </c>
      <c r="H1490" s="905">
        <v>1999</v>
      </c>
      <c r="I1490" s="905"/>
      <c r="J1490" s="906" t="s">
        <v>958</v>
      </c>
      <c r="K1490" s="715">
        <v>2</v>
      </c>
      <c r="L1490" s="107">
        <v>725.2</v>
      </c>
      <c r="M1490" s="107">
        <v>653.1</v>
      </c>
      <c r="N1490" s="967">
        <v>442.23</v>
      </c>
      <c r="O1490" s="907">
        <v>32</v>
      </c>
      <c r="P1490" s="300" t="s">
        <v>2135</v>
      </c>
      <c r="Q1490" s="105">
        <v>138397</v>
      </c>
      <c r="R1490" s="107">
        <v>0</v>
      </c>
      <c r="S1490" s="107">
        <v>75736.929999999993</v>
      </c>
      <c r="T1490" s="107">
        <v>0</v>
      </c>
      <c r="U1490" s="107">
        <v>62660.07</v>
      </c>
      <c r="V1490" s="107">
        <v>0</v>
      </c>
      <c r="W1490" s="107">
        <f t="shared" si="825"/>
        <v>190.83976833976834</v>
      </c>
      <c r="X1490" s="107">
        <v>190.84</v>
      </c>
      <c r="Y1490" s="108">
        <v>44196</v>
      </c>
    </row>
    <row r="1491" spans="1:25" ht="13.5" thickBot="1" x14ac:dyDescent="0.3">
      <c r="A1491" s="437"/>
      <c r="B1491" s="34"/>
      <c r="C1491" s="34"/>
      <c r="D1491" s="132"/>
      <c r="E1491" s="903"/>
      <c r="F1491" s="944" t="s">
        <v>31</v>
      </c>
      <c r="G1491" s="523" t="s">
        <v>18</v>
      </c>
      <c r="H1491" s="523" t="s">
        <v>18</v>
      </c>
      <c r="I1491" s="523" t="s">
        <v>18</v>
      </c>
      <c r="J1491" s="523" t="s">
        <v>18</v>
      </c>
      <c r="K1491" s="523" t="s">
        <v>18</v>
      </c>
      <c r="L1491" s="511">
        <f>L1488</f>
        <v>725.2</v>
      </c>
      <c r="M1491" s="511">
        <f>M1488</f>
        <v>653.1</v>
      </c>
      <c r="N1491" s="511">
        <f>N1488</f>
        <v>442.23</v>
      </c>
      <c r="O1491" s="945">
        <f>O1488</f>
        <v>32</v>
      </c>
      <c r="P1491" s="509" t="s">
        <v>18</v>
      </c>
      <c r="Q1491" s="511">
        <f>Q1488+Q1489+Q1490</f>
        <v>362121</v>
      </c>
      <c r="R1491" s="511">
        <f t="shared" ref="R1491:V1491" si="826">R1488+R1489+R1490</f>
        <v>0</v>
      </c>
      <c r="S1491" s="511">
        <f t="shared" si="826"/>
        <v>198168.56</v>
      </c>
      <c r="T1491" s="511">
        <f t="shared" si="826"/>
        <v>0</v>
      </c>
      <c r="U1491" s="511">
        <f t="shared" si="826"/>
        <v>163952.44</v>
      </c>
      <c r="V1491" s="511">
        <f t="shared" si="826"/>
        <v>0</v>
      </c>
      <c r="W1491" s="511" t="s">
        <v>18</v>
      </c>
      <c r="X1491" s="511" t="s">
        <v>18</v>
      </c>
      <c r="Y1491" s="567" t="s">
        <v>18</v>
      </c>
    </row>
    <row r="1492" spans="1:25" ht="13.5" thickBot="1" x14ac:dyDescent="0.3">
      <c r="A1492" s="437"/>
      <c r="B1492" s="34"/>
      <c r="C1492" s="34"/>
      <c r="D1492" s="132"/>
      <c r="E1492" s="1059" t="s">
        <v>569</v>
      </c>
      <c r="F1492" s="929" t="s">
        <v>571</v>
      </c>
      <c r="G1492" s="765" t="s">
        <v>18</v>
      </c>
      <c r="H1492" s="765" t="s">
        <v>18</v>
      </c>
      <c r="I1492" s="765" t="s">
        <v>18</v>
      </c>
      <c r="J1492" s="765" t="s">
        <v>18</v>
      </c>
      <c r="K1492" s="765" t="s">
        <v>18</v>
      </c>
      <c r="L1492" s="101">
        <v>0</v>
      </c>
      <c r="M1492" s="101">
        <v>0</v>
      </c>
      <c r="N1492" s="101">
        <v>0</v>
      </c>
      <c r="O1492" s="695">
        <v>0</v>
      </c>
      <c r="P1492" s="335" t="s">
        <v>18</v>
      </c>
      <c r="Q1492" s="101">
        <v>0</v>
      </c>
      <c r="R1492" s="101">
        <v>0</v>
      </c>
      <c r="S1492" s="101">
        <v>0</v>
      </c>
      <c r="T1492" s="101">
        <v>0</v>
      </c>
      <c r="U1492" s="101">
        <v>0</v>
      </c>
      <c r="V1492" s="101">
        <v>0</v>
      </c>
      <c r="W1492" s="101" t="s">
        <v>18</v>
      </c>
      <c r="X1492" s="101" t="s">
        <v>18</v>
      </c>
      <c r="Y1492" s="102" t="s">
        <v>18</v>
      </c>
    </row>
    <row r="1493" spans="1:25" ht="13.5" thickBot="1" x14ac:dyDescent="0.3">
      <c r="A1493" s="437"/>
      <c r="B1493" s="34"/>
      <c r="C1493" s="34"/>
      <c r="D1493" s="132"/>
      <c r="E1493" s="1072">
        <v>13</v>
      </c>
      <c r="F1493" s="1082" t="s">
        <v>464</v>
      </c>
      <c r="G1493" s="345" t="s">
        <v>18</v>
      </c>
      <c r="H1493" s="1083" t="s">
        <v>18</v>
      </c>
      <c r="I1493" s="1083" t="s">
        <v>18</v>
      </c>
      <c r="J1493" s="345" t="s">
        <v>18</v>
      </c>
      <c r="K1493" s="345" t="s">
        <v>18</v>
      </c>
      <c r="L1493" s="913">
        <f>L1494+L1497+L1502+L1511+L1512+L1526</f>
        <v>21447.399999999998</v>
      </c>
      <c r="M1493" s="913">
        <f>M1494+M1497+M1502+M1511+M1512+M1526</f>
        <v>18279.98</v>
      </c>
      <c r="N1493" s="913">
        <f>N1494+N1497+N1502+N1511+N1512+N1526</f>
        <v>7614.6</v>
      </c>
      <c r="O1493" s="914">
        <f>O1494+O1497+O1502+O1511+O1512+O1526</f>
        <v>696</v>
      </c>
      <c r="P1493" s="344" t="s">
        <v>18</v>
      </c>
      <c r="Q1493" s="128">
        <f>Q1494+Q1502+Q1511+Q1512+Q1526+Q1497</f>
        <v>12749098</v>
      </c>
      <c r="R1493" s="913">
        <f t="shared" ref="R1493:U1493" si="827">R1494+R1502+R1511+R1512+R1526+R1497</f>
        <v>0</v>
      </c>
      <c r="S1493" s="913">
        <f t="shared" si="827"/>
        <v>6622263.25</v>
      </c>
      <c r="T1493" s="913">
        <f t="shared" si="827"/>
        <v>0</v>
      </c>
      <c r="U1493" s="913">
        <f t="shared" si="827"/>
        <v>6126834.75</v>
      </c>
      <c r="V1493" s="913">
        <v>0</v>
      </c>
      <c r="W1493" s="128" t="s">
        <v>18</v>
      </c>
      <c r="X1493" s="128" t="s">
        <v>18</v>
      </c>
      <c r="Y1493" s="129" t="s">
        <v>18</v>
      </c>
    </row>
    <row r="1494" spans="1:25" ht="13.5" thickBot="1" x14ac:dyDescent="0.3">
      <c r="A1494" s="437"/>
      <c r="B1494" s="34"/>
      <c r="C1494" s="34"/>
      <c r="D1494" s="132"/>
      <c r="E1494" s="919" t="s">
        <v>277</v>
      </c>
      <c r="F1494" s="918" t="s">
        <v>156</v>
      </c>
      <c r="G1494" s="765" t="s">
        <v>18</v>
      </c>
      <c r="H1494" s="765" t="s">
        <v>18</v>
      </c>
      <c r="I1494" s="765" t="s">
        <v>18</v>
      </c>
      <c r="J1494" s="765" t="s">
        <v>18</v>
      </c>
      <c r="K1494" s="765" t="s">
        <v>18</v>
      </c>
      <c r="L1494" s="101">
        <v>610.4</v>
      </c>
      <c r="M1494" s="101">
        <v>552.29999999999995</v>
      </c>
      <c r="N1494" s="101">
        <v>0</v>
      </c>
      <c r="O1494" s="695">
        <v>10</v>
      </c>
      <c r="P1494" s="335" t="s">
        <v>18</v>
      </c>
      <c r="Q1494" s="101">
        <f>Q1496</f>
        <v>3516875</v>
      </c>
      <c r="R1494" s="101">
        <f t="shared" ref="R1494:U1494" si="828">R1496</f>
        <v>0</v>
      </c>
      <c r="S1494" s="101">
        <f t="shared" si="828"/>
        <v>2271786.1799999997</v>
      </c>
      <c r="T1494" s="101">
        <f t="shared" si="828"/>
        <v>0</v>
      </c>
      <c r="U1494" s="101">
        <f t="shared" si="828"/>
        <v>1245088.82</v>
      </c>
      <c r="V1494" s="101">
        <v>0</v>
      </c>
      <c r="W1494" s="101" t="s">
        <v>18</v>
      </c>
      <c r="X1494" s="101" t="s">
        <v>18</v>
      </c>
      <c r="Y1494" s="102" t="s">
        <v>18</v>
      </c>
    </row>
    <row r="1495" spans="1:25" ht="15.75" thickBot="1" x14ac:dyDescent="0.3">
      <c r="A1495" s="487" t="s">
        <v>1286</v>
      </c>
      <c r="B1495" s="469" t="s">
        <v>1766</v>
      </c>
      <c r="C1495" s="469">
        <v>10</v>
      </c>
      <c r="D1495" s="470" t="s">
        <v>2129</v>
      </c>
      <c r="E1495" s="931" t="s">
        <v>279</v>
      </c>
      <c r="F1495" s="704" t="s">
        <v>553</v>
      </c>
      <c r="G1495" s="824" t="s">
        <v>38</v>
      </c>
      <c r="H1495" s="1006">
        <v>1973</v>
      </c>
      <c r="I1495" s="1006"/>
      <c r="J1495" s="824" t="s">
        <v>113</v>
      </c>
      <c r="K1495" s="824">
        <v>2</v>
      </c>
      <c r="L1495" s="105">
        <v>610.4</v>
      </c>
      <c r="M1495" s="105">
        <v>552.29999999999995</v>
      </c>
      <c r="N1495" s="105">
        <v>0</v>
      </c>
      <c r="O1495" s="970">
        <v>10</v>
      </c>
      <c r="P1495" s="300" t="s">
        <v>2129</v>
      </c>
      <c r="Q1495" s="105">
        <v>3516875</v>
      </c>
      <c r="R1495" s="105">
        <v>0</v>
      </c>
      <c r="S1495" s="105">
        <v>2271786.1799999997</v>
      </c>
      <c r="T1495" s="105">
        <v>0</v>
      </c>
      <c r="U1495" s="105">
        <v>1245088.82</v>
      </c>
      <c r="V1495" s="105">
        <v>0</v>
      </c>
      <c r="W1495" s="107">
        <f>Q1495/L1495</f>
        <v>5761.5907601572744</v>
      </c>
      <c r="X1495" s="105">
        <v>6367.69</v>
      </c>
      <c r="Y1495" s="106">
        <v>44196</v>
      </c>
    </row>
    <row r="1496" spans="1:25" ht="13.5" thickBot="1" x14ac:dyDescent="0.3">
      <c r="A1496" s="448"/>
      <c r="B1496" s="449"/>
      <c r="C1496" s="449"/>
      <c r="D1496" s="450"/>
      <c r="E1496" s="903"/>
      <c r="F1496" s="944" t="s">
        <v>31</v>
      </c>
      <c r="G1496" s="523" t="s">
        <v>18</v>
      </c>
      <c r="H1496" s="523" t="s">
        <v>18</v>
      </c>
      <c r="I1496" s="523" t="s">
        <v>18</v>
      </c>
      <c r="J1496" s="523" t="s">
        <v>18</v>
      </c>
      <c r="K1496" s="523" t="s">
        <v>18</v>
      </c>
      <c r="L1496" s="511">
        <v>610.4</v>
      </c>
      <c r="M1496" s="511">
        <v>552.29999999999995</v>
      </c>
      <c r="N1496" s="511">
        <f>N1495</f>
        <v>0</v>
      </c>
      <c r="O1496" s="945">
        <f>O1495</f>
        <v>10</v>
      </c>
      <c r="P1496" s="509" t="s">
        <v>18</v>
      </c>
      <c r="Q1496" s="511">
        <f>Q1495</f>
        <v>3516875</v>
      </c>
      <c r="R1496" s="511">
        <f t="shared" ref="R1496:U1496" si="829">R1495</f>
        <v>0</v>
      </c>
      <c r="S1496" s="511">
        <f t="shared" si="829"/>
        <v>2271786.1799999997</v>
      </c>
      <c r="T1496" s="511">
        <f t="shared" si="829"/>
        <v>0</v>
      </c>
      <c r="U1496" s="511">
        <f t="shared" si="829"/>
        <v>1245088.82</v>
      </c>
      <c r="V1496" s="511">
        <v>0</v>
      </c>
      <c r="W1496" s="511" t="s">
        <v>18</v>
      </c>
      <c r="X1496" s="511" t="s">
        <v>18</v>
      </c>
      <c r="Y1496" s="567" t="s">
        <v>18</v>
      </c>
    </row>
    <row r="1497" spans="1:25" ht="13.5" thickBot="1" x14ac:dyDescent="0.3">
      <c r="A1497" s="486"/>
      <c r="B1497" s="268"/>
      <c r="C1497" s="268"/>
      <c r="D1497" s="362"/>
      <c r="E1497" s="919" t="s">
        <v>280</v>
      </c>
      <c r="F1497" s="918" t="s">
        <v>158</v>
      </c>
      <c r="G1497" s="765" t="s">
        <v>18</v>
      </c>
      <c r="H1497" s="765" t="s">
        <v>18</v>
      </c>
      <c r="I1497" s="765" t="s">
        <v>18</v>
      </c>
      <c r="J1497" s="765" t="s">
        <v>18</v>
      </c>
      <c r="K1497" s="765" t="s">
        <v>18</v>
      </c>
      <c r="L1497" s="101">
        <f>L1499+L1501</f>
        <v>6708.4000000000005</v>
      </c>
      <c r="M1497" s="101">
        <f>M1499+M1501</f>
        <v>4981.88</v>
      </c>
      <c r="N1497" s="101">
        <f>N1499+N1501</f>
        <v>2075.8000000000002</v>
      </c>
      <c r="O1497" s="695">
        <f>O1499+O1501</f>
        <v>189</v>
      </c>
      <c r="P1497" s="335" t="s">
        <v>18</v>
      </c>
      <c r="Q1497" s="101">
        <f>Q1499+Q1501</f>
        <v>2599242</v>
      </c>
      <c r="R1497" s="101">
        <f t="shared" ref="R1497:U1497" si="830">R1499+R1501</f>
        <v>0</v>
      </c>
      <c r="S1497" s="101">
        <f t="shared" si="830"/>
        <v>1505966.19</v>
      </c>
      <c r="T1497" s="101">
        <f t="shared" si="830"/>
        <v>0</v>
      </c>
      <c r="U1497" s="101">
        <f t="shared" si="830"/>
        <v>1093275.81</v>
      </c>
      <c r="V1497" s="101">
        <v>0</v>
      </c>
      <c r="W1497" s="101" t="s">
        <v>18</v>
      </c>
      <c r="X1497" s="101" t="s">
        <v>18</v>
      </c>
      <c r="Y1497" s="102" t="s">
        <v>18</v>
      </c>
    </row>
    <row r="1498" spans="1:25" ht="15" x14ac:dyDescent="0.25">
      <c r="A1498" s="484" t="s">
        <v>1287</v>
      </c>
      <c r="B1498" s="97" t="s">
        <v>1767</v>
      </c>
      <c r="C1498" s="97">
        <v>3</v>
      </c>
      <c r="D1498" s="211" t="s">
        <v>2274</v>
      </c>
      <c r="E1498" s="931" t="s">
        <v>282</v>
      </c>
      <c r="F1498" s="1005" t="s">
        <v>868</v>
      </c>
      <c r="G1498" s="824" t="s">
        <v>38</v>
      </c>
      <c r="H1498" s="1006">
        <v>1988</v>
      </c>
      <c r="I1498" s="1006"/>
      <c r="J1498" s="824" t="s">
        <v>116</v>
      </c>
      <c r="K1498" s="824">
        <v>4</v>
      </c>
      <c r="L1498" s="105">
        <v>4503.6000000000004</v>
      </c>
      <c r="M1498" s="105">
        <v>3340.45</v>
      </c>
      <c r="N1498" s="105">
        <v>1114.8</v>
      </c>
      <c r="O1498" s="970">
        <v>114</v>
      </c>
      <c r="P1498" s="300" t="s">
        <v>2138</v>
      </c>
      <c r="Q1498" s="105">
        <v>2312728</v>
      </c>
      <c r="R1498" s="105">
        <v>0</v>
      </c>
      <c r="S1498" s="105">
        <v>1335825.7</v>
      </c>
      <c r="T1498" s="105">
        <v>0</v>
      </c>
      <c r="U1498" s="105">
        <v>976902.3</v>
      </c>
      <c r="V1498" s="105">
        <v>0</v>
      </c>
      <c r="W1498" s="107">
        <f>Q1498/L1498</f>
        <v>513.52873256949988</v>
      </c>
      <c r="X1498" s="105">
        <v>1309.03</v>
      </c>
      <c r="Y1498" s="106">
        <v>44196</v>
      </c>
    </row>
    <row r="1499" spans="1:25" x14ac:dyDescent="0.25">
      <c r="A1499" s="437"/>
      <c r="B1499" s="34"/>
      <c r="C1499" s="34"/>
      <c r="D1499" s="132"/>
      <c r="E1499" s="883"/>
      <c r="F1499" s="530" t="s">
        <v>31</v>
      </c>
      <c r="G1499" s="501" t="s">
        <v>18</v>
      </c>
      <c r="H1499" s="501" t="s">
        <v>18</v>
      </c>
      <c r="I1499" s="501" t="s">
        <v>18</v>
      </c>
      <c r="J1499" s="501" t="s">
        <v>18</v>
      </c>
      <c r="K1499" s="501" t="s">
        <v>18</v>
      </c>
      <c r="L1499" s="109">
        <f>L1498</f>
        <v>4503.6000000000004</v>
      </c>
      <c r="M1499" s="109">
        <f>M1498</f>
        <v>3340.45</v>
      </c>
      <c r="N1499" s="109">
        <f>N1498</f>
        <v>1114.8</v>
      </c>
      <c r="O1499" s="910">
        <f>O1498</f>
        <v>114</v>
      </c>
      <c r="P1499" s="350" t="s">
        <v>18</v>
      </c>
      <c r="Q1499" s="109">
        <f>Q1498</f>
        <v>2312728</v>
      </c>
      <c r="R1499" s="109">
        <f t="shared" ref="R1499:U1499" si="831">R1498</f>
        <v>0</v>
      </c>
      <c r="S1499" s="109">
        <f t="shared" si="831"/>
        <v>1335825.7</v>
      </c>
      <c r="T1499" s="109">
        <f t="shared" si="831"/>
        <v>0</v>
      </c>
      <c r="U1499" s="109">
        <f t="shared" si="831"/>
        <v>976902.3</v>
      </c>
      <c r="V1499" s="109">
        <v>0</v>
      </c>
      <c r="W1499" s="109" t="s">
        <v>18</v>
      </c>
      <c r="X1499" s="109" t="s">
        <v>18</v>
      </c>
      <c r="Y1499" s="110" t="s">
        <v>18</v>
      </c>
    </row>
    <row r="1500" spans="1:25" ht="15" x14ac:dyDescent="0.25">
      <c r="A1500" s="484" t="s">
        <v>1288</v>
      </c>
      <c r="B1500" s="97" t="s">
        <v>1768</v>
      </c>
      <c r="C1500" s="97">
        <v>20</v>
      </c>
      <c r="D1500" s="211" t="s">
        <v>2267</v>
      </c>
      <c r="E1500" s="883" t="s">
        <v>283</v>
      </c>
      <c r="F1500" s="698" t="s">
        <v>554</v>
      </c>
      <c r="G1500" s="284" t="s">
        <v>38</v>
      </c>
      <c r="H1500" s="884">
        <v>1980</v>
      </c>
      <c r="I1500" s="884">
        <v>2009</v>
      </c>
      <c r="J1500" s="788" t="s">
        <v>117</v>
      </c>
      <c r="K1500" s="284">
        <v>3</v>
      </c>
      <c r="L1500" s="956">
        <v>2204.8000000000002</v>
      </c>
      <c r="M1500" s="956">
        <v>1641.43</v>
      </c>
      <c r="N1500" s="956">
        <v>961</v>
      </c>
      <c r="O1500" s="98">
        <v>75</v>
      </c>
      <c r="P1500" s="336" t="s">
        <v>78</v>
      </c>
      <c r="Q1500" s="956">
        <v>286514</v>
      </c>
      <c r="R1500" s="478">
        <v>0</v>
      </c>
      <c r="S1500" s="956">
        <v>170140.49</v>
      </c>
      <c r="T1500" s="956">
        <v>0</v>
      </c>
      <c r="U1500" s="956">
        <v>116373.51</v>
      </c>
      <c r="V1500" s="478">
        <v>0</v>
      </c>
      <c r="W1500" s="956">
        <f>Q1500/L1500</f>
        <v>129.95010885341074</v>
      </c>
      <c r="X1500" s="956">
        <v>129.94999999999999</v>
      </c>
      <c r="Y1500" s="157">
        <v>44196</v>
      </c>
    </row>
    <row r="1501" spans="1:25" ht="13.5" thickBot="1" x14ac:dyDescent="0.3">
      <c r="A1501" s="437"/>
      <c r="B1501" s="34"/>
      <c r="C1501" s="34"/>
      <c r="D1501" s="132"/>
      <c r="E1501" s="943"/>
      <c r="F1501" s="944" t="s">
        <v>31</v>
      </c>
      <c r="G1501" s="523" t="s">
        <v>18</v>
      </c>
      <c r="H1501" s="523" t="s">
        <v>18</v>
      </c>
      <c r="I1501" s="523" t="s">
        <v>18</v>
      </c>
      <c r="J1501" s="523" t="s">
        <v>18</v>
      </c>
      <c r="K1501" s="523" t="s">
        <v>18</v>
      </c>
      <c r="L1501" s="511">
        <v>2204.8000000000002</v>
      </c>
      <c r="M1501" s="511">
        <v>1641.43</v>
      </c>
      <c r="N1501" s="511">
        <v>961</v>
      </c>
      <c r="O1501" s="945">
        <v>75</v>
      </c>
      <c r="P1501" s="509" t="s">
        <v>18</v>
      </c>
      <c r="Q1501" s="511">
        <f>Q1500</f>
        <v>286514</v>
      </c>
      <c r="R1501" s="511">
        <f t="shared" ref="R1501:U1501" si="832">R1500</f>
        <v>0</v>
      </c>
      <c r="S1501" s="511">
        <f t="shared" si="832"/>
        <v>170140.49</v>
      </c>
      <c r="T1501" s="511">
        <f t="shared" si="832"/>
        <v>0</v>
      </c>
      <c r="U1501" s="511">
        <f t="shared" si="832"/>
        <v>116373.51</v>
      </c>
      <c r="V1501" s="511">
        <v>0</v>
      </c>
      <c r="W1501" s="511" t="s">
        <v>18</v>
      </c>
      <c r="X1501" s="511" t="s">
        <v>18</v>
      </c>
      <c r="Y1501" s="567" t="s">
        <v>18</v>
      </c>
    </row>
    <row r="1502" spans="1:25" ht="13.5" thickBot="1" x14ac:dyDescent="0.3">
      <c r="A1502" s="437"/>
      <c r="B1502" s="34"/>
      <c r="C1502" s="34"/>
      <c r="D1502" s="132"/>
      <c r="E1502" s="928" t="s">
        <v>286</v>
      </c>
      <c r="F1502" s="916" t="s">
        <v>284</v>
      </c>
      <c r="G1502" s="765" t="s">
        <v>18</v>
      </c>
      <c r="H1502" s="765" t="s">
        <v>18</v>
      </c>
      <c r="I1502" s="765" t="s">
        <v>18</v>
      </c>
      <c r="J1502" s="765" t="s">
        <v>18</v>
      </c>
      <c r="K1502" s="765" t="s">
        <v>18</v>
      </c>
      <c r="L1502" s="101">
        <f>L1505+L1508+L1510</f>
        <v>2060.8000000000002</v>
      </c>
      <c r="M1502" s="101">
        <f t="shared" ref="M1502:O1502" si="833">M1505+M1508+M1510</f>
        <v>1882.9999999999998</v>
      </c>
      <c r="N1502" s="101">
        <f t="shared" si="833"/>
        <v>420.8</v>
      </c>
      <c r="O1502" s="695">
        <f t="shared" si="833"/>
        <v>76</v>
      </c>
      <c r="P1502" s="335" t="s">
        <v>18</v>
      </c>
      <c r="Q1502" s="101">
        <f>Q1505+Q1508+Q1510</f>
        <v>1468785</v>
      </c>
      <c r="R1502" s="101">
        <f t="shared" ref="R1502:U1502" si="834">R1505+R1508+R1510</f>
        <v>0</v>
      </c>
      <c r="S1502" s="101">
        <f t="shared" si="834"/>
        <v>883096.73999999987</v>
      </c>
      <c r="T1502" s="101">
        <f t="shared" si="834"/>
        <v>0</v>
      </c>
      <c r="U1502" s="101">
        <f t="shared" si="834"/>
        <v>585688.26000000013</v>
      </c>
      <c r="V1502" s="101">
        <v>0</v>
      </c>
      <c r="W1502" s="101" t="s">
        <v>18</v>
      </c>
      <c r="X1502" s="101" t="s">
        <v>18</v>
      </c>
      <c r="Y1502" s="102" t="s">
        <v>18</v>
      </c>
    </row>
    <row r="1503" spans="1:25" ht="15.75" thickBot="1" x14ac:dyDescent="0.3">
      <c r="A1503" s="484" t="s">
        <v>1289</v>
      </c>
      <c r="B1503" s="97" t="s">
        <v>1769</v>
      </c>
      <c r="C1503" s="97">
        <v>4</v>
      </c>
      <c r="D1503" s="211" t="s">
        <v>2273</v>
      </c>
      <c r="E1503" s="1084" t="s">
        <v>799</v>
      </c>
      <c r="F1503" s="1085" t="s">
        <v>795</v>
      </c>
      <c r="G1503" s="323" t="s">
        <v>38</v>
      </c>
      <c r="H1503" s="1052">
        <v>1964</v>
      </c>
      <c r="I1503" s="1104"/>
      <c r="J1503" s="323" t="s">
        <v>796</v>
      </c>
      <c r="K1503" s="1055">
        <v>2</v>
      </c>
      <c r="L1503" s="209">
        <v>669.8</v>
      </c>
      <c r="M1503" s="209">
        <v>609.4</v>
      </c>
      <c r="N1503" s="209">
        <v>420.8</v>
      </c>
      <c r="O1503" s="1055">
        <v>22</v>
      </c>
      <c r="P1503" s="336" t="s">
        <v>2115</v>
      </c>
      <c r="Q1503" s="209">
        <v>326909</v>
      </c>
      <c r="R1503" s="122">
        <v>0</v>
      </c>
      <c r="S1503" s="209">
        <v>196551.76</v>
      </c>
      <c r="T1503" s="209">
        <v>0</v>
      </c>
      <c r="U1503" s="209">
        <v>130357.24</v>
      </c>
      <c r="V1503" s="122">
        <v>0</v>
      </c>
      <c r="W1503" s="956">
        <f t="shared" ref="W1503:W1504" si="835">Q1503/L1503</f>
        <v>488.06957300686776</v>
      </c>
      <c r="X1503" s="209">
        <v>488.07</v>
      </c>
      <c r="Y1503" s="210">
        <v>44196</v>
      </c>
    </row>
    <row r="1504" spans="1:25" ht="15" x14ac:dyDescent="0.25">
      <c r="A1504" s="484" t="s">
        <v>1289</v>
      </c>
      <c r="B1504" s="97" t="s">
        <v>1770</v>
      </c>
      <c r="C1504" s="97">
        <v>5</v>
      </c>
      <c r="D1504" s="211" t="s">
        <v>2271</v>
      </c>
      <c r="E1504" s="1084" t="s">
        <v>799</v>
      </c>
      <c r="F1504" s="1064" t="s">
        <v>795</v>
      </c>
      <c r="G1504" s="715" t="s">
        <v>38</v>
      </c>
      <c r="H1504" s="905">
        <v>1964</v>
      </c>
      <c r="I1504" s="1105"/>
      <c r="J1504" s="715" t="s">
        <v>796</v>
      </c>
      <c r="K1504" s="907">
        <v>2</v>
      </c>
      <c r="L1504" s="107">
        <v>669.8</v>
      </c>
      <c r="M1504" s="107">
        <v>609.4</v>
      </c>
      <c r="N1504" s="107">
        <v>420.8</v>
      </c>
      <c r="O1504" s="907">
        <v>22</v>
      </c>
      <c r="P1504" s="300" t="s">
        <v>2120</v>
      </c>
      <c r="Q1504" s="107">
        <v>348088</v>
      </c>
      <c r="R1504" s="107">
        <v>0</v>
      </c>
      <c r="S1504" s="107">
        <v>209285.48</v>
      </c>
      <c r="T1504" s="107">
        <v>0</v>
      </c>
      <c r="U1504" s="107">
        <v>138802.51999999999</v>
      </c>
      <c r="V1504" s="107">
        <v>0</v>
      </c>
      <c r="W1504" s="107">
        <f t="shared" si="835"/>
        <v>519.68945954016124</v>
      </c>
      <c r="X1504" s="107">
        <v>519.69000000000005</v>
      </c>
      <c r="Y1504" s="108">
        <v>44196</v>
      </c>
    </row>
    <row r="1505" spans="1:25" x14ac:dyDescent="0.25">
      <c r="A1505" s="437"/>
      <c r="B1505" s="34"/>
      <c r="C1505" s="34"/>
      <c r="D1505" s="132"/>
      <c r="E1505" s="909"/>
      <c r="F1505" s="530" t="s">
        <v>31</v>
      </c>
      <c r="G1505" s="501" t="s">
        <v>18</v>
      </c>
      <c r="H1505" s="501" t="s">
        <v>18</v>
      </c>
      <c r="I1505" s="501" t="s">
        <v>18</v>
      </c>
      <c r="J1505" s="501" t="s">
        <v>18</v>
      </c>
      <c r="K1505" s="501" t="s">
        <v>18</v>
      </c>
      <c r="L1505" s="109">
        <f>L1503</f>
        <v>669.8</v>
      </c>
      <c r="M1505" s="109">
        <f>M1503</f>
        <v>609.4</v>
      </c>
      <c r="N1505" s="109">
        <f>N1503</f>
        <v>420.8</v>
      </c>
      <c r="O1505" s="910">
        <f>O1503</f>
        <v>22</v>
      </c>
      <c r="P1505" s="350" t="s">
        <v>18</v>
      </c>
      <c r="Q1505" s="109">
        <f>Q1503+Q1504</f>
        <v>674997</v>
      </c>
      <c r="R1505" s="109">
        <f t="shared" ref="R1505:U1505" si="836">R1503+R1504</f>
        <v>0</v>
      </c>
      <c r="S1505" s="109">
        <f t="shared" si="836"/>
        <v>405837.24</v>
      </c>
      <c r="T1505" s="109">
        <f t="shared" si="836"/>
        <v>0</v>
      </c>
      <c r="U1505" s="109">
        <f t="shared" si="836"/>
        <v>269159.76</v>
      </c>
      <c r="V1505" s="109">
        <v>0</v>
      </c>
      <c r="W1505" s="109" t="s">
        <v>18</v>
      </c>
      <c r="X1505" s="109" t="s">
        <v>18</v>
      </c>
      <c r="Y1505" s="110" t="s">
        <v>18</v>
      </c>
    </row>
    <row r="1506" spans="1:25" ht="15" x14ac:dyDescent="0.25">
      <c r="A1506" s="484" t="s">
        <v>1290</v>
      </c>
      <c r="B1506" s="97" t="s">
        <v>1771</v>
      </c>
      <c r="C1506" s="97">
        <v>4</v>
      </c>
      <c r="D1506" s="211" t="s">
        <v>2273</v>
      </c>
      <c r="E1506" s="883" t="s">
        <v>800</v>
      </c>
      <c r="F1506" s="1086" t="s">
        <v>797</v>
      </c>
      <c r="G1506" s="284" t="s">
        <v>38</v>
      </c>
      <c r="H1506" s="884">
        <v>1960</v>
      </c>
      <c r="I1506" s="884"/>
      <c r="J1506" s="284" t="s">
        <v>796</v>
      </c>
      <c r="K1506" s="284">
        <v>2</v>
      </c>
      <c r="L1506" s="956">
        <v>704.6</v>
      </c>
      <c r="M1506" s="956">
        <v>645.79999999999995</v>
      </c>
      <c r="N1506" s="956">
        <v>0</v>
      </c>
      <c r="O1506" s="98">
        <v>29</v>
      </c>
      <c r="P1506" s="336" t="s">
        <v>2115</v>
      </c>
      <c r="Q1506" s="956">
        <v>343894</v>
      </c>
      <c r="R1506" s="109">
        <v>0</v>
      </c>
      <c r="S1506" s="956">
        <v>206763.87</v>
      </c>
      <c r="T1506" s="956">
        <v>0</v>
      </c>
      <c r="U1506" s="956">
        <v>137130.13</v>
      </c>
      <c r="V1506" s="109">
        <v>0</v>
      </c>
      <c r="W1506" s="956">
        <f t="shared" ref="W1506:W1507" si="837">Q1506/L1506</f>
        <v>488.06982685211466</v>
      </c>
      <c r="X1506" s="956">
        <v>488.07</v>
      </c>
      <c r="Y1506" s="157">
        <v>44196</v>
      </c>
    </row>
    <row r="1507" spans="1:25" ht="15" x14ac:dyDescent="0.25">
      <c r="A1507" s="484" t="s">
        <v>1290</v>
      </c>
      <c r="B1507" s="97" t="s">
        <v>1772</v>
      </c>
      <c r="C1507" s="97">
        <v>5</v>
      </c>
      <c r="D1507" s="211" t="s">
        <v>2271</v>
      </c>
      <c r="E1507" s="883" t="s">
        <v>800</v>
      </c>
      <c r="F1507" s="1086" t="s">
        <v>797</v>
      </c>
      <c r="G1507" s="284" t="s">
        <v>38</v>
      </c>
      <c r="H1507" s="884">
        <v>1960</v>
      </c>
      <c r="I1507" s="1106"/>
      <c r="J1507" s="284" t="s">
        <v>796</v>
      </c>
      <c r="K1507" s="284">
        <v>2</v>
      </c>
      <c r="L1507" s="956">
        <v>704.6</v>
      </c>
      <c r="M1507" s="956">
        <v>645.79999999999995</v>
      </c>
      <c r="N1507" s="956">
        <v>0</v>
      </c>
      <c r="O1507" s="98">
        <v>29</v>
      </c>
      <c r="P1507" s="336" t="s">
        <v>2120</v>
      </c>
      <c r="Q1507" s="956">
        <v>366174</v>
      </c>
      <c r="R1507" s="956">
        <v>0</v>
      </c>
      <c r="S1507" s="956">
        <v>220159.56</v>
      </c>
      <c r="T1507" s="956">
        <v>0</v>
      </c>
      <c r="U1507" s="956">
        <v>146014.44</v>
      </c>
      <c r="V1507" s="956">
        <v>0</v>
      </c>
      <c r="W1507" s="956">
        <f t="shared" si="837"/>
        <v>519.69060459835362</v>
      </c>
      <c r="X1507" s="956">
        <v>519.69000000000005</v>
      </c>
      <c r="Y1507" s="157">
        <v>44196</v>
      </c>
    </row>
    <row r="1508" spans="1:25" x14ac:dyDescent="0.25">
      <c r="A1508" s="437"/>
      <c r="B1508" s="34"/>
      <c r="C1508" s="34"/>
      <c r="D1508" s="132"/>
      <c r="E1508" s="909"/>
      <c r="F1508" s="530" t="s">
        <v>31</v>
      </c>
      <c r="G1508" s="501" t="s">
        <v>18</v>
      </c>
      <c r="H1508" s="501" t="s">
        <v>18</v>
      </c>
      <c r="I1508" s="501" t="s">
        <v>18</v>
      </c>
      <c r="J1508" s="501" t="s">
        <v>18</v>
      </c>
      <c r="K1508" s="501" t="s">
        <v>18</v>
      </c>
      <c r="L1508" s="109">
        <f>L1506</f>
        <v>704.6</v>
      </c>
      <c r="M1508" s="109">
        <f>M1506</f>
        <v>645.79999999999995</v>
      </c>
      <c r="N1508" s="109">
        <f>N1507</f>
        <v>0</v>
      </c>
      <c r="O1508" s="910">
        <f>O1506</f>
        <v>29</v>
      </c>
      <c r="P1508" s="350" t="s">
        <v>18</v>
      </c>
      <c r="Q1508" s="109">
        <f>Q1506+Q1507</f>
        <v>710068</v>
      </c>
      <c r="R1508" s="109">
        <f t="shared" ref="R1508:U1508" si="838">R1506+R1507</f>
        <v>0</v>
      </c>
      <c r="S1508" s="109">
        <f t="shared" si="838"/>
        <v>426923.43</v>
      </c>
      <c r="T1508" s="109">
        <f t="shared" si="838"/>
        <v>0</v>
      </c>
      <c r="U1508" s="109">
        <f t="shared" si="838"/>
        <v>283144.57</v>
      </c>
      <c r="V1508" s="109">
        <v>0</v>
      </c>
      <c r="W1508" s="109" t="s">
        <v>18</v>
      </c>
      <c r="X1508" s="109" t="s">
        <v>18</v>
      </c>
      <c r="Y1508" s="110" t="s">
        <v>18</v>
      </c>
    </row>
    <row r="1509" spans="1:25" ht="15" x14ac:dyDescent="0.25">
      <c r="A1509" s="484" t="s">
        <v>1291</v>
      </c>
      <c r="B1509" s="97" t="s">
        <v>1773</v>
      </c>
      <c r="C1509" s="97">
        <v>20</v>
      </c>
      <c r="D1509" s="211" t="s">
        <v>2270</v>
      </c>
      <c r="E1509" s="883" t="s">
        <v>801</v>
      </c>
      <c r="F1509" s="698" t="s">
        <v>798</v>
      </c>
      <c r="G1509" s="284" t="s">
        <v>38</v>
      </c>
      <c r="H1509" s="884">
        <v>1959</v>
      </c>
      <c r="I1509" s="884"/>
      <c r="J1509" s="284" t="s">
        <v>796</v>
      </c>
      <c r="K1509" s="284">
        <v>2</v>
      </c>
      <c r="L1509" s="956">
        <v>686.4</v>
      </c>
      <c r="M1509" s="956">
        <v>627.79999999999995</v>
      </c>
      <c r="N1509" s="956">
        <v>0</v>
      </c>
      <c r="O1509" s="98">
        <v>25</v>
      </c>
      <c r="P1509" s="336" t="s">
        <v>2278</v>
      </c>
      <c r="Q1509" s="956">
        <v>83720</v>
      </c>
      <c r="R1509" s="956">
        <v>0</v>
      </c>
      <c r="S1509" s="956">
        <v>50336.07</v>
      </c>
      <c r="T1509" s="956">
        <v>0</v>
      </c>
      <c r="U1509" s="956">
        <v>33383.93</v>
      </c>
      <c r="V1509" s="956">
        <v>0</v>
      </c>
      <c r="W1509" s="956">
        <f>Q1509/L1509</f>
        <v>121.96969696969697</v>
      </c>
      <c r="X1509" s="956">
        <v>121.97</v>
      </c>
      <c r="Y1509" s="157">
        <v>44196</v>
      </c>
    </row>
    <row r="1510" spans="1:25" ht="13.5" thickBot="1" x14ac:dyDescent="0.3">
      <c r="A1510" s="437"/>
      <c r="B1510" s="34"/>
      <c r="C1510" s="34"/>
      <c r="D1510" s="132"/>
      <c r="E1510" s="943"/>
      <c r="F1510" s="944" t="s">
        <v>31</v>
      </c>
      <c r="G1510" s="523" t="s">
        <v>18</v>
      </c>
      <c r="H1510" s="523" t="s">
        <v>18</v>
      </c>
      <c r="I1510" s="523" t="s">
        <v>18</v>
      </c>
      <c r="J1510" s="523" t="s">
        <v>18</v>
      </c>
      <c r="K1510" s="523" t="s">
        <v>18</v>
      </c>
      <c r="L1510" s="511">
        <f>L1509</f>
        <v>686.4</v>
      </c>
      <c r="M1510" s="511">
        <f>M1509</f>
        <v>627.79999999999995</v>
      </c>
      <c r="N1510" s="511">
        <f>N1509</f>
        <v>0</v>
      </c>
      <c r="O1510" s="945">
        <f>O1509</f>
        <v>25</v>
      </c>
      <c r="P1510" s="509" t="s">
        <v>18</v>
      </c>
      <c r="Q1510" s="511">
        <f>Q1509</f>
        <v>83720</v>
      </c>
      <c r="R1510" s="511">
        <f t="shared" ref="R1510:U1510" si="839">R1509</f>
        <v>0</v>
      </c>
      <c r="S1510" s="511">
        <f t="shared" si="839"/>
        <v>50336.07</v>
      </c>
      <c r="T1510" s="511">
        <f t="shared" si="839"/>
        <v>0</v>
      </c>
      <c r="U1510" s="511">
        <f t="shared" si="839"/>
        <v>33383.93</v>
      </c>
      <c r="V1510" s="511">
        <v>0</v>
      </c>
      <c r="W1510" s="511" t="s">
        <v>18</v>
      </c>
      <c r="X1510" s="511" t="s">
        <v>18</v>
      </c>
      <c r="Y1510" s="567" t="s">
        <v>18</v>
      </c>
    </row>
    <row r="1511" spans="1:25" ht="13.5" thickBot="1" x14ac:dyDescent="0.3">
      <c r="A1511" s="437"/>
      <c r="B1511" s="34"/>
      <c r="C1511" s="34"/>
      <c r="D1511" s="132"/>
      <c r="E1511" s="928" t="s">
        <v>287</v>
      </c>
      <c r="F1511" s="916" t="s">
        <v>285</v>
      </c>
      <c r="G1511" s="765" t="s">
        <v>18</v>
      </c>
      <c r="H1511" s="765" t="s">
        <v>18</v>
      </c>
      <c r="I1511" s="765" t="s">
        <v>18</v>
      </c>
      <c r="J1511" s="765" t="s">
        <v>18</v>
      </c>
      <c r="K1511" s="765" t="s">
        <v>18</v>
      </c>
      <c r="L1511" s="101">
        <v>0</v>
      </c>
      <c r="M1511" s="101">
        <v>0</v>
      </c>
      <c r="N1511" s="101">
        <v>0</v>
      </c>
      <c r="O1511" s="695">
        <v>0</v>
      </c>
      <c r="P1511" s="335" t="s">
        <v>18</v>
      </c>
      <c r="Q1511" s="101">
        <v>0</v>
      </c>
      <c r="R1511" s="101">
        <v>0</v>
      </c>
      <c r="S1511" s="101">
        <v>0</v>
      </c>
      <c r="T1511" s="101">
        <v>0</v>
      </c>
      <c r="U1511" s="101">
        <v>0</v>
      </c>
      <c r="V1511" s="101">
        <v>0</v>
      </c>
      <c r="W1511" s="101" t="s">
        <v>18</v>
      </c>
      <c r="X1511" s="101" t="s">
        <v>18</v>
      </c>
      <c r="Y1511" s="102" t="s">
        <v>18</v>
      </c>
    </row>
    <row r="1512" spans="1:25" ht="13.5" thickBot="1" x14ac:dyDescent="0.3">
      <c r="A1512" s="437"/>
      <c r="B1512" s="34"/>
      <c r="C1512" s="34"/>
      <c r="D1512" s="132"/>
      <c r="E1512" s="928" t="s">
        <v>281</v>
      </c>
      <c r="F1512" s="929" t="s">
        <v>288</v>
      </c>
      <c r="G1512" s="765" t="s">
        <v>18</v>
      </c>
      <c r="H1512" s="765" t="s">
        <v>18</v>
      </c>
      <c r="I1512" s="765" t="s">
        <v>18</v>
      </c>
      <c r="J1512" s="765" t="s">
        <v>18</v>
      </c>
      <c r="K1512" s="765" t="s">
        <v>18</v>
      </c>
      <c r="L1512" s="101">
        <f>L1514+L1516+L1519+L1521+L1523+L1525</f>
        <v>8996</v>
      </c>
      <c r="M1512" s="101">
        <f t="shared" ref="M1512:O1512" si="840">M1514+M1516+M1519+M1521+M1523+M1525</f>
        <v>8172.8</v>
      </c>
      <c r="N1512" s="101">
        <f t="shared" si="840"/>
        <v>3638</v>
      </c>
      <c r="O1512" s="695">
        <f t="shared" si="840"/>
        <v>281</v>
      </c>
      <c r="P1512" s="335" t="s">
        <v>18</v>
      </c>
      <c r="Q1512" s="101">
        <f>Q1514+Q1516+Q1519+Q1521+Q1523+Q1525</f>
        <v>4415085</v>
      </c>
      <c r="R1512" s="101">
        <f t="shared" ref="R1512:V1512" si="841">R1514+R1516+R1519+R1521+R1523+R1525</f>
        <v>0</v>
      </c>
      <c r="S1512" s="101">
        <f t="shared" si="841"/>
        <v>1519034.5899999999</v>
      </c>
      <c r="T1512" s="101">
        <f t="shared" si="841"/>
        <v>0</v>
      </c>
      <c r="U1512" s="101">
        <f t="shared" si="841"/>
        <v>2896050.41</v>
      </c>
      <c r="V1512" s="101">
        <f t="shared" si="841"/>
        <v>0</v>
      </c>
      <c r="W1512" s="101" t="s">
        <v>18</v>
      </c>
      <c r="X1512" s="101" t="s">
        <v>18</v>
      </c>
      <c r="Y1512" s="102" t="s">
        <v>18</v>
      </c>
    </row>
    <row r="1513" spans="1:25" ht="15" x14ac:dyDescent="0.25">
      <c r="A1513" s="484" t="s">
        <v>1292</v>
      </c>
      <c r="B1513" s="97" t="s">
        <v>1774</v>
      </c>
      <c r="C1513" s="97">
        <v>20</v>
      </c>
      <c r="D1513" s="211" t="s">
        <v>2266</v>
      </c>
      <c r="E1513" s="1084" t="s">
        <v>965</v>
      </c>
      <c r="F1513" s="1085" t="s">
        <v>1122</v>
      </c>
      <c r="G1513" s="323" t="s">
        <v>38</v>
      </c>
      <c r="H1513" s="1052">
        <v>1986</v>
      </c>
      <c r="I1513" s="1052"/>
      <c r="J1513" s="1087">
        <v>25.15</v>
      </c>
      <c r="K1513" s="323">
        <v>4</v>
      </c>
      <c r="L1513" s="209">
        <v>1569</v>
      </c>
      <c r="M1513" s="689">
        <v>1429.4</v>
      </c>
      <c r="N1513" s="640">
        <v>445</v>
      </c>
      <c r="O1513" s="1055">
        <v>46</v>
      </c>
      <c r="P1513" s="343" t="s">
        <v>83</v>
      </c>
      <c r="Q1513" s="209">
        <v>89151</v>
      </c>
      <c r="R1513" s="209">
        <v>0</v>
      </c>
      <c r="S1513" s="209">
        <f>Q1513-U1513</f>
        <v>30672.9</v>
      </c>
      <c r="T1513" s="209">
        <v>0</v>
      </c>
      <c r="U1513" s="209">
        <v>58478.1</v>
      </c>
      <c r="V1513" s="209">
        <v>0</v>
      </c>
      <c r="W1513" s="209">
        <f>Q1513/L1513</f>
        <v>56.820267686424472</v>
      </c>
      <c r="X1513" s="209">
        <v>56.82</v>
      </c>
      <c r="Y1513" s="210">
        <v>44196</v>
      </c>
    </row>
    <row r="1514" spans="1:25" x14ac:dyDescent="0.25">
      <c r="A1514" s="437"/>
      <c r="B1514" s="34"/>
      <c r="C1514" s="34"/>
      <c r="D1514" s="132"/>
      <c r="E1514" s="909"/>
      <c r="F1514" s="530" t="s">
        <v>31</v>
      </c>
      <c r="G1514" s="501" t="s">
        <v>18</v>
      </c>
      <c r="H1514" s="964" t="s">
        <v>18</v>
      </c>
      <c r="I1514" s="964" t="s">
        <v>18</v>
      </c>
      <c r="J1514" s="1088" t="s">
        <v>18</v>
      </c>
      <c r="K1514" s="501" t="s">
        <v>18</v>
      </c>
      <c r="L1514" s="109">
        <f>L1513</f>
        <v>1569</v>
      </c>
      <c r="M1514" s="109">
        <f t="shared" ref="M1514:O1514" si="842">M1513</f>
        <v>1429.4</v>
      </c>
      <c r="N1514" s="109">
        <f t="shared" si="842"/>
        <v>445</v>
      </c>
      <c r="O1514" s="910">
        <f t="shared" si="842"/>
        <v>46</v>
      </c>
      <c r="P1514" s="503" t="s">
        <v>18</v>
      </c>
      <c r="Q1514" s="109">
        <f>Q1513</f>
        <v>89151</v>
      </c>
      <c r="R1514" s="109">
        <f t="shared" ref="R1514:V1514" si="843">R1513</f>
        <v>0</v>
      </c>
      <c r="S1514" s="109">
        <f t="shared" si="843"/>
        <v>30672.9</v>
      </c>
      <c r="T1514" s="109">
        <f t="shared" si="843"/>
        <v>0</v>
      </c>
      <c r="U1514" s="109">
        <f t="shared" si="843"/>
        <v>58478.1</v>
      </c>
      <c r="V1514" s="109">
        <f t="shared" si="843"/>
        <v>0</v>
      </c>
      <c r="W1514" s="109" t="s">
        <v>18</v>
      </c>
      <c r="X1514" s="109" t="s">
        <v>18</v>
      </c>
      <c r="Y1514" s="566" t="s">
        <v>18</v>
      </c>
    </row>
    <row r="1515" spans="1:25" ht="15" x14ac:dyDescent="0.25">
      <c r="A1515" s="484" t="s">
        <v>1293</v>
      </c>
      <c r="B1515" s="97" t="s">
        <v>1775</v>
      </c>
      <c r="C1515" s="97">
        <v>20</v>
      </c>
      <c r="D1515" s="211" t="s">
        <v>2265</v>
      </c>
      <c r="E1515" s="931" t="s">
        <v>966</v>
      </c>
      <c r="F1515" s="1063" t="s">
        <v>1123</v>
      </c>
      <c r="G1515" s="824" t="s">
        <v>38</v>
      </c>
      <c r="H1515" s="1006">
        <v>1989</v>
      </c>
      <c r="I1515" s="1006"/>
      <c r="J1515" s="1089">
        <v>29.15</v>
      </c>
      <c r="K1515" s="824">
        <v>2</v>
      </c>
      <c r="L1515" s="105">
        <v>853.5</v>
      </c>
      <c r="M1515" s="1070">
        <v>750.5</v>
      </c>
      <c r="N1515" s="1070">
        <v>694</v>
      </c>
      <c r="O1515" s="970">
        <v>30</v>
      </c>
      <c r="P1515" s="340" t="s">
        <v>2135</v>
      </c>
      <c r="Q1515" s="105">
        <v>168481</v>
      </c>
      <c r="R1515" s="105">
        <v>0</v>
      </c>
      <c r="S1515" s="105">
        <f>Q1515-U1515</f>
        <v>57966.83</v>
      </c>
      <c r="T1515" s="105">
        <v>0</v>
      </c>
      <c r="U1515" s="105">
        <v>110514.17</v>
      </c>
      <c r="V1515" s="105">
        <v>0</v>
      </c>
      <c r="W1515" s="105">
        <f>Q1515/L1515</f>
        <v>197.40011716461629</v>
      </c>
      <c r="X1515" s="105">
        <v>197.4</v>
      </c>
      <c r="Y1515" s="106">
        <v>44196</v>
      </c>
    </row>
    <row r="1516" spans="1:25" x14ac:dyDescent="0.25">
      <c r="A1516" s="437"/>
      <c r="B1516" s="34"/>
      <c r="C1516" s="34"/>
      <c r="D1516" s="132"/>
      <c r="E1516" s="883"/>
      <c r="F1516" s="976" t="s">
        <v>31</v>
      </c>
      <c r="G1516" s="501" t="s">
        <v>18</v>
      </c>
      <c r="H1516" s="501" t="s">
        <v>18</v>
      </c>
      <c r="I1516" s="501" t="s">
        <v>18</v>
      </c>
      <c r="J1516" s="501" t="s">
        <v>18</v>
      </c>
      <c r="K1516" s="501" t="s">
        <v>18</v>
      </c>
      <c r="L1516" s="109">
        <f>L1515</f>
        <v>853.5</v>
      </c>
      <c r="M1516" s="109">
        <f t="shared" ref="M1516:O1516" si="844">M1515</f>
        <v>750.5</v>
      </c>
      <c r="N1516" s="109">
        <f t="shared" si="844"/>
        <v>694</v>
      </c>
      <c r="O1516" s="910">
        <f t="shared" si="844"/>
        <v>30</v>
      </c>
      <c r="P1516" s="501" t="s">
        <v>18</v>
      </c>
      <c r="Q1516" s="109">
        <f>Q1515</f>
        <v>168481</v>
      </c>
      <c r="R1516" s="109">
        <f t="shared" ref="R1516:V1516" si="845">R1515</f>
        <v>0</v>
      </c>
      <c r="S1516" s="109">
        <f t="shared" si="845"/>
        <v>57966.83</v>
      </c>
      <c r="T1516" s="109">
        <f t="shared" si="845"/>
        <v>0</v>
      </c>
      <c r="U1516" s="109">
        <f t="shared" si="845"/>
        <v>110514.17</v>
      </c>
      <c r="V1516" s="109">
        <f t="shared" si="845"/>
        <v>0</v>
      </c>
      <c r="W1516" s="501" t="s">
        <v>18</v>
      </c>
      <c r="X1516" s="501" t="s">
        <v>18</v>
      </c>
      <c r="Y1516" s="110" t="s">
        <v>18</v>
      </c>
    </row>
    <row r="1517" spans="1:25" ht="15" x14ac:dyDescent="0.25">
      <c r="A1517" s="484" t="s">
        <v>1294</v>
      </c>
      <c r="B1517" s="97" t="s">
        <v>1776</v>
      </c>
      <c r="C1517" s="97">
        <v>20</v>
      </c>
      <c r="D1517" s="211" t="s">
        <v>2266</v>
      </c>
      <c r="E1517" s="883" t="s">
        <v>967</v>
      </c>
      <c r="F1517" s="1086" t="s">
        <v>1124</v>
      </c>
      <c r="G1517" s="284" t="s">
        <v>38</v>
      </c>
      <c r="H1517" s="884">
        <v>1989</v>
      </c>
      <c r="I1517" s="884"/>
      <c r="J1517" s="857">
        <v>25.15</v>
      </c>
      <c r="K1517" s="284">
        <v>4</v>
      </c>
      <c r="L1517" s="956">
        <v>1619.9</v>
      </c>
      <c r="M1517" s="639">
        <v>1470.8</v>
      </c>
      <c r="N1517" s="639">
        <v>445</v>
      </c>
      <c r="O1517" s="98">
        <v>55</v>
      </c>
      <c r="P1517" s="336" t="s">
        <v>83</v>
      </c>
      <c r="Q1517" s="956">
        <v>92043</v>
      </c>
      <c r="R1517" s="956">
        <v>0</v>
      </c>
      <c r="S1517" s="956">
        <f>Q1517-U1517</f>
        <v>31667.910000000003</v>
      </c>
      <c r="T1517" s="956">
        <v>0</v>
      </c>
      <c r="U1517" s="956">
        <v>60375.09</v>
      </c>
      <c r="V1517" s="956">
        <v>0</v>
      </c>
      <c r="W1517" s="956">
        <f>Q1517/L1517</f>
        <v>56.820174084820046</v>
      </c>
      <c r="X1517" s="956">
        <v>56.82</v>
      </c>
      <c r="Y1517" s="157">
        <v>44196</v>
      </c>
    </row>
    <row r="1518" spans="1:25" ht="15" x14ac:dyDescent="0.25">
      <c r="A1518" s="484" t="s">
        <v>1294</v>
      </c>
      <c r="B1518" s="97" t="s">
        <v>1776</v>
      </c>
      <c r="C1518" s="97">
        <v>8</v>
      </c>
      <c r="D1518" s="211" t="s">
        <v>45</v>
      </c>
      <c r="E1518" s="883" t="s">
        <v>967</v>
      </c>
      <c r="F1518" s="1086" t="s">
        <v>1124</v>
      </c>
      <c r="G1518" s="284" t="s">
        <v>38</v>
      </c>
      <c r="H1518" s="884">
        <v>1989</v>
      </c>
      <c r="I1518" s="884"/>
      <c r="J1518" s="857">
        <v>25.15</v>
      </c>
      <c r="K1518" s="284">
        <v>4</v>
      </c>
      <c r="L1518" s="956">
        <v>1619.9</v>
      </c>
      <c r="M1518" s="639">
        <v>1470.8</v>
      </c>
      <c r="N1518" s="639">
        <v>445</v>
      </c>
      <c r="O1518" s="98">
        <v>55</v>
      </c>
      <c r="P1518" s="336" t="s">
        <v>45</v>
      </c>
      <c r="Q1518" s="956">
        <v>3334358</v>
      </c>
      <c r="R1518" s="956">
        <v>0</v>
      </c>
      <c r="S1518" s="956">
        <f>Q1518-U1518</f>
        <v>1147204.44</v>
      </c>
      <c r="T1518" s="956">
        <v>0</v>
      </c>
      <c r="U1518" s="956">
        <v>2187153.56</v>
      </c>
      <c r="V1518" s="956">
        <v>0</v>
      </c>
      <c r="W1518" s="956">
        <v>7492.94</v>
      </c>
      <c r="X1518" s="956">
        <v>7492.94</v>
      </c>
      <c r="Y1518" s="157">
        <v>44196</v>
      </c>
    </row>
    <row r="1519" spans="1:25" x14ac:dyDescent="0.25">
      <c r="A1519" s="437"/>
      <c r="B1519" s="34"/>
      <c r="C1519" s="34"/>
      <c r="D1519" s="132"/>
      <c r="E1519" s="909"/>
      <c r="F1519" s="976" t="s">
        <v>31</v>
      </c>
      <c r="G1519" s="501" t="s">
        <v>18</v>
      </c>
      <c r="H1519" s="501" t="s">
        <v>18</v>
      </c>
      <c r="I1519" s="501" t="s">
        <v>18</v>
      </c>
      <c r="J1519" s="501" t="s">
        <v>18</v>
      </c>
      <c r="K1519" s="501" t="s">
        <v>18</v>
      </c>
      <c r="L1519" s="109">
        <f>L1518</f>
        <v>1619.9</v>
      </c>
      <c r="M1519" s="109">
        <f t="shared" ref="M1519:O1519" si="846">M1518</f>
        <v>1470.8</v>
      </c>
      <c r="N1519" s="109">
        <f t="shared" si="846"/>
        <v>445</v>
      </c>
      <c r="O1519" s="910">
        <f t="shared" si="846"/>
        <v>55</v>
      </c>
      <c r="P1519" s="501" t="s">
        <v>18</v>
      </c>
      <c r="Q1519" s="109">
        <f>Q1517+Q1518</f>
        <v>3426401</v>
      </c>
      <c r="R1519" s="109">
        <f t="shared" ref="R1519:V1519" si="847">R1517+R1518</f>
        <v>0</v>
      </c>
      <c r="S1519" s="109">
        <f t="shared" si="847"/>
        <v>1178872.3499999999</v>
      </c>
      <c r="T1519" s="109">
        <f t="shared" si="847"/>
        <v>0</v>
      </c>
      <c r="U1519" s="109">
        <f t="shared" si="847"/>
        <v>2247528.65</v>
      </c>
      <c r="V1519" s="109">
        <f t="shared" si="847"/>
        <v>0</v>
      </c>
      <c r="W1519" s="501" t="s">
        <v>18</v>
      </c>
      <c r="X1519" s="501" t="s">
        <v>18</v>
      </c>
      <c r="Y1519" s="110" t="s">
        <v>18</v>
      </c>
    </row>
    <row r="1520" spans="1:25" ht="15" x14ac:dyDescent="0.25">
      <c r="A1520" s="484" t="s">
        <v>1295</v>
      </c>
      <c r="B1520" s="97" t="s">
        <v>1777</v>
      </c>
      <c r="C1520" s="97">
        <v>20</v>
      </c>
      <c r="D1520" s="211" t="s">
        <v>2266</v>
      </c>
      <c r="E1520" s="883" t="s">
        <v>968</v>
      </c>
      <c r="F1520" s="1086" t="s">
        <v>1125</v>
      </c>
      <c r="G1520" s="284" t="s">
        <v>38</v>
      </c>
      <c r="H1520" s="884">
        <v>1982</v>
      </c>
      <c r="I1520" s="884"/>
      <c r="J1520" s="857">
        <v>24.15</v>
      </c>
      <c r="K1520" s="284">
        <v>4</v>
      </c>
      <c r="L1520" s="956">
        <v>1630.9</v>
      </c>
      <c r="M1520" s="639">
        <v>1505.3</v>
      </c>
      <c r="N1520" s="639">
        <v>687</v>
      </c>
      <c r="O1520" s="98">
        <v>47</v>
      </c>
      <c r="P1520" s="336" t="s">
        <v>83</v>
      </c>
      <c r="Q1520" s="113">
        <v>240688</v>
      </c>
      <c r="R1520" s="113">
        <v>0</v>
      </c>
      <c r="S1520" s="113">
        <f>Q1520-U1520</f>
        <v>82810.049999999988</v>
      </c>
      <c r="T1520" s="113">
        <v>0</v>
      </c>
      <c r="U1520" s="113">
        <v>157877.95000000001</v>
      </c>
      <c r="V1520" s="113">
        <v>0</v>
      </c>
      <c r="W1520" s="956">
        <f>Q1520/L1520</f>
        <v>147.57986387883989</v>
      </c>
      <c r="X1520" s="113">
        <v>147.58000000000001</v>
      </c>
      <c r="Y1520" s="157">
        <v>44196</v>
      </c>
    </row>
    <row r="1521" spans="1:25" x14ac:dyDescent="0.25">
      <c r="A1521" s="437"/>
      <c r="B1521" s="34"/>
      <c r="C1521" s="34"/>
      <c r="D1521" s="132"/>
      <c r="E1521" s="883"/>
      <c r="F1521" s="976" t="s">
        <v>31</v>
      </c>
      <c r="G1521" s="501" t="s">
        <v>18</v>
      </c>
      <c r="H1521" s="501" t="s">
        <v>18</v>
      </c>
      <c r="I1521" s="501" t="s">
        <v>18</v>
      </c>
      <c r="J1521" s="501" t="s">
        <v>18</v>
      </c>
      <c r="K1521" s="501" t="s">
        <v>18</v>
      </c>
      <c r="L1521" s="109">
        <f>L1520</f>
        <v>1630.9</v>
      </c>
      <c r="M1521" s="109">
        <f t="shared" ref="M1521:O1521" si="848">M1520</f>
        <v>1505.3</v>
      </c>
      <c r="N1521" s="109">
        <f t="shared" si="848"/>
        <v>687</v>
      </c>
      <c r="O1521" s="910">
        <f t="shared" si="848"/>
        <v>47</v>
      </c>
      <c r="P1521" s="501" t="s">
        <v>18</v>
      </c>
      <c r="Q1521" s="114">
        <f>Q1520</f>
        <v>240688</v>
      </c>
      <c r="R1521" s="114">
        <f t="shared" ref="R1521:V1521" si="849">R1520</f>
        <v>0</v>
      </c>
      <c r="S1521" s="114">
        <f t="shared" si="849"/>
        <v>82810.049999999988</v>
      </c>
      <c r="T1521" s="114">
        <f t="shared" si="849"/>
        <v>0</v>
      </c>
      <c r="U1521" s="114">
        <f t="shared" si="849"/>
        <v>157877.95000000001</v>
      </c>
      <c r="V1521" s="114">
        <f t="shared" si="849"/>
        <v>0</v>
      </c>
      <c r="W1521" s="501" t="s">
        <v>18</v>
      </c>
      <c r="X1521" s="501" t="s">
        <v>18</v>
      </c>
      <c r="Y1521" s="110" t="s">
        <v>18</v>
      </c>
    </row>
    <row r="1522" spans="1:25" ht="15" x14ac:dyDescent="0.25">
      <c r="A1522" s="484" t="s">
        <v>1296</v>
      </c>
      <c r="B1522" s="97" t="s">
        <v>1778</v>
      </c>
      <c r="C1522" s="97">
        <v>20</v>
      </c>
      <c r="D1522" s="211" t="s">
        <v>2266</v>
      </c>
      <c r="E1522" s="883" t="s">
        <v>969</v>
      </c>
      <c r="F1522" s="1086" t="s">
        <v>1126</v>
      </c>
      <c r="G1522" s="284" t="s">
        <v>38</v>
      </c>
      <c r="H1522" s="884">
        <v>1980</v>
      </c>
      <c r="I1522" s="884"/>
      <c r="J1522" s="857">
        <v>24.15</v>
      </c>
      <c r="K1522" s="284">
        <v>4</v>
      </c>
      <c r="L1522" s="956">
        <v>1679.6</v>
      </c>
      <c r="M1522" s="639">
        <v>1533.1</v>
      </c>
      <c r="N1522" s="639">
        <v>687</v>
      </c>
      <c r="O1522" s="98">
        <v>46</v>
      </c>
      <c r="P1522" s="336" t="s">
        <v>83</v>
      </c>
      <c r="Q1522" s="113">
        <v>247875</v>
      </c>
      <c r="R1522" s="113">
        <v>0</v>
      </c>
      <c r="S1522" s="113">
        <f>Q1522-U1522</f>
        <v>85282.76999999999</v>
      </c>
      <c r="T1522" s="113">
        <v>0</v>
      </c>
      <c r="U1522" s="113">
        <v>162592.23000000001</v>
      </c>
      <c r="V1522" s="113">
        <v>0</v>
      </c>
      <c r="W1522" s="956">
        <f>Q1522/L1522</f>
        <v>147.57978090021433</v>
      </c>
      <c r="X1522" s="113">
        <v>147.58000000000001</v>
      </c>
      <c r="Y1522" s="157">
        <v>44196</v>
      </c>
    </row>
    <row r="1523" spans="1:25" x14ac:dyDescent="0.25">
      <c r="A1523" s="437"/>
      <c r="B1523" s="34"/>
      <c r="C1523" s="34"/>
      <c r="D1523" s="132"/>
      <c r="E1523" s="883"/>
      <c r="F1523" s="976" t="s">
        <v>31</v>
      </c>
      <c r="G1523" s="501" t="s">
        <v>18</v>
      </c>
      <c r="H1523" s="501" t="s">
        <v>18</v>
      </c>
      <c r="I1523" s="501" t="s">
        <v>18</v>
      </c>
      <c r="J1523" s="501" t="s">
        <v>18</v>
      </c>
      <c r="K1523" s="501" t="s">
        <v>18</v>
      </c>
      <c r="L1523" s="109">
        <f>L1522</f>
        <v>1679.6</v>
      </c>
      <c r="M1523" s="109">
        <f t="shared" ref="M1523:O1523" si="850">M1522</f>
        <v>1533.1</v>
      </c>
      <c r="N1523" s="109">
        <f t="shared" si="850"/>
        <v>687</v>
      </c>
      <c r="O1523" s="910">
        <f t="shared" si="850"/>
        <v>46</v>
      </c>
      <c r="P1523" s="501" t="s">
        <v>18</v>
      </c>
      <c r="Q1523" s="114">
        <f>Q1522</f>
        <v>247875</v>
      </c>
      <c r="R1523" s="114">
        <f t="shared" ref="R1523:V1523" si="851">R1522</f>
        <v>0</v>
      </c>
      <c r="S1523" s="114">
        <f t="shared" si="851"/>
        <v>85282.76999999999</v>
      </c>
      <c r="T1523" s="114">
        <f t="shared" si="851"/>
        <v>0</v>
      </c>
      <c r="U1523" s="114">
        <f t="shared" si="851"/>
        <v>162592.23000000001</v>
      </c>
      <c r="V1523" s="114">
        <f t="shared" si="851"/>
        <v>0</v>
      </c>
      <c r="W1523" s="501" t="s">
        <v>18</v>
      </c>
      <c r="X1523" s="501" t="s">
        <v>18</v>
      </c>
      <c r="Y1523" s="110" t="s">
        <v>18</v>
      </c>
    </row>
    <row r="1524" spans="1:25" ht="15" x14ac:dyDescent="0.25">
      <c r="A1524" s="484" t="s">
        <v>1297</v>
      </c>
      <c r="B1524" s="97" t="s">
        <v>1779</v>
      </c>
      <c r="C1524" s="97">
        <v>20</v>
      </c>
      <c r="D1524" s="211" t="s">
        <v>2266</v>
      </c>
      <c r="E1524" s="883" t="s">
        <v>970</v>
      </c>
      <c r="F1524" s="1086" t="s">
        <v>1127</v>
      </c>
      <c r="G1524" s="284" t="s">
        <v>38</v>
      </c>
      <c r="H1524" s="884">
        <v>1981</v>
      </c>
      <c r="I1524" s="884"/>
      <c r="J1524" s="857">
        <v>24.15</v>
      </c>
      <c r="K1524" s="284">
        <v>4</v>
      </c>
      <c r="L1524" s="956">
        <v>1643.1</v>
      </c>
      <c r="M1524" s="639">
        <v>1483.7</v>
      </c>
      <c r="N1524" s="639">
        <v>680</v>
      </c>
      <c r="O1524" s="98">
        <v>57</v>
      </c>
      <c r="P1524" s="336" t="s">
        <v>83</v>
      </c>
      <c r="Q1524" s="113">
        <v>242489</v>
      </c>
      <c r="R1524" s="113">
        <v>0</v>
      </c>
      <c r="S1524" s="113">
        <f>Q1524-U1524</f>
        <v>83429.69</v>
      </c>
      <c r="T1524" s="113">
        <v>0</v>
      </c>
      <c r="U1524" s="113">
        <v>159059.31</v>
      </c>
      <c r="V1524" s="113">
        <v>0</v>
      </c>
      <c r="W1524" s="956">
        <f>Q1524/L1524</f>
        <v>147.58018379891669</v>
      </c>
      <c r="X1524" s="113">
        <v>147.58000000000001</v>
      </c>
      <c r="Y1524" s="157">
        <v>44196</v>
      </c>
    </row>
    <row r="1525" spans="1:25" ht="13.5" thickBot="1" x14ac:dyDescent="0.3">
      <c r="A1525" s="437"/>
      <c r="B1525" s="34"/>
      <c r="C1525" s="34"/>
      <c r="D1525" s="132"/>
      <c r="E1525" s="1090"/>
      <c r="F1525" s="1091" t="s">
        <v>31</v>
      </c>
      <c r="G1525" s="586" t="s">
        <v>18</v>
      </c>
      <c r="H1525" s="586" t="s">
        <v>18</v>
      </c>
      <c r="I1525" s="586" t="s">
        <v>18</v>
      </c>
      <c r="J1525" s="586" t="s">
        <v>18</v>
      </c>
      <c r="K1525" s="586" t="s">
        <v>18</v>
      </c>
      <c r="L1525" s="583">
        <f>L1524</f>
        <v>1643.1</v>
      </c>
      <c r="M1525" s="583">
        <f t="shared" ref="M1525:O1525" si="852">M1524</f>
        <v>1483.7</v>
      </c>
      <c r="N1525" s="583">
        <f t="shared" si="852"/>
        <v>680</v>
      </c>
      <c r="O1525" s="1092">
        <f t="shared" si="852"/>
        <v>57</v>
      </c>
      <c r="P1525" s="586" t="s">
        <v>18</v>
      </c>
      <c r="Q1525" s="603">
        <f>Q1524</f>
        <v>242489</v>
      </c>
      <c r="R1525" s="603">
        <f t="shared" ref="R1525:V1525" si="853">R1524</f>
        <v>0</v>
      </c>
      <c r="S1525" s="603">
        <f t="shared" si="853"/>
        <v>83429.69</v>
      </c>
      <c r="T1525" s="603">
        <f t="shared" si="853"/>
        <v>0</v>
      </c>
      <c r="U1525" s="603">
        <f t="shared" si="853"/>
        <v>159059.31</v>
      </c>
      <c r="V1525" s="603">
        <f t="shared" si="853"/>
        <v>0</v>
      </c>
      <c r="W1525" s="586" t="s">
        <v>18</v>
      </c>
      <c r="X1525" s="586" t="s">
        <v>18</v>
      </c>
      <c r="Y1525" s="588" t="s">
        <v>18</v>
      </c>
    </row>
    <row r="1526" spans="1:25" ht="13.5" thickBot="1" x14ac:dyDescent="0.3">
      <c r="A1526" s="437"/>
      <c r="B1526" s="34"/>
      <c r="C1526" s="34"/>
      <c r="D1526" s="132"/>
      <c r="E1526" s="919" t="s">
        <v>278</v>
      </c>
      <c r="F1526" s="918" t="s">
        <v>157</v>
      </c>
      <c r="G1526" s="765" t="s">
        <v>18</v>
      </c>
      <c r="H1526" s="765" t="s">
        <v>18</v>
      </c>
      <c r="I1526" s="765" t="s">
        <v>18</v>
      </c>
      <c r="J1526" s="765" t="s">
        <v>18</v>
      </c>
      <c r="K1526" s="765" t="s">
        <v>18</v>
      </c>
      <c r="L1526" s="101">
        <v>3071.8</v>
      </c>
      <c r="M1526" s="101">
        <v>2690</v>
      </c>
      <c r="N1526" s="101">
        <v>1480</v>
      </c>
      <c r="O1526" s="695">
        <v>140</v>
      </c>
      <c r="P1526" s="335" t="s">
        <v>18</v>
      </c>
      <c r="Q1526" s="101">
        <f>Q1528+Q1530</f>
        <v>749111</v>
      </c>
      <c r="R1526" s="101">
        <f t="shared" ref="R1526:U1526" si="854">R1528+R1530</f>
        <v>0</v>
      </c>
      <c r="S1526" s="101">
        <f t="shared" si="854"/>
        <v>442379.55000000005</v>
      </c>
      <c r="T1526" s="101">
        <f t="shared" si="854"/>
        <v>0</v>
      </c>
      <c r="U1526" s="101">
        <f t="shared" si="854"/>
        <v>306731.44999999995</v>
      </c>
      <c r="V1526" s="101">
        <v>0</v>
      </c>
      <c r="W1526" s="101" t="s">
        <v>18</v>
      </c>
      <c r="X1526" s="101" t="s">
        <v>18</v>
      </c>
      <c r="Y1526" s="102" t="s">
        <v>18</v>
      </c>
    </row>
    <row r="1527" spans="1:25" ht="15" x14ac:dyDescent="0.25">
      <c r="A1527" s="484" t="s">
        <v>1298</v>
      </c>
      <c r="B1527" s="97" t="s">
        <v>1780</v>
      </c>
      <c r="C1527" s="97">
        <v>5</v>
      </c>
      <c r="D1527" s="211" t="s">
        <v>2271</v>
      </c>
      <c r="E1527" s="931" t="s">
        <v>289</v>
      </c>
      <c r="F1527" s="1005" t="s">
        <v>397</v>
      </c>
      <c r="G1527" s="824" t="s">
        <v>38</v>
      </c>
      <c r="H1527" s="1006">
        <v>1971</v>
      </c>
      <c r="I1527" s="1093"/>
      <c r="J1527" s="824" t="s">
        <v>115</v>
      </c>
      <c r="K1527" s="824">
        <v>3</v>
      </c>
      <c r="L1527" s="105">
        <v>1572.1</v>
      </c>
      <c r="M1527" s="105">
        <v>1241.4000000000001</v>
      </c>
      <c r="N1527" s="105">
        <v>740</v>
      </c>
      <c r="O1527" s="970">
        <v>61</v>
      </c>
      <c r="P1527" s="300" t="s">
        <v>2120</v>
      </c>
      <c r="Q1527" s="105">
        <v>345705</v>
      </c>
      <c r="R1527" s="105">
        <v>0</v>
      </c>
      <c r="S1527" s="105">
        <v>204152.42</v>
      </c>
      <c r="T1527" s="105">
        <v>0</v>
      </c>
      <c r="U1527" s="105">
        <v>141552.57999999999</v>
      </c>
      <c r="V1527" s="105">
        <v>0</v>
      </c>
      <c r="W1527" s="107">
        <f>Q1527/L1527</f>
        <v>219.90013357928885</v>
      </c>
      <c r="X1527" s="105">
        <v>278.48</v>
      </c>
      <c r="Y1527" s="106">
        <v>44196</v>
      </c>
    </row>
    <row r="1528" spans="1:25" x14ac:dyDescent="0.25">
      <c r="A1528" s="437"/>
      <c r="B1528" s="34"/>
      <c r="C1528" s="34"/>
      <c r="D1528" s="132"/>
      <c r="E1528" s="883"/>
      <c r="F1528" s="530" t="s">
        <v>31</v>
      </c>
      <c r="G1528" s="501" t="s">
        <v>18</v>
      </c>
      <c r="H1528" s="501" t="s">
        <v>18</v>
      </c>
      <c r="I1528" s="501" t="s">
        <v>18</v>
      </c>
      <c r="J1528" s="501" t="s">
        <v>18</v>
      </c>
      <c r="K1528" s="501" t="s">
        <v>18</v>
      </c>
      <c r="L1528" s="109">
        <f>L1527</f>
        <v>1572.1</v>
      </c>
      <c r="M1528" s="109">
        <f>M1527</f>
        <v>1241.4000000000001</v>
      </c>
      <c r="N1528" s="109">
        <f>N1527</f>
        <v>740</v>
      </c>
      <c r="O1528" s="910">
        <f>O1527</f>
        <v>61</v>
      </c>
      <c r="P1528" s="350" t="s">
        <v>18</v>
      </c>
      <c r="Q1528" s="109">
        <f>Q1527</f>
        <v>345705</v>
      </c>
      <c r="R1528" s="109">
        <f t="shared" ref="R1528:U1528" si="855">R1527</f>
        <v>0</v>
      </c>
      <c r="S1528" s="109">
        <f t="shared" si="855"/>
        <v>204152.42</v>
      </c>
      <c r="T1528" s="109">
        <f t="shared" si="855"/>
        <v>0</v>
      </c>
      <c r="U1528" s="109">
        <f t="shared" si="855"/>
        <v>141552.57999999999</v>
      </c>
      <c r="V1528" s="109">
        <v>0</v>
      </c>
      <c r="W1528" s="109" t="s">
        <v>18</v>
      </c>
      <c r="X1528" s="109" t="s">
        <v>18</v>
      </c>
      <c r="Y1528" s="110" t="s">
        <v>18</v>
      </c>
    </row>
    <row r="1529" spans="1:25" ht="15" x14ac:dyDescent="0.25">
      <c r="A1529" s="484" t="s">
        <v>1299</v>
      </c>
      <c r="B1529" s="97" t="s">
        <v>1781</v>
      </c>
      <c r="C1529" s="97">
        <v>5</v>
      </c>
      <c r="D1529" s="211" t="s">
        <v>2271</v>
      </c>
      <c r="E1529" s="931" t="s">
        <v>290</v>
      </c>
      <c r="F1529" s="1005" t="s">
        <v>398</v>
      </c>
      <c r="G1529" s="824" t="s">
        <v>38</v>
      </c>
      <c r="H1529" s="1006">
        <v>1969</v>
      </c>
      <c r="I1529" s="1006"/>
      <c r="J1529" s="824" t="s">
        <v>115</v>
      </c>
      <c r="K1529" s="824">
        <v>3</v>
      </c>
      <c r="L1529" s="105">
        <v>1499.7</v>
      </c>
      <c r="M1529" s="105">
        <v>1448.6</v>
      </c>
      <c r="N1529" s="105">
        <v>740</v>
      </c>
      <c r="O1529" s="970">
        <v>79</v>
      </c>
      <c r="P1529" s="340" t="s">
        <v>2120</v>
      </c>
      <c r="Q1529" s="105">
        <v>403406</v>
      </c>
      <c r="R1529" s="105">
        <v>0</v>
      </c>
      <c r="S1529" s="105">
        <v>238227.13</v>
      </c>
      <c r="T1529" s="105">
        <v>0</v>
      </c>
      <c r="U1529" s="105">
        <v>165178.87</v>
      </c>
      <c r="V1529" s="105">
        <v>0</v>
      </c>
      <c r="W1529" s="105">
        <f>Q1529/L1529</f>
        <v>268.99113155964528</v>
      </c>
      <c r="X1529" s="105">
        <v>278.48</v>
      </c>
      <c r="Y1529" s="106">
        <v>44196</v>
      </c>
    </row>
    <row r="1530" spans="1:25" ht="13.5" thickBot="1" x14ac:dyDescent="0.3">
      <c r="A1530" s="437"/>
      <c r="B1530" s="34"/>
      <c r="C1530" s="34"/>
      <c r="D1530" s="132"/>
      <c r="E1530" s="943"/>
      <c r="F1530" s="944" t="s">
        <v>31</v>
      </c>
      <c r="G1530" s="523" t="s">
        <v>18</v>
      </c>
      <c r="H1530" s="523" t="s">
        <v>18</v>
      </c>
      <c r="I1530" s="523" t="s">
        <v>18</v>
      </c>
      <c r="J1530" s="523" t="s">
        <v>18</v>
      </c>
      <c r="K1530" s="523" t="s">
        <v>18</v>
      </c>
      <c r="L1530" s="511">
        <f>L1529</f>
        <v>1499.7</v>
      </c>
      <c r="M1530" s="511">
        <f>M1529</f>
        <v>1448.6</v>
      </c>
      <c r="N1530" s="511">
        <f>N1529</f>
        <v>740</v>
      </c>
      <c r="O1530" s="945">
        <f>O1529</f>
        <v>79</v>
      </c>
      <c r="P1530" s="509" t="s">
        <v>18</v>
      </c>
      <c r="Q1530" s="511">
        <f>Q1529</f>
        <v>403406</v>
      </c>
      <c r="R1530" s="511">
        <f t="shared" ref="R1530:U1530" si="856">R1529</f>
        <v>0</v>
      </c>
      <c r="S1530" s="511">
        <f t="shared" si="856"/>
        <v>238227.13</v>
      </c>
      <c r="T1530" s="511">
        <f t="shared" si="856"/>
        <v>0</v>
      </c>
      <c r="U1530" s="511">
        <f t="shared" si="856"/>
        <v>165178.87</v>
      </c>
      <c r="V1530" s="511">
        <v>0</v>
      </c>
      <c r="W1530" s="511" t="s">
        <v>18</v>
      </c>
      <c r="X1530" s="511" t="s">
        <v>18</v>
      </c>
      <c r="Y1530" s="567" t="s">
        <v>18</v>
      </c>
    </row>
    <row r="1531" spans="1:25" ht="13.5" thickBot="1" x14ac:dyDescent="0.3">
      <c r="A1531" s="437"/>
      <c r="B1531" s="34"/>
      <c r="C1531" s="34"/>
      <c r="D1531" s="132"/>
      <c r="E1531" s="1059">
        <v>14</v>
      </c>
      <c r="F1531" s="1094" t="s">
        <v>122</v>
      </c>
      <c r="G1531" s="765" t="s">
        <v>18</v>
      </c>
      <c r="H1531" s="765" t="s">
        <v>18</v>
      </c>
      <c r="I1531" s="765" t="s">
        <v>18</v>
      </c>
      <c r="J1531" s="765" t="s">
        <v>18</v>
      </c>
      <c r="K1531" s="765" t="s">
        <v>18</v>
      </c>
      <c r="L1531" s="1061">
        <f>L1532+L1580+L1589</f>
        <v>22341</v>
      </c>
      <c r="M1531" s="1061">
        <f>M1532+M1580+M1589</f>
        <v>19185.2</v>
      </c>
      <c r="N1531" s="1061">
        <f>N1532+N1580+N1589</f>
        <v>6936.619999999999</v>
      </c>
      <c r="O1531" s="1062">
        <f>O1532+O1580+O1589</f>
        <v>637</v>
      </c>
      <c r="P1531" s="335" t="s">
        <v>18</v>
      </c>
      <c r="Q1531" s="101">
        <f>Q1532+Q1580+Q1589</f>
        <v>45138882.18</v>
      </c>
      <c r="R1531" s="1061">
        <f>R1532+R1580+R1589</f>
        <v>0</v>
      </c>
      <c r="S1531" s="1061">
        <f>S1532+S1580+S1589</f>
        <v>27549712.399999999</v>
      </c>
      <c r="T1531" s="1061">
        <f>T1532+T1580+T1589</f>
        <v>7053703.21</v>
      </c>
      <c r="U1531" s="1061">
        <f>U1532+U1580+U1589</f>
        <v>10535466.57</v>
      </c>
      <c r="V1531" s="1061">
        <v>0</v>
      </c>
      <c r="W1531" s="101" t="s">
        <v>18</v>
      </c>
      <c r="X1531" s="101" t="s">
        <v>18</v>
      </c>
      <c r="Y1531" s="102" t="s">
        <v>18</v>
      </c>
    </row>
    <row r="1532" spans="1:25" ht="13.5" thickBot="1" x14ac:dyDescent="0.3">
      <c r="A1532" s="437"/>
      <c r="B1532" s="34"/>
      <c r="C1532" s="34"/>
      <c r="D1532" s="132"/>
      <c r="E1532" s="919" t="s">
        <v>291</v>
      </c>
      <c r="F1532" s="918" t="s">
        <v>159</v>
      </c>
      <c r="G1532" s="765" t="s">
        <v>18</v>
      </c>
      <c r="H1532" s="765" t="s">
        <v>18</v>
      </c>
      <c r="I1532" s="765" t="s">
        <v>18</v>
      </c>
      <c r="J1532" s="765" t="s">
        <v>18</v>
      </c>
      <c r="K1532" s="765" t="s">
        <v>18</v>
      </c>
      <c r="L1532" s="101">
        <f>L1534+L1541+L1543+L1545+L1549+L1552+L1555+L1559+L1563+L1567+L1571+L1574+L1576+L1579</f>
        <v>13132.800000000001</v>
      </c>
      <c r="M1532" s="101">
        <f t="shared" ref="M1532:O1532" si="857">M1534+M1541+M1543+M1545+M1549+M1552+M1555+M1559+M1563+M1567+M1571+M1574+M1576+M1579</f>
        <v>11014.300000000001</v>
      </c>
      <c r="N1532" s="101">
        <f t="shared" si="857"/>
        <v>6079.4199999999992</v>
      </c>
      <c r="O1532" s="695">
        <f t="shared" si="857"/>
        <v>369</v>
      </c>
      <c r="P1532" s="335" t="s">
        <v>18</v>
      </c>
      <c r="Q1532" s="101">
        <f>Q1534+Q1541+Q1543+Q1545+Q1549+Q1552+Q1555+Q1559+Q1563+Q1567+Q1571+Q1574+Q1576+Q1579</f>
        <v>16341576.83</v>
      </c>
      <c r="R1532" s="101">
        <f t="shared" ref="R1532:V1532" si="858">R1534+R1541+R1543+R1545+R1549+R1552+R1555+R1559+R1563+R1567+R1571+R1574+R1576+R1579</f>
        <v>0</v>
      </c>
      <c r="S1532" s="101">
        <f t="shared" si="858"/>
        <v>12578026.579999998</v>
      </c>
      <c r="T1532" s="101">
        <f t="shared" si="858"/>
        <v>0</v>
      </c>
      <c r="U1532" s="101">
        <f t="shared" si="858"/>
        <v>3763550.2500000005</v>
      </c>
      <c r="V1532" s="101">
        <f t="shared" si="858"/>
        <v>0</v>
      </c>
      <c r="W1532" s="101" t="s">
        <v>18</v>
      </c>
      <c r="X1532" s="101" t="s">
        <v>18</v>
      </c>
      <c r="Y1532" s="102" t="s">
        <v>18</v>
      </c>
    </row>
    <row r="1533" spans="1:25" ht="15" x14ac:dyDescent="0.25">
      <c r="A1533" s="484" t="s">
        <v>1300</v>
      </c>
      <c r="B1533" s="97" t="s">
        <v>1782</v>
      </c>
      <c r="C1533" s="97">
        <v>8</v>
      </c>
      <c r="D1533" s="211" t="s">
        <v>45</v>
      </c>
      <c r="E1533" s="939" t="s">
        <v>292</v>
      </c>
      <c r="F1533" s="965" t="s">
        <v>971</v>
      </c>
      <c r="G1533" s="714" t="s">
        <v>38</v>
      </c>
      <c r="H1533" s="714">
        <v>1991</v>
      </c>
      <c r="I1533" s="714"/>
      <c r="J1533" s="941" t="s">
        <v>972</v>
      </c>
      <c r="K1533" s="714">
        <v>4</v>
      </c>
      <c r="L1533" s="163">
        <v>2828</v>
      </c>
      <c r="M1533" s="163">
        <v>2552.8000000000002</v>
      </c>
      <c r="N1533" s="163">
        <v>865.6</v>
      </c>
      <c r="O1533" s="942">
        <v>86</v>
      </c>
      <c r="P1533" s="339" t="s">
        <v>45</v>
      </c>
      <c r="Q1533" s="163">
        <v>5777145</v>
      </c>
      <c r="R1533" s="163">
        <v>0</v>
      </c>
      <c r="S1533" s="163">
        <v>4446638.43</v>
      </c>
      <c r="T1533" s="163">
        <v>0</v>
      </c>
      <c r="U1533" s="163">
        <v>1330506.57</v>
      </c>
      <c r="V1533" s="163">
        <v>0</v>
      </c>
      <c r="W1533" s="163">
        <f>Q1533/N1533</f>
        <v>6674.1508780036966</v>
      </c>
      <c r="X1533" s="163">
        <v>7580.56</v>
      </c>
      <c r="Y1533" s="164">
        <v>44196</v>
      </c>
    </row>
    <row r="1534" spans="1:25" x14ac:dyDescent="0.25">
      <c r="A1534" s="437"/>
      <c r="B1534" s="34"/>
      <c r="C1534" s="34"/>
      <c r="D1534" s="132"/>
      <c r="E1534" s="883"/>
      <c r="F1534" s="530" t="s">
        <v>31</v>
      </c>
      <c r="G1534" s="501" t="s">
        <v>18</v>
      </c>
      <c r="H1534" s="501" t="s">
        <v>18</v>
      </c>
      <c r="I1534" s="501" t="s">
        <v>18</v>
      </c>
      <c r="J1534" s="501" t="s">
        <v>18</v>
      </c>
      <c r="K1534" s="501" t="s">
        <v>18</v>
      </c>
      <c r="L1534" s="109">
        <f>L1533</f>
        <v>2828</v>
      </c>
      <c r="M1534" s="109">
        <f t="shared" ref="M1534:O1534" si="859">M1533</f>
        <v>2552.8000000000002</v>
      </c>
      <c r="N1534" s="109">
        <f t="shared" si="859"/>
        <v>865.6</v>
      </c>
      <c r="O1534" s="910">
        <f t="shared" si="859"/>
        <v>86</v>
      </c>
      <c r="P1534" s="350" t="s">
        <v>18</v>
      </c>
      <c r="Q1534" s="109">
        <f>Q1533</f>
        <v>5777145</v>
      </c>
      <c r="R1534" s="109">
        <f t="shared" ref="R1534:V1534" si="860">R1533</f>
        <v>0</v>
      </c>
      <c r="S1534" s="109">
        <f t="shared" si="860"/>
        <v>4446638.43</v>
      </c>
      <c r="T1534" s="109">
        <f t="shared" si="860"/>
        <v>0</v>
      </c>
      <c r="U1534" s="109">
        <f t="shared" si="860"/>
        <v>1330506.57</v>
      </c>
      <c r="V1534" s="109">
        <f t="shared" si="860"/>
        <v>0</v>
      </c>
      <c r="W1534" s="109" t="s">
        <v>18</v>
      </c>
      <c r="X1534" s="109" t="s">
        <v>18</v>
      </c>
      <c r="Y1534" s="110" t="s">
        <v>18</v>
      </c>
    </row>
    <row r="1535" spans="1:25" ht="25.5" x14ac:dyDescent="0.25">
      <c r="A1535" s="484" t="s">
        <v>1301</v>
      </c>
      <c r="B1535" s="97" t="s">
        <v>1783</v>
      </c>
      <c r="C1535" s="97">
        <v>20</v>
      </c>
      <c r="D1535" s="211" t="s">
        <v>2268</v>
      </c>
      <c r="E1535" s="883" t="s">
        <v>293</v>
      </c>
      <c r="F1535" s="698" t="s">
        <v>404</v>
      </c>
      <c r="G1535" s="284" t="s">
        <v>38</v>
      </c>
      <c r="H1535" s="884">
        <v>1967</v>
      </c>
      <c r="I1535" s="884"/>
      <c r="J1535" s="788" t="s">
        <v>118</v>
      </c>
      <c r="K1535" s="284">
        <v>2</v>
      </c>
      <c r="L1535" s="956">
        <v>583.6</v>
      </c>
      <c r="M1535" s="956">
        <v>521.4</v>
      </c>
      <c r="N1535" s="956">
        <v>372.6</v>
      </c>
      <c r="O1535" s="98">
        <v>20</v>
      </c>
      <c r="P1535" s="336" t="s">
        <v>2140</v>
      </c>
      <c r="Q1535" s="956">
        <v>55658</v>
      </c>
      <c r="R1535" s="956">
        <v>0</v>
      </c>
      <c r="S1535" s="956">
        <v>42839.67</v>
      </c>
      <c r="T1535" s="956">
        <v>0</v>
      </c>
      <c r="U1535" s="956">
        <v>12818.33</v>
      </c>
      <c r="V1535" s="956">
        <v>0</v>
      </c>
      <c r="W1535" s="956">
        <f t="shared" ref="W1535:W1540" si="861">Q1535/L1535</f>
        <v>95.370116518163115</v>
      </c>
      <c r="X1535" s="956">
        <v>122.15</v>
      </c>
      <c r="Y1535" s="157">
        <v>44196</v>
      </c>
    </row>
    <row r="1536" spans="1:25" ht="15" x14ac:dyDescent="0.25">
      <c r="A1536" s="484" t="s">
        <v>1301</v>
      </c>
      <c r="B1536" s="97" t="s">
        <v>1783</v>
      </c>
      <c r="C1536" s="97">
        <v>4</v>
      </c>
      <c r="D1536" s="211" t="s">
        <v>2273</v>
      </c>
      <c r="E1536" s="883" t="s">
        <v>293</v>
      </c>
      <c r="F1536" s="698" t="s">
        <v>404</v>
      </c>
      <c r="G1536" s="284" t="s">
        <v>38</v>
      </c>
      <c r="H1536" s="884">
        <v>1967</v>
      </c>
      <c r="I1536" s="884"/>
      <c r="J1536" s="788" t="s">
        <v>118</v>
      </c>
      <c r="K1536" s="284">
        <v>2</v>
      </c>
      <c r="L1536" s="956">
        <v>583.6</v>
      </c>
      <c r="M1536" s="956">
        <v>521.4</v>
      </c>
      <c r="N1536" s="956">
        <v>372.6</v>
      </c>
      <c r="O1536" s="98">
        <v>20</v>
      </c>
      <c r="P1536" s="336" t="s">
        <v>2115</v>
      </c>
      <c r="Q1536" s="956">
        <v>317414</v>
      </c>
      <c r="R1536" s="956">
        <v>0</v>
      </c>
      <c r="S1536" s="956">
        <v>244311.9</v>
      </c>
      <c r="T1536" s="956">
        <v>0</v>
      </c>
      <c r="U1536" s="956">
        <v>73102.100000000006</v>
      </c>
      <c r="V1536" s="956">
        <v>0</v>
      </c>
      <c r="W1536" s="956">
        <f t="shared" si="861"/>
        <v>543.8896504455106</v>
      </c>
      <c r="X1536" s="956">
        <v>543.89</v>
      </c>
      <c r="Y1536" s="157">
        <v>44196</v>
      </c>
    </row>
    <row r="1537" spans="1:25" ht="15" x14ac:dyDescent="0.25">
      <c r="A1537" s="484" t="s">
        <v>1301</v>
      </c>
      <c r="B1537" s="97" t="s">
        <v>1784</v>
      </c>
      <c r="C1537" s="97">
        <v>20</v>
      </c>
      <c r="D1537" s="211" t="s">
        <v>2263</v>
      </c>
      <c r="E1537" s="883" t="s">
        <v>293</v>
      </c>
      <c r="F1537" s="698" t="s">
        <v>404</v>
      </c>
      <c r="G1537" s="284" t="s">
        <v>38</v>
      </c>
      <c r="H1537" s="884">
        <v>1967</v>
      </c>
      <c r="I1537" s="884"/>
      <c r="J1537" s="788" t="s">
        <v>118</v>
      </c>
      <c r="K1537" s="284">
        <v>2</v>
      </c>
      <c r="L1537" s="956">
        <v>583.6</v>
      </c>
      <c r="M1537" s="956">
        <v>521.4</v>
      </c>
      <c r="N1537" s="956">
        <v>372.6</v>
      </c>
      <c r="O1537" s="98">
        <v>20</v>
      </c>
      <c r="P1537" s="337" t="s">
        <v>35</v>
      </c>
      <c r="Q1537" s="956">
        <v>55658</v>
      </c>
      <c r="R1537" s="956">
        <v>0</v>
      </c>
      <c r="S1537" s="956">
        <v>42839.67</v>
      </c>
      <c r="T1537" s="956">
        <v>0</v>
      </c>
      <c r="U1537" s="956">
        <v>12818.33</v>
      </c>
      <c r="V1537" s="956">
        <v>0</v>
      </c>
      <c r="W1537" s="956">
        <f t="shared" si="861"/>
        <v>95.370116518163115</v>
      </c>
      <c r="X1537" s="956">
        <v>122.15</v>
      </c>
      <c r="Y1537" s="157">
        <v>44196</v>
      </c>
    </row>
    <row r="1538" spans="1:25" ht="15" x14ac:dyDescent="0.25">
      <c r="A1538" s="484" t="s">
        <v>1301</v>
      </c>
      <c r="B1538" s="97" t="s">
        <v>1784</v>
      </c>
      <c r="C1538" s="97">
        <v>5</v>
      </c>
      <c r="D1538" s="211" t="s">
        <v>2271</v>
      </c>
      <c r="E1538" s="883" t="s">
        <v>293</v>
      </c>
      <c r="F1538" s="698" t="s">
        <v>404</v>
      </c>
      <c r="G1538" s="284" t="s">
        <v>38</v>
      </c>
      <c r="H1538" s="884">
        <v>1967</v>
      </c>
      <c r="I1538" s="884"/>
      <c r="J1538" s="788" t="s">
        <v>118</v>
      </c>
      <c r="K1538" s="284">
        <v>2</v>
      </c>
      <c r="L1538" s="956">
        <v>583.6</v>
      </c>
      <c r="M1538" s="956">
        <v>521.4</v>
      </c>
      <c r="N1538" s="956">
        <v>372.6</v>
      </c>
      <c r="O1538" s="98">
        <v>20</v>
      </c>
      <c r="P1538" s="336" t="s">
        <v>2120</v>
      </c>
      <c r="Q1538" s="956">
        <v>184616</v>
      </c>
      <c r="R1538" s="956">
        <v>0</v>
      </c>
      <c r="S1538" s="956">
        <v>142097.97</v>
      </c>
      <c r="T1538" s="956">
        <v>0</v>
      </c>
      <c r="U1538" s="956">
        <v>42518.03</v>
      </c>
      <c r="V1538" s="956">
        <v>0</v>
      </c>
      <c r="W1538" s="956">
        <f t="shared" si="861"/>
        <v>316.33995887594239</v>
      </c>
      <c r="X1538" s="956">
        <v>316.33999999999997</v>
      </c>
      <c r="Y1538" s="157">
        <v>44196</v>
      </c>
    </row>
    <row r="1539" spans="1:25" ht="15" x14ac:dyDescent="0.25">
      <c r="A1539" s="484" t="s">
        <v>1301</v>
      </c>
      <c r="B1539" s="97" t="s">
        <v>1785</v>
      </c>
      <c r="C1539" s="97">
        <v>20</v>
      </c>
      <c r="D1539" s="211" t="s">
        <v>2264</v>
      </c>
      <c r="E1539" s="883" t="s">
        <v>293</v>
      </c>
      <c r="F1539" s="698" t="s">
        <v>404</v>
      </c>
      <c r="G1539" s="284" t="s">
        <v>38</v>
      </c>
      <c r="H1539" s="884">
        <v>1967</v>
      </c>
      <c r="I1539" s="884"/>
      <c r="J1539" s="788" t="s">
        <v>118</v>
      </c>
      <c r="K1539" s="284">
        <v>2</v>
      </c>
      <c r="L1539" s="956">
        <v>583.6</v>
      </c>
      <c r="M1539" s="956">
        <v>521.4</v>
      </c>
      <c r="N1539" s="956">
        <v>372.6</v>
      </c>
      <c r="O1539" s="98">
        <v>20</v>
      </c>
      <c r="P1539" s="336" t="s">
        <v>2119</v>
      </c>
      <c r="Q1539" s="956">
        <v>74210</v>
      </c>
      <c r="R1539" s="956">
        <v>0</v>
      </c>
      <c r="S1539" s="956">
        <v>57119.05</v>
      </c>
      <c r="T1539" s="956">
        <v>0</v>
      </c>
      <c r="U1539" s="956">
        <v>17090.95</v>
      </c>
      <c r="V1539" s="956">
        <v>0</v>
      </c>
      <c r="W1539" s="956">
        <f t="shared" si="861"/>
        <v>127.15901302261823</v>
      </c>
      <c r="X1539" s="956">
        <v>162.86000000000001</v>
      </c>
      <c r="Y1539" s="157">
        <v>44196</v>
      </c>
    </row>
    <row r="1540" spans="1:25" ht="15" x14ac:dyDescent="0.25">
      <c r="A1540" s="484" t="s">
        <v>1301</v>
      </c>
      <c r="B1540" s="97" t="s">
        <v>1785</v>
      </c>
      <c r="C1540" s="97">
        <v>1</v>
      </c>
      <c r="D1540" s="211" t="s">
        <v>2272</v>
      </c>
      <c r="E1540" s="883" t="s">
        <v>293</v>
      </c>
      <c r="F1540" s="698" t="s">
        <v>404</v>
      </c>
      <c r="G1540" s="284" t="s">
        <v>38</v>
      </c>
      <c r="H1540" s="884">
        <v>1967</v>
      </c>
      <c r="I1540" s="884"/>
      <c r="J1540" s="788" t="s">
        <v>118</v>
      </c>
      <c r="K1540" s="284">
        <v>2</v>
      </c>
      <c r="L1540" s="956">
        <v>583.6</v>
      </c>
      <c r="M1540" s="956">
        <v>521.4</v>
      </c>
      <c r="N1540" s="956">
        <v>372.6</v>
      </c>
      <c r="O1540" s="98">
        <v>20</v>
      </c>
      <c r="P1540" s="336" t="s">
        <v>2111</v>
      </c>
      <c r="Q1540" s="956">
        <v>565911</v>
      </c>
      <c r="R1540" s="956">
        <v>0</v>
      </c>
      <c r="S1540" s="956">
        <v>435578.75</v>
      </c>
      <c r="T1540" s="956">
        <v>0</v>
      </c>
      <c r="U1540" s="956">
        <v>130332.25</v>
      </c>
      <c r="V1540" s="956">
        <v>0</v>
      </c>
      <c r="W1540" s="956">
        <f t="shared" si="861"/>
        <v>969.68985606579849</v>
      </c>
      <c r="X1540" s="956">
        <v>969.69</v>
      </c>
      <c r="Y1540" s="157">
        <v>44196</v>
      </c>
    </row>
    <row r="1541" spans="1:25" x14ac:dyDescent="0.25">
      <c r="A1541" s="437"/>
      <c r="B1541" s="34"/>
      <c r="C1541" s="34"/>
      <c r="D1541" s="132"/>
      <c r="E1541" s="883"/>
      <c r="F1541" s="530" t="s">
        <v>31</v>
      </c>
      <c r="G1541" s="501" t="s">
        <v>18</v>
      </c>
      <c r="H1541" s="501" t="s">
        <v>18</v>
      </c>
      <c r="I1541" s="501" t="s">
        <v>18</v>
      </c>
      <c r="J1541" s="501" t="s">
        <v>18</v>
      </c>
      <c r="K1541" s="501" t="s">
        <v>18</v>
      </c>
      <c r="L1541" s="109">
        <f>L1535</f>
        <v>583.6</v>
      </c>
      <c r="M1541" s="109">
        <f t="shared" ref="M1541:O1541" si="862">M1535</f>
        <v>521.4</v>
      </c>
      <c r="N1541" s="109">
        <f t="shared" si="862"/>
        <v>372.6</v>
      </c>
      <c r="O1541" s="910">
        <f t="shared" si="862"/>
        <v>20</v>
      </c>
      <c r="P1541" s="350" t="s">
        <v>18</v>
      </c>
      <c r="Q1541" s="109">
        <f>Q1535+Q1536+Q1537+Q1538+Q1539+Q1540</f>
        <v>1253467</v>
      </c>
      <c r="R1541" s="109">
        <f t="shared" ref="R1541:V1541" si="863">R1535+R1536+R1537+R1538+R1539+R1540</f>
        <v>0</v>
      </c>
      <c r="S1541" s="109">
        <f t="shared" si="863"/>
        <v>964787.01</v>
      </c>
      <c r="T1541" s="109">
        <f t="shared" si="863"/>
        <v>0</v>
      </c>
      <c r="U1541" s="109">
        <f t="shared" si="863"/>
        <v>288679.99</v>
      </c>
      <c r="V1541" s="109">
        <f t="shared" si="863"/>
        <v>0</v>
      </c>
      <c r="W1541" s="109" t="s">
        <v>18</v>
      </c>
      <c r="X1541" s="109" t="s">
        <v>18</v>
      </c>
      <c r="Y1541" s="110" t="s">
        <v>18</v>
      </c>
    </row>
    <row r="1542" spans="1:25" ht="15" x14ac:dyDescent="0.25">
      <c r="A1542" s="484" t="s">
        <v>1302</v>
      </c>
      <c r="B1542" s="97" t="s">
        <v>1786</v>
      </c>
      <c r="C1542" s="97">
        <v>20</v>
      </c>
      <c r="D1542" s="211" t="s">
        <v>2265</v>
      </c>
      <c r="E1542" s="883" t="s">
        <v>294</v>
      </c>
      <c r="F1542" s="698" t="s">
        <v>409</v>
      </c>
      <c r="G1542" s="284" t="s">
        <v>38</v>
      </c>
      <c r="H1542" s="884">
        <v>1969</v>
      </c>
      <c r="I1542" s="884"/>
      <c r="J1542" s="788" t="s">
        <v>118</v>
      </c>
      <c r="K1542" s="284">
        <v>2</v>
      </c>
      <c r="L1542" s="956">
        <v>580.79999999999995</v>
      </c>
      <c r="M1542" s="956">
        <v>519.6</v>
      </c>
      <c r="N1542" s="956">
        <v>388.5</v>
      </c>
      <c r="O1542" s="98">
        <v>17</v>
      </c>
      <c r="P1542" s="336" t="s">
        <v>2135</v>
      </c>
      <c r="Q1542" s="956">
        <v>141889</v>
      </c>
      <c r="R1542" s="956">
        <v>0</v>
      </c>
      <c r="S1542" s="956">
        <v>109211.22</v>
      </c>
      <c r="T1542" s="956">
        <v>0</v>
      </c>
      <c r="U1542" s="956">
        <v>32677.78</v>
      </c>
      <c r="V1542" s="956">
        <v>0</v>
      </c>
      <c r="W1542" s="956">
        <f>Q1542/L1542</f>
        <v>244.29924242424244</v>
      </c>
      <c r="X1542" s="956">
        <v>244.3</v>
      </c>
      <c r="Y1542" s="157">
        <v>44196</v>
      </c>
    </row>
    <row r="1543" spans="1:25" x14ac:dyDescent="0.25">
      <c r="A1543" s="437"/>
      <c r="B1543" s="34"/>
      <c r="C1543" s="34"/>
      <c r="D1543" s="132"/>
      <c r="E1543" s="883"/>
      <c r="F1543" s="530" t="s">
        <v>31</v>
      </c>
      <c r="G1543" s="501" t="s">
        <v>18</v>
      </c>
      <c r="H1543" s="501" t="s">
        <v>18</v>
      </c>
      <c r="I1543" s="501" t="s">
        <v>18</v>
      </c>
      <c r="J1543" s="501" t="s">
        <v>18</v>
      </c>
      <c r="K1543" s="501" t="s">
        <v>18</v>
      </c>
      <c r="L1543" s="109">
        <f>L1542</f>
        <v>580.79999999999995</v>
      </c>
      <c r="M1543" s="109">
        <f t="shared" ref="M1543:O1543" si="864">M1542</f>
        <v>519.6</v>
      </c>
      <c r="N1543" s="109">
        <f t="shared" si="864"/>
        <v>388.5</v>
      </c>
      <c r="O1543" s="910">
        <f t="shared" si="864"/>
        <v>17</v>
      </c>
      <c r="P1543" s="350" t="s">
        <v>18</v>
      </c>
      <c r="Q1543" s="109">
        <f>Q1542</f>
        <v>141889</v>
      </c>
      <c r="R1543" s="109">
        <f t="shared" ref="R1543:V1543" si="865">R1542</f>
        <v>0</v>
      </c>
      <c r="S1543" s="109">
        <f t="shared" si="865"/>
        <v>109211.22</v>
      </c>
      <c r="T1543" s="109">
        <f t="shared" si="865"/>
        <v>0</v>
      </c>
      <c r="U1543" s="109">
        <f t="shared" si="865"/>
        <v>32677.78</v>
      </c>
      <c r="V1543" s="109">
        <f t="shared" si="865"/>
        <v>0</v>
      </c>
      <c r="W1543" s="109" t="s">
        <v>18</v>
      </c>
      <c r="X1543" s="109" t="s">
        <v>18</v>
      </c>
      <c r="Y1543" s="110" t="s">
        <v>18</v>
      </c>
    </row>
    <row r="1544" spans="1:25" ht="15" x14ac:dyDescent="0.25">
      <c r="A1544" s="484" t="s">
        <v>1303</v>
      </c>
      <c r="B1544" s="97" t="s">
        <v>1787</v>
      </c>
      <c r="C1544" s="97">
        <v>1</v>
      </c>
      <c r="D1544" s="211" t="s">
        <v>2272</v>
      </c>
      <c r="E1544" s="883" t="s">
        <v>295</v>
      </c>
      <c r="F1544" s="698" t="s">
        <v>401</v>
      </c>
      <c r="G1544" s="284" t="s">
        <v>38</v>
      </c>
      <c r="H1544" s="884">
        <v>1964</v>
      </c>
      <c r="I1544" s="884"/>
      <c r="J1544" s="788" t="s">
        <v>118</v>
      </c>
      <c r="K1544" s="284">
        <v>2</v>
      </c>
      <c r="L1544" s="956">
        <v>572.70000000000005</v>
      </c>
      <c r="M1544" s="956">
        <v>510.8</v>
      </c>
      <c r="N1544" s="956">
        <v>326.89999999999998</v>
      </c>
      <c r="O1544" s="98">
        <v>15</v>
      </c>
      <c r="P1544" s="336" t="s">
        <v>2111</v>
      </c>
      <c r="Q1544" s="956">
        <v>762628.69</v>
      </c>
      <c r="R1544" s="956">
        <v>0</v>
      </c>
      <c r="S1544" s="956">
        <v>586991.32999999996</v>
      </c>
      <c r="T1544" s="956">
        <v>0</v>
      </c>
      <c r="U1544" s="956">
        <v>175637.36</v>
      </c>
      <c r="V1544" s="956">
        <v>0</v>
      </c>
      <c r="W1544" s="956">
        <f>Q1544/L1544</f>
        <v>1331.6373144752922</v>
      </c>
      <c r="X1544" s="956">
        <v>969.69</v>
      </c>
      <c r="Y1544" s="157">
        <v>44196</v>
      </c>
    </row>
    <row r="1545" spans="1:25" x14ac:dyDescent="0.25">
      <c r="A1545" s="437"/>
      <c r="B1545" s="34"/>
      <c r="C1545" s="34"/>
      <c r="D1545" s="132"/>
      <c r="E1545" s="909"/>
      <c r="F1545" s="530" t="s">
        <v>31</v>
      </c>
      <c r="G1545" s="501" t="s">
        <v>18</v>
      </c>
      <c r="H1545" s="501" t="s">
        <v>18</v>
      </c>
      <c r="I1545" s="501" t="s">
        <v>18</v>
      </c>
      <c r="J1545" s="501" t="s">
        <v>18</v>
      </c>
      <c r="K1545" s="501" t="s">
        <v>18</v>
      </c>
      <c r="L1545" s="109">
        <f>L1544</f>
        <v>572.70000000000005</v>
      </c>
      <c r="M1545" s="109">
        <f t="shared" ref="M1545:O1545" si="866">M1544</f>
        <v>510.8</v>
      </c>
      <c r="N1545" s="109">
        <f t="shared" si="866"/>
        <v>326.89999999999998</v>
      </c>
      <c r="O1545" s="910">
        <f t="shared" si="866"/>
        <v>15</v>
      </c>
      <c r="P1545" s="350" t="s">
        <v>18</v>
      </c>
      <c r="Q1545" s="109">
        <f>Q1544</f>
        <v>762628.69</v>
      </c>
      <c r="R1545" s="109">
        <f t="shared" ref="R1545:V1545" si="867">R1544</f>
        <v>0</v>
      </c>
      <c r="S1545" s="109">
        <f t="shared" si="867"/>
        <v>586991.32999999996</v>
      </c>
      <c r="T1545" s="109">
        <f t="shared" si="867"/>
        <v>0</v>
      </c>
      <c r="U1545" s="109">
        <f t="shared" si="867"/>
        <v>175637.36</v>
      </c>
      <c r="V1545" s="109">
        <f t="shared" si="867"/>
        <v>0</v>
      </c>
      <c r="W1545" s="109" t="s">
        <v>18</v>
      </c>
      <c r="X1545" s="109" t="s">
        <v>18</v>
      </c>
      <c r="Y1545" s="110" t="s">
        <v>18</v>
      </c>
    </row>
    <row r="1546" spans="1:25" ht="15" x14ac:dyDescent="0.25">
      <c r="A1546" s="484" t="s">
        <v>1304</v>
      </c>
      <c r="B1546" s="97" t="s">
        <v>1788</v>
      </c>
      <c r="C1546" s="97">
        <v>20</v>
      </c>
      <c r="D1546" s="211" t="s">
        <v>2265</v>
      </c>
      <c r="E1546" s="883" t="s">
        <v>296</v>
      </c>
      <c r="F1546" s="699" t="s">
        <v>407</v>
      </c>
      <c r="G1546" s="284" t="s">
        <v>38</v>
      </c>
      <c r="H1546" s="284">
        <v>1963</v>
      </c>
      <c r="I1546" s="284"/>
      <c r="J1546" s="788" t="s">
        <v>118</v>
      </c>
      <c r="K1546" s="284">
        <v>2</v>
      </c>
      <c r="L1546" s="956">
        <v>577.20000000000005</v>
      </c>
      <c r="M1546" s="956">
        <v>516</v>
      </c>
      <c r="N1546" s="956">
        <v>334.6</v>
      </c>
      <c r="O1546" s="98">
        <v>26</v>
      </c>
      <c r="P1546" s="336" t="s">
        <v>2135</v>
      </c>
      <c r="Q1546" s="956">
        <v>141010</v>
      </c>
      <c r="R1546" s="956">
        <v>0</v>
      </c>
      <c r="S1546" s="956">
        <v>108534.66</v>
      </c>
      <c r="T1546" s="956">
        <v>0</v>
      </c>
      <c r="U1546" s="956">
        <v>32475.34</v>
      </c>
      <c r="V1546" s="956">
        <v>0</v>
      </c>
      <c r="W1546" s="956">
        <f t="shared" ref="W1546:W1548" si="868">Q1546/L1546</f>
        <v>244.30006930006928</v>
      </c>
      <c r="X1546" s="956">
        <v>244.3</v>
      </c>
      <c r="Y1546" s="157">
        <v>44196</v>
      </c>
    </row>
    <row r="1547" spans="1:25" ht="15" x14ac:dyDescent="0.25">
      <c r="A1547" s="484" t="s">
        <v>1304</v>
      </c>
      <c r="B1547" s="97" t="s">
        <v>1789</v>
      </c>
      <c r="C1547" s="97">
        <v>20</v>
      </c>
      <c r="D1547" s="211" t="s">
        <v>2264</v>
      </c>
      <c r="E1547" s="883" t="s">
        <v>296</v>
      </c>
      <c r="F1547" s="699" t="s">
        <v>407</v>
      </c>
      <c r="G1547" s="284" t="s">
        <v>38</v>
      </c>
      <c r="H1547" s="284">
        <v>1963</v>
      </c>
      <c r="I1547" s="284"/>
      <c r="J1547" s="788" t="s">
        <v>118</v>
      </c>
      <c r="K1547" s="284">
        <v>2</v>
      </c>
      <c r="L1547" s="956">
        <v>577.20000000000005</v>
      </c>
      <c r="M1547" s="956">
        <v>516</v>
      </c>
      <c r="N1547" s="956">
        <v>334.6</v>
      </c>
      <c r="O1547" s="98">
        <v>26</v>
      </c>
      <c r="P1547" s="336" t="s">
        <v>2119</v>
      </c>
      <c r="Q1547" s="956">
        <v>74130</v>
      </c>
      <c r="R1547" s="956">
        <v>0</v>
      </c>
      <c r="S1547" s="956">
        <v>57057.479999999996</v>
      </c>
      <c r="T1547" s="956">
        <v>0</v>
      </c>
      <c r="U1547" s="956">
        <v>17072.52</v>
      </c>
      <c r="V1547" s="956">
        <v>0</v>
      </c>
      <c r="W1547" s="956">
        <f t="shared" si="868"/>
        <v>128.43035343035342</v>
      </c>
      <c r="X1547" s="956">
        <v>162.86000000000001</v>
      </c>
      <c r="Y1547" s="157">
        <v>44196</v>
      </c>
    </row>
    <row r="1548" spans="1:25" ht="15" x14ac:dyDescent="0.25">
      <c r="A1548" s="484" t="s">
        <v>1304</v>
      </c>
      <c r="B1548" s="97" t="s">
        <v>1789</v>
      </c>
      <c r="C1548" s="97">
        <v>1</v>
      </c>
      <c r="D1548" s="211" t="s">
        <v>2272</v>
      </c>
      <c r="E1548" s="883" t="s">
        <v>296</v>
      </c>
      <c r="F1548" s="699" t="s">
        <v>407</v>
      </c>
      <c r="G1548" s="284" t="s">
        <v>38</v>
      </c>
      <c r="H1548" s="284">
        <v>1963</v>
      </c>
      <c r="I1548" s="284"/>
      <c r="J1548" s="788" t="s">
        <v>118</v>
      </c>
      <c r="K1548" s="284">
        <v>2</v>
      </c>
      <c r="L1548" s="956">
        <v>577.20000000000005</v>
      </c>
      <c r="M1548" s="956">
        <v>516</v>
      </c>
      <c r="N1548" s="956">
        <v>334.6</v>
      </c>
      <c r="O1548" s="98">
        <v>26</v>
      </c>
      <c r="P1548" s="336" t="s">
        <v>2111</v>
      </c>
      <c r="Q1548" s="956">
        <v>559705</v>
      </c>
      <c r="R1548" s="956">
        <v>0</v>
      </c>
      <c r="S1548" s="956">
        <v>430802.02</v>
      </c>
      <c r="T1548" s="956">
        <v>0</v>
      </c>
      <c r="U1548" s="956">
        <v>128902.98</v>
      </c>
      <c r="V1548" s="956">
        <v>0</v>
      </c>
      <c r="W1548" s="956">
        <f t="shared" si="868"/>
        <v>969.68988218988216</v>
      </c>
      <c r="X1548" s="956">
        <v>969.69</v>
      </c>
      <c r="Y1548" s="157">
        <v>44196</v>
      </c>
    </row>
    <row r="1549" spans="1:25" x14ac:dyDescent="0.25">
      <c r="A1549" s="437"/>
      <c r="B1549" s="34"/>
      <c r="C1549" s="34"/>
      <c r="D1549" s="132"/>
      <c r="E1549" s="883"/>
      <c r="F1549" s="530" t="s">
        <v>31</v>
      </c>
      <c r="G1549" s="501" t="s">
        <v>18</v>
      </c>
      <c r="H1549" s="501" t="s">
        <v>18</v>
      </c>
      <c r="I1549" s="501" t="s">
        <v>18</v>
      </c>
      <c r="J1549" s="501" t="s">
        <v>18</v>
      </c>
      <c r="K1549" s="501" t="s">
        <v>18</v>
      </c>
      <c r="L1549" s="109">
        <f>L1546</f>
        <v>577.20000000000005</v>
      </c>
      <c r="M1549" s="109">
        <f t="shared" ref="M1549:O1549" si="869">M1546</f>
        <v>516</v>
      </c>
      <c r="N1549" s="109">
        <f t="shared" si="869"/>
        <v>334.6</v>
      </c>
      <c r="O1549" s="910">
        <f t="shared" si="869"/>
        <v>26</v>
      </c>
      <c r="P1549" s="350" t="s">
        <v>18</v>
      </c>
      <c r="Q1549" s="109">
        <f>Q1546+Q1547+Q1548</f>
        <v>774845</v>
      </c>
      <c r="R1549" s="109">
        <f t="shared" ref="R1549:V1549" si="870">R1546+R1547+R1548</f>
        <v>0</v>
      </c>
      <c r="S1549" s="109">
        <f t="shared" si="870"/>
        <v>596394.16</v>
      </c>
      <c r="T1549" s="109">
        <f t="shared" si="870"/>
        <v>0</v>
      </c>
      <c r="U1549" s="109">
        <f t="shared" si="870"/>
        <v>178450.84</v>
      </c>
      <c r="V1549" s="109">
        <f t="shared" si="870"/>
        <v>0</v>
      </c>
      <c r="W1549" s="109" t="s">
        <v>18</v>
      </c>
      <c r="X1549" s="109" t="s">
        <v>18</v>
      </c>
      <c r="Y1549" s="110" t="s">
        <v>18</v>
      </c>
    </row>
    <row r="1550" spans="1:25" ht="15" x14ac:dyDescent="0.25">
      <c r="A1550" s="484" t="s">
        <v>1305</v>
      </c>
      <c r="B1550" s="97" t="s">
        <v>1790</v>
      </c>
      <c r="C1550" s="97">
        <v>20</v>
      </c>
      <c r="D1550" s="211" t="s">
        <v>2264</v>
      </c>
      <c r="E1550" s="883" t="s">
        <v>297</v>
      </c>
      <c r="F1550" s="699" t="s">
        <v>406</v>
      </c>
      <c r="G1550" s="284" t="s">
        <v>38</v>
      </c>
      <c r="H1550" s="284">
        <v>1963</v>
      </c>
      <c r="I1550" s="284"/>
      <c r="J1550" s="788" t="s">
        <v>118</v>
      </c>
      <c r="K1550" s="284">
        <v>2</v>
      </c>
      <c r="L1550" s="956">
        <v>569.6</v>
      </c>
      <c r="M1550" s="956">
        <v>507</v>
      </c>
      <c r="N1550" s="956">
        <v>331.2</v>
      </c>
      <c r="O1550" s="98">
        <v>14</v>
      </c>
      <c r="P1550" s="336" t="s">
        <v>2119</v>
      </c>
      <c r="Q1550" s="956">
        <v>74010</v>
      </c>
      <c r="R1550" s="956">
        <v>0</v>
      </c>
      <c r="S1550" s="956">
        <v>56965.11</v>
      </c>
      <c r="T1550" s="956">
        <v>0</v>
      </c>
      <c r="U1550" s="956">
        <v>17044.89</v>
      </c>
      <c r="V1550" s="956">
        <v>0</v>
      </c>
      <c r="W1550" s="956">
        <f t="shared" ref="W1550:W1551" si="871">Q1550/L1550</f>
        <v>129.93328651685394</v>
      </c>
      <c r="X1550" s="956">
        <v>162.86000000000001</v>
      </c>
      <c r="Y1550" s="157">
        <v>44196</v>
      </c>
    </row>
    <row r="1551" spans="1:25" ht="15" x14ac:dyDescent="0.25">
      <c r="A1551" s="484" t="s">
        <v>1305</v>
      </c>
      <c r="B1551" s="97" t="s">
        <v>1790</v>
      </c>
      <c r="C1551" s="97">
        <v>1</v>
      </c>
      <c r="D1551" s="211" t="s">
        <v>2272</v>
      </c>
      <c r="E1551" s="883" t="s">
        <v>297</v>
      </c>
      <c r="F1551" s="699" t="s">
        <v>406</v>
      </c>
      <c r="G1551" s="284" t="s">
        <v>38</v>
      </c>
      <c r="H1551" s="284">
        <v>1963</v>
      </c>
      <c r="I1551" s="284"/>
      <c r="J1551" s="788" t="s">
        <v>118</v>
      </c>
      <c r="K1551" s="284">
        <v>2</v>
      </c>
      <c r="L1551" s="956">
        <v>569.6</v>
      </c>
      <c r="M1551" s="956">
        <v>507</v>
      </c>
      <c r="N1551" s="956">
        <v>331.2</v>
      </c>
      <c r="O1551" s="98">
        <v>14</v>
      </c>
      <c r="P1551" s="336" t="s">
        <v>2111</v>
      </c>
      <c r="Q1551" s="956">
        <v>552335</v>
      </c>
      <c r="R1551" s="956">
        <v>0</v>
      </c>
      <c r="S1551" s="956">
        <v>425129.37</v>
      </c>
      <c r="T1551" s="956">
        <v>0</v>
      </c>
      <c r="U1551" s="956">
        <v>127205.63</v>
      </c>
      <c r="V1551" s="956">
        <v>0</v>
      </c>
      <c r="W1551" s="956">
        <f t="shared" si="871"/>
        <v>969.68925561797744</v>
      </c>
      <c r="X1551" s="956">
        <v>969.69</v>
      </c>
      <c r="Y1551" s="157">
        <v>44196</v>
      </c>
    </row>
    <row r="1552" spans="1:25" x14ac:dyDescent="0.25">
      <c r="A1552" s="437"/>
      <c r="B1552" s="34"/>
      <c r="C1552" s="34"/>
      <c r="D1552" s="132"/>
      <c r="E1552" s="883"/>
      <c r="F1552" s="530" t="s">
        <v>31</v>
      </c>
      <c r="G1552" s="501" t="s">
        <v>18</v>
      </c>
      <c r="H1552" s="501" t="s">
        <v>18</v>
      </c>
      <c r="I1552" s="501" t="s">
        <v>18</v>
      </c>
      <c r="J1552" s="501" t="s">
        <v>18</v>
      </c>
      <c r="K1552" s="501" t="s">
        <v>18</v>
      </c>
      <c r="L1552" s="109">
        <f>L1550</f>
        <v>569.6</v>
      </c>
      <c r="M1552" s="109">
        <f t="shared" ref="M1552:O1552" si="872">M1550</f>
        <v>507</v>
      </c>
      <c r="N1552" s="109">
        <f t="shared" si="872"/>
        <v>331.2</v>
      </c>
      <c r="O1552" s="910">
        <f t="shared" si="872"/>
        <v>14</v>
      </c>
      <c r="P1552" s="350" t="s">
        <v>18</v>
      </c>
      <c r="Q1552" s="109">
        <f>Q1550+Q1551</f>
        <v>626345</v>
      </c>
      <c r="R1552" s="109">
        <f t="shared" ref="R1552:V1552" si="873">R1550+R1551</f>
        <v>0</v>
      </c>
      <c r="S1552" s="109">
        <f t="shared" si="873"/>
        <v>482094.48</v>
      </c>
      <c r="T1552" s="109">
        <f t="shared" si="873"/>
        <v>0</v>
      </c>
      <c r="U1552" s="109">
        <f t="shared" si="873"/>
        <v>144250.52000000002</v>
      </c>
      <c r="V1552" s="109">
        <f t="shared" si="873"/>
        <v>0</v>
      </c>
      <c r="W1552" s="109" t="s">
        <v>18</v>
      </c>
      <c r="X1552" s="109" t="s">
        <v>18</v>
      </c>
      <c r="Y1552" s="110" t="s">
        <v>18</v>
      </c>
    </row>
    <row r="1553" spans="1:25" ht="15" x14ac:dyDescent="0.25">
      <c r="A1553" s="484" t="s">
        <v>1306</v>
      </c>
      <c r="B1553" s="97" t="s">
        <v>1791</v>
      </c>
      <c r="C1553" s="97">
        <v>20</v>
      </c>
      <c r="D1553" s="211" t="s">
        <v>2263</v>
      </c>
      <c r="E1553" s="883" t="s">
        <v>298</v>
      </c>
      <c r="F1553" s="699" t="s">
        <v>405</v>
      </c>
      <c r="G1553" s="284" t="s">
        <v>38</v>
      </c>
      <c r="H1553" s="284">
        <v>1969</v>
      </c>
      <c r="I1553" s="284"/>
      <c r="J1553" s="788" t="s">
        <v>118</v>
      </c>
      <c r="K1553" s="284">
        <v>3</v>
      </c>
      <c r="L1553" s="956">
        <v>835.6</v>
      </c>
      <c r="M1553" s="956">
        <v>515.6</v>
      </c>
      <c r="N1553" s="956">
        <v>389</v>
      </c>
      <c r="O1553" s="98">
        <v>19</v>
      </c>
      <c r="P1553" s="337" t="s">
        <v>35</v>
      </c>
      <c r="Q1553" s="956">
        <v>58355</v>
      </c>
      <c r="R1553" s="956">
        <v>0</v>
      </c>
      <c r="S1553" s="956">
        <v>44915.54</v>
      </c>
      <c r="T1553" s="956">
        <v>0</v>
      </c>
      <c r="U1553" s="956">
        <v>13439.46</v>
      </c>
      <c r="V1553" s="956">
        <v>0</v>
      </c>
      <c r="W1553" s="956">
        <f t="shared" ref="W1553:W1554" si="874">Q1553/L1553</f>
        <v>69.83604595500239</v>
      </c>
      <c r="X1553" s="956">
        <v>122.15</v>
      </c>
      <c r="Y1553" s="157">
        <v>44196</v>
      </c>
    </row>
    <row r="1554" spans="1:25" ht="15" x14ac:dyDescent="0.25">
      <c r="A1554" s="484" t="s">
        <v>1306</v>
      </c>
      <c r="B1554" s="97" t="s">
        <v>1791</v>
      </c>
      <c r="C1554" s="97">
        <v>5</v>
      </c>
      <c r="D1554" s="211" t="s">
        <v>2271</v>
      </c>
      <c r="E1554" s="883" t="s">
        <v>298</v>
      </c>
      <c r="F1554" s="699" t="s">
        <v>405</v>
      </c>
      <c r="G1554" s="284" t="s">
        <v>38</v>
      </c>
      <c r="H1554" s="284">
        <v>1969</v>
      </c>
      <c r="I1554" s="284"/>
      <c r="J1554" s="788" t="s">
        <v>118</v>
      </c>
      <c r="K1554" s="284">
        <v>3</v>
      </c>
      <c r="L1554" s="956">
        <v>835.6</v>
      </c>
      <c r="M1554" s="956">
        <v>515.6</v>
      </c>
      <c r="N1554" s="956">
        <v>389</v>
      </c>
      <c r="O1554" s="98">
        <v>19</v>
      </c>
      <c r="P1554" s="336" t="s">
        <v>2120</v>
      </c>
      <c r="Q1554" s="956">
        <v>264334</v>
      </c>
      <c r="R1554" s="956">
        <v>0</v>
      </c>
      <c r="S1554" s="956">
        <v>203456.5</v>
      </c>
      <c r="T1554" s="956">
        <v>0</v>
      </c>
      <c r="U1554" s="956">
        <v>60877.5</v>
      </c>
      <c r="V1554" s="956">
        <v>0</v>
      </c>
      <c r="W1554" s="956">
        <f t="shared" si="874"/>
        <v>316.3403542364768</v>
      </c>
      <c r="X1554" s="956">
        <v>316.33999999999997</v>
      </c>
      <c r="Y1554" s="157">
        <v>44196</v>
      </c>
    </row>
    <row r="1555" spans="1:25" x14ac:dyDescent="0.25">
      <c r="A1555" s="437"/>
      <c r="B1555" s="34"/>
      <c r="C1555" s="34"/>
      <c r="D1555" s="132"/>
      <c r="E1555" s="883"/>
      <c r="F1555" s="530" t="s">
        <v>31</v>
      </c>
      <c r="G1555" s="501" t="s">
        <v>18</v>
      </c>
      <c r="H1555" s="501" t="s">
        <v>18</v>
      </c>
      <c r="I1555" s="501" t="s">
        <v>18</v>
      </c>
      <c r="J1555" s="501" t="s">
        <v>18</v>
      </c>
      <c r="K1555" s="501" t="s">
        <v>18</v>
      </c>
      <c r="L1555" s="109">
        <f>L1553</f>
        <v>835.6</v>
      </c>
      <c r="M1555" s="109">
        <f t="shared" ref="M1555:O1555" si="875">M1553</f>
        <v>515.6</v>
      </c>
      <c r="N1555" s="109">
        <f t="shared" si="875"/>
        <v>389</v>
      </c>
      <c r="O1555" s="910">
        <f t="shared" si="875"/>
        <v>19</v>
      </c>
      <c r="P1555" s="350" t="s">
        <v>18</v>
      </c>
      <c r="Q1555" s="109">
        <f>Q1553+Q1554</f>
        <v>322689</v>
      </c>
      <c r="R1555" s="109">
        <f t="shared" ref="R1555:V1555" si="876">R1553+R1554</f>
        <v>0</v>
      </c>
      <c r="S1555" s="109">
        <f t="shared" si="876"/>
        <v>248372.04</v>
      </c>
      <c r="T1555" s="109">
        <f t="shared" si="876"/>
        <v>0</v>
      </c>
      <c r="U1555" s="109">
        <f t="shared" si="876"/>
        <v>74316.959999999992</v>
      </c>
      <c r="V1555" s="109">
        <f t="shared" si="876"/>
        <v>0</v>
      </c>
      <c r="W1555" s="109" t="s">
        <v>18</v>
      </c>
      <c r="X1555" s="109" t="s">
        <v>18</v>
      </c>
      <c r="Y1555" s="110" t="s">
        <v>18</v>
      </c>
    </row>
    <row r="1556" spans="1:25" ht="15" x14ac:dyDescent="0.25">
      <c r="A1556" s="484" t="s">
        <v>1307</v>
      </c>
      <c r="B1556" s="97" t="s">
        <v>1792</v>
      </c>
      <c r="C1556" s="97">
        <v>4</v>
      </c>
      <c r="D1556" s="211" t="s">
        <v>2273</v>
      </c>
      <c r="E1556" s="883" t="s">
        <v>299</v>
      </c>
      <c r="F1556" s="698" t="s">
        <v>400</v>
      </c>
      <c r="G1556" s="284" t="s">
        <v>38</v>
      </c>
      <c r="H1556" s="884">
        <v>1976</v>
      </c>
      <c r="I1556" s="884"/>
      <c r="J1556" s="788" t="s">
        <v>118</v>
      </c>
      <c r="K1556" s="284">
        <v>2</v>
      </c>
      <c r="L1556" s="956">
        <v>557</v>
      </c>
      <c r="M1556" s="956">
        <v>514.79999999999995</v>
      </c>
      <c r="N1556" s="956">
        <v>344</v>
      </c>
      <c r="O1556" s="98">
        <v>21</v>
      </c>
      <c r="P1556" s="336" t="s">
        <v>2115</v>
      </c>
      <c r="Q1556" s="956">
        <v>243314.98</v>
      </c>
      <c r="R1556" s="956">
        <v>0</v>
      </c>
      <c r="S1556" s="956">
        <v>187278.27000000002</v>
      </c>
      <c r="T1556" s="956">
        <v>0</v>
      </c>
      <c r="U1556" s="956">
        <v>56036.71</v>
      </c>
      <c r="V1556" s="956">
        <v>0</v>
      </c>
      <c r="W1556" s="956">
        <f t="shared" ref="W1556:W1558" si="877">Q1556/L1556</f>
        <v>436.83120287253143</v>
      </c>
      <c r="X1556" s="956">
        <v>543.89</v>
      </c>
      <c r="Y1556" s="157">
        <v>44196</v>
      </c>
    </row>
    <row r="1557" spans="1:25" ht="15" x14ac:dyDescent="0.25">
      <c r="A1557" s="484" t="s">
        <v>1307</v>
      </c>
      <c r="B1557" s="97" t="s">
        <v>1793</v>
      </c>
      <c r="C1557" s="97">
        <v>5</v>
      </c>
      <c r="D1557" s="211" t="s">
        <v>2271</v>
      </c>
      <c r="E1557" s="883" t="s">
        <v>299</v>
      </c>
      <c r="F1557" s="698" t="s">
        <v>400</v>
      </c>
      <c r="G1557" s="284" t="s">
        <v>38</v>
      </c>
      <c r="H1557" s="884">
        <v>1976</v>
      </c>
      <c r="I1557" s="884"/>
      <c r="J1557" s="788" t="s">
        <v>118</v>
      </c>
      <c r="K1557" s="284">
        <v>2</v>
      </c>
      <c r="L1557" s="956">
        <v>557</v>
      </c>
      <c r="M1557" s="956">
        <v>514.79999999999995</v>
      </c>
      <c r="N1557" s="956">
        <v>344</v>
      </c>
      <c r="O1557" s="98">
        <v>21</v>
      </c>
      <c r="P1557" s="336" t="s">
        <v>2120</v>
      </c>
      <c r="Q1557" s="956">
        <v>180409.91</v>
      </c>
      <c r="R1557" s="956">
        <v>0</v>
      </c>
      <c r="S1557" s="956">
        <v>138860.57</v>
      </c>
      <c r="T1557" s="956">
        <v>0</v>
      </c>
      <c r="U1557" s="956">
        <v>41549.339999999997</v>
      </c>
      <c r="V1557" s="956">
        <v>0</v>
      </c>
      <c r="W1557" s="956">
        <f t="shared" si="877"/>
        <v>323.8957091561939</v>
      </c>
      <c r="X1557" s="956">
        <v>316.33999999999997</v>
      </c>
      <c r="Y1557" s="157">
        <v>44196</v>
      </c>
    </row>
    <row r="1558" spans="1:25" ht="15" x14ac:dyDescent="0.25">
      <c r="A1558" s="484" t="s">
        <v>1307</v>
      </c>
      <c r="B1558" s="97" t="s">
        <v>1794</v>
      </c>
      <c r="C1558" s="97">
        <v>3</v>
      </c>
      <c r="D1558" s="211" t="s">
        <v>2274</v>
      </c>
      <c r="E1558" s="883" t="s">
        <v>299</v>
      </c>
      <c r="F1558" s="698" t="s">
        <v>400</v>
      </c>
      <c r="G1558" s="284" t="s">
        <v>38</v>
      </c>
      <c r="H1558" s="884">
        <v>1976</v>
      </c>
      <c r="I1558" s="884"/>
      <c r="J1558" s="788" t="s">
        <v>118</v>
      </c>
      <c r="K1558" s="284">
        <v>2</v>
      </c>
      <c r="L1558" s="956">
        <v>557</v>
      </c>
      <c r="M1558" s="956">
        <v>514.79999999999995</v>
      </c>
      <c r="N1558" s="956">
        <v>344</v>
      </c>
      <c r="O1558" s="98">
        <v>21</v>
      </c>
      <c r="P1558" s="336" t="s">
        <v>2138</v>
      </c>
      <c r="Q1558" s="956">
        <v>790621.91</v>
      </c>
      <c r="R1558" s="956">
        <v>0</v>
      </c>
      <c r="S1558" s="956">
        <v>608537.57000000007</v>
      </c>
      <c r="T1558" s="956">
        <v>0</v>
      </c>
      <c r="U1558" s="956">
        <v>182084.34</v>
      </c>
      <c r="V1558" s="956">
        <v>0</v>
      </c>
      <c r="W1558" s="956">
        <f t="shared" si="877"/>
        <v>1419.4289228007183</v>
      </c>
      <c r="X1558" s="956">
        <v>3674.65</v>
      </c>
      <c r="Y1558" s="157">
        <v>44196</v>
      </c>
    </row>
    <row r="1559" spans="1:25" x14ac:dyDescent="0.25">
      <c r="A1559" s="437"/>
      <c r="B1559" s="34"/>
      <c r="C1559" s="34"/>
      <c r="D1559" s="132"/>
      <c r="E1559" s="909"/>
      <c r="F1559" s="530" t="s">
        <v>31</v>
      </c>
      <c r="G1559" s="501" t="s">
        <v>18</v>
      </c>
      <c r="H1559" s="501" t="s">
        <v>18</v>
      </c>
      <c r="I1559" s="501" t="s">
        <v>18</v>
      </c>
      <c r="J1559" s="501" t="s">
        <v>18</v>
      </c>
      <c r="K1559" s="501" t="s">
        <v>18</v>
      </c>
      <c r="L1559" s="109">
        <f>L1556</f>
        <v>557</v>
      </c>
      <c r="M1559" s="109">
        <f t="shared" ref="M1559:O1559" si="878">M1556</f>
        <v>514.79999999999995</v>
      </c>
      <c r="N1559" s="109">
        <f t="shared" si="878"/>
        <v>344</v>
      </c>
      <c r="O1559" s="910">
        <f t="shared" si="878"/>
        <v>21</v>
      </c>
      <c r="P1559" s="350" t="s">
        <v>18</v>
      </c>
      <c r="Q1559" s="109">
        <f>Q1556+Q1557+Q1558</f>
        <v>1214346.8</v>
      </c>
      <c r="R1559" s="109">
        <f t="shared" ref="R1559:V1559" si="879">R1556+R1557+R1558</f>
        <v>0</v>
      </c>
      <c r="S1559" s="109">
        <f t="shared" si="879"/>
        <v>934676.41000000015</v>
      </c>
      <c r="T1559" s="109">
        <f t="shared" si="879"/>
        <v>0</v>
      </c>
      <c r="U1559" s="109">
        <f t="shared" si="879"/>
        <v>279670.39</v>
      </c>
      <c r="V1559" s="109">
        <f t="shared" si="879"/>
        <v>0</v>
      </c>
      <c r="W1559" s="109" t="s">
        <v>18</v>
      </c>
      <c r="X1559" s="109" t="s">
        <v>18</v>
      </c>
      <c r="Y1559" s="110" t="s">
        <v>18</v>
      </c>
    </row>
    <row r="1560" spans="1:25" ht="15" x14ac:dyDescent="0.25">
      <c r="A1560" s="484" t="s">
        <v>1308</v>
      </c>
      <c r="B1560" s="97" t="s">
        <v>1795</v>
      </c>
      <c r="C1560" s="97">
        <v>1</v>
      </c>
      <c r="D1560" s="211" t="s">
        <v>2272</v>
      </c>
      <c r="E1560" s="883" t="s">
        <v>300</v>
      </c>
      <c r="F1560" s="698" t="s">
        <v>402</v>
      </c>
      <c r="G1560" s="284" t="s">
        <v>38</v>
      </c>
      <c r="H1560" s="884">
        <v>1975</v>
      </c>
      <c r="I1560" s="884"/>
      <c r="J1560" s="788" t="s">
        <v>119</v>
      </c>
      <c r="K1560" s="284">
        <v>3</v>
      </c>
      <c r="L1560" s="956">
        <v>1924.7</v>
      </c>
      <c r="M1560" s="956">
        <v>1438.1</v>
      </c>
      <c r="N1560" s="956">
        <v>681</v>
      </c>
      <c r="O1560" s="98">
        <v>56</v>
      </c>
      <c r="P1560" s="336" t="s">
        <v>2111</v>
      </c>
      <c r="Q1560" s="956">
        <v>1206026.78</v>
      </c>
      <c r="R1560" s="956">
        <v>0</v>
      </c>
      <c r="S1560" s="956">
        <v>928272.53</v>
      </c>
      <c r="T1560" s="956">
        <v>0</v>
      </c>
      <c r="U1560" s="956">
        <v>277754.25</v>
      </c>
      <c r="V1560" s="956">
        <v>0</v>
      </c>
      <c r="W1560" s="956">
        <f t="shared" ref="W1560:W1562" si="880">Q1560/L1560</f>
        <v>626.60507092014336</v>
      </c>
      <c r="X1560" s="956">
        <v>710.9</v>
      </c>
      <c r="Y1560" s="157">
        <v>44196</v>
      </c>
    </row>
    <row r="1561" spans="1:25" ht="25.5" x14ac:dyDescent="0.25">
      <c r="A1561" s="484" t="s">
        <v>1308</v>
      </c>
      <c r="B1561" s="97" t="s">
        <v>1796</v>
      </c>
      <c r="C1561" s="97">
        <v>20</v>
      </c>
      <c r="D1561" s="211" t="s">
        <v>2268</v>
      </c>
      <c r="E1561" s="883" t="s">
        <v>300</v>
      </c>
      <c r="F1561" s="698" t="s">
        <v>402</v>
      </c>
      <c r="G1561" s="284" t="s">
        <v>38</v>
      </c>
      <c r="H1561" s="884">
        <v>1975</v>
      </c>
      <c r="I1561" s="884"/>
      <c r="J1561" s="788" t="s">
        <v>119</v>
      </c>
      <c r="K1561" s="284">
        <v>3</v>
      </c>
      <c r="L1561" s="956">
        <v>1924.7</v>
      </c>
      <c r="M1561" s="956">
        <v>1438.1</v>
      </c>
      <c r="N1561" s="956">
        <v>681</v>
      </c>
      <c r="O1561" s="98">
        <v>56</v>
      </c>
      <c r="P1561" s="336" t="s">
        <v>2140</v>
      </c>
      <c r="Q1561" s="956">
        <v>106763</v>
      </c>
      <c r="R1561" s="956">
        <v>0</v>
      </c>
      <c r="S1561" s="956">
        <v>82174.929999999993</v>
      </c>
      <c r="T1561" s="956">
        <v>0</v>
      </c>
      <c r="U1561" s="956">
        <v>24588.07</v>
      </c>
      <c r="V1561" s="956">
        <v>0</v>
      </c>
      <c r="W1561" s="956">
        <f t="shared" si="880"/>
        <v>55.469943367797576</v>
      </c>
      <c r="X1561" s="956">
        <v>55.47</v>
      </c>
      <c r="Y1561" s="157">
        <v>44196</v>
      </c>
    </row>
    <row r="1562" spans="1:25" ht="15" x14ac:dyDescent="0.25">
      <c r="A1562" s="484" t="s">
        <v>1308</v>
      </c>
      <c r="B1562" s="97" t="s">
        <v>1797</v>
      </c>
      <c r="C1562" s="97">
        <v>20</v>
      </c>
      <c r="D1562" s="211" t="s">
        <v>2263</v>
      </c>
      <c r="E1562" s="883" t="s">
        <v>300</v>
      </c>
      <c r="F1562" s="698" t="s">
        <v>402</v>
      </c>
      <c r="G1562" s="284" t="s">
        <v>38</v>
      </c>
      <c r="H1562" s="884">
        <v>1975</v>
      </c>
      <c r="I1562" s="884"/>
      <c r="J1562" s="788" t="s">
        <v>119</v>
      </c>
      <c r="K1562" s="284">
        <v>3</v>
      </c>
      <c r="L1562" s="956">
        <v>1924.7</v>
      </c>
      <c r="M1562" s="956">
        <v>1438.1</v>
      </c>
      <c r="N1562" s="956">
        <v>681</v>
      </c>
      <c r="O1562" s="98">
        <v>56</v>
      </c>
      <c r="P1562" s="337" t="s">
        <v>35</v>
      </c>
      <c r="Q1562" s="956">
        <v>106763</v>
      </c>
      <c r="R1562" s="956">
        <v>0</v>
      </c>
      <c r="S1562" s="956">
        <v>82174.929999999993</v>
      </c>
      <c r="T1562" s="956">
        <v>0</v>
      </c>
      <c r="U1562" s="956">
        <v>24588.07</v>
      </c>
      <c r="V1562" s="956">
        <v>0</v>
      </c>
      <c r="W1562" s="956">
        <f t="shared" si="880"/>
        <v>55.469943367797576</v>
      </c>
      <c r="X1562" s="956">
        <v>55.47</v>
      </c>
      <c r="Y1562" s="157">
        <v>44196</v>
      </c>
    </row>
    <row r="1563" spans="1:25" x14ac:dyDescent="0.25">
      <c r="A1563" s="437"/>
      <c r="B1563" s="34"/>
      <c r="C1563" s="34"/>
      <c r="D1563" s="132"/>
      <c r="E1563" s="909"/>
      <c r="F1563" s="530" t="s">
        <v>31</v>
      </c>
      <c r="G1563" s="501" t="s">
        <v>18</v>
      </c>
      <c r="H1563" s="501" t="s">
        <v>18</v>
      </c>
      <c r="I1563" s="501" t="s">
        <v>18</v>
      </c>
      <c r="J1563" s="501" t="s">
        <v>18</v>
      </c>
      <c r="K1563" s="501" t="s">
        <v>18</v>
      </c>
      <c r="L1563" s="109">
        <f>L1560</f>
        <v>1924.7</v>
      </c>
      <c r="M1563" s="109">
        <f t="shared" ref="M1563:O1563" si="881">M1560</f>
        <v>1438.1</v>
      </c>
      <c r="N1563" s="109">
        <f t="shared" si="881"/>
        <v>681</v>
      </c>
      <c r="O1563" s="910">
        <f t="shared" si="881"/>
        <v>56</v>
      </c>
      <c r="P1563" s="350" t="s">
        <v>18</v>
      </c>
      <c r="Q1563" s="109">
        <f>Q1560+Q1561+Q1562</f>
        <v>1419552.78</v>
      </c>
      <c r="R1563" s="109">
        <f t="shared" ref="R1563:V1563" si="882">R1560+R1561+R1562</f>
        <v>0</v>
      </c>
      <c r="S1563" s="109">
        <f t="shared" si="882"/>
        <v>1092622.3899999999</v>
      </c>
      <c r="T1563" s="109">
        <f t="shared" si="882"/>
        <v>0</v>
      </c>
      <c r="U1563" s="109">
        <f t="shared" si="882"/>
        <v>326930.39</v>
      </c>
      <c r="V1563" s="109">
        <f t="shared" si="882"/>
        <v>0</v>
      </c>
      <c r="W1563" s="109" t="s">
        <v>18</v>
      </c>
      <c r="X1563" s="109" t="s">
        <v>18</v>
      </c>
      <c r="Y1563" s="110" t="s">
        <v>18</v>
      </c>
    </row>
    <row r="1564" spans="1:25" ht="15" x14ac:dyDescent="0.25">
      <c r="A1564" s="484" t="s">
        <v>1309</v>
      </c>
      <c r="B1564" s="97" t="s">
        <v>1798</v>
      </c>
      <c r="C1564" s="97">
        <v>4</v>
      </c>
      <c r="D1564" s="211" t="s">
        <v>2273</v>
      </c>
      <c r="E1564" s="883" t="s">
        <v>301</v>
      </c>
      <c r="F1564" s="698" t="s">
        <v>399</v>
      </c>
      <c r="G1564" s="284" t="s">
        <v>38</v>
      </c>
      <c r="H1564" s="884">
        <v>1972</v>
      </c>
      <c r="I1564" s="884"/>
      <c r="J1564" s="788" t="s">
        <v>118</v>
      </c>
      <c r="K1564" s="284">
        <v>2</v>
      </c>
      <c r="L1564" s="956">
        <v>538.5</v>
      </c>
      <c r="M1564" s="890">
        <v>497.1</v>
      </c>
      <c r="N1564" s="890">
        <v>310.5</v>
      </c>
      <c r="O1564" s="98">
        <v>16</v>
      </c>
      <c r="P1564" s="336" t="s">
        <v>2115</v>
      </c>
      <c r="Q1564" s="956">
        <v>243314.98</v>
      </c>
      <c r="R1564" s="956">
        <v>0</v>
      </c>
      <c r="S1564" s="956">
        <v>187278.27000000002</v>
      </c>
      <c r="T1564" s="956">
        <v>0</v>
      </c>
      <c r="U1564" s="956">
        <v>56036.71</v>
      </c>
      <c r="V1564" s="956">
        <v>0</v>
      </c>
      <c r="W1564" s="956">
        <f t="shared" ref="W1564:W1566" si="883">Q1564/L1564</f>
        <v>451.83840297121634</v>
      </c>
      <c r="X1564" s="956">
        <v>543.89</v>
      </c>
      <c r="Y1564" s="157">
        <v>44196</v>
      </c>
    </row>
    <row r="1565" spans="1:25" ht="15" x14ac:dyDescent="0.25">
      <c r="A1565" s="484" t="s">
        <v>1309</v>
      </c>
      <c r="B1565" s="97" t="s">
        <v>1799</v>
      </c>
      <c r="C1565" s="97">
        <v>5</v>
      </c>
      <c r="D1565" s="211" t="s">
        <v>2271</v>
      </c>
      <c r="E1565" s="883" t="s">
        <v>301</v>
      </c>
      <c r="F1565" s="698" t="s">
        <v>399</v>
      </c>
      <c r="G1565" s="284" t="s">
        <v>38</v>
      </c>
      <c r="H1565" s="884">
        <v>1972</v>
      </c>
      <c r="I1565" s="884"/>
      <c r="J1565" s="788" t="s">
        <v>118</v>
      </c>
      <c r="K1565" s="284">
        <v>2</v>
      </c>
      <c r="L1565" s="956">
        <v>538.5</v>
      </c>
      <c r="M1565" s="890">
        <v>497.1</v>
      </c>
      <c r="N1565" s="890">
        <v>310.5</v>
      </c>
      <c r="O1565" s="98">
        <v>16</v>
      </c>
      <c r="P1565" s="336" t="s">
        <v>2120</v>
      </c>
      <c r="Q1565" s="956">
        <v>180659.68</v>
      </c>
      <c r="R1565" s="956">
        <v>0</v>
      </c>
      <c r="S1565" s="956">
        <v>139052.82</v>
      </c>
      <c r="T1565" s="956">
        <v>0</v>
      </c>
      <c r="U1565" s="956">
        <v>41606.86</v>
      </c>
      <c r="V1565" s="956">
        <v>0</v>
      </c>
      <c r="W1565" s="956">
        <f t="shared" si="883"/>
        <v>335.48687093779017</v>
      </c>
      <c r="X1565" s="956">
        <v>316.33999999999997</v>
      </c>
      <c r="Y1565" s="157">
        <v>44196</v>
      </c>
    </row>
    <row r="1566" spans="1:25" ht="15" x14ac:dyDescent="0.25">
      <c r="A1566" s="484" t="s">
        <v>1309</v>
      </c>
      <c r="B1566" s="97" t="s">
        <v>1800</v>
      </c>
      <c r="C1566" s="97">
        <v>3</v>
      </c>
      <c r="D1566" s="211" t="s">
        <v>2274</v>
      </c>
      <c r="E1566" s="883" t="s">
        <v>301</v>
      </c>
      <c r="F1566" s="698" t="s">
        <v>399</v>
      </c>
      <c r="G1566" s="284" t="s">
        <v>38</v>
      </c>
      <c r="H1566" s="884">
        <v>1972</v>
      </c>
      <c r="I1566" s="884"/>
      <c r="J1566" s="788" t="s">
        <v>118</v>
      </c>
      <c r="K1566" s="284">
        <v>2</v>
      </c>
      <c r="L1566" s="956">
        <v>538.5</v>
      </c>
      <c r="M1566" s="890">
        <v>497.1</v>
      </c>
      <c r="N1566" s="890">
        <v>310.5</v>
      </c>
      <c r="O1566" s="98">
        <v>16</v>
      </c>
      <c r="P1566" s="336" t="s">
        <v>2138</v>
      </c>
      <c r="Q1566" s="956">
        <v>790621.9</v>
      </c>
      <c r="R1566" s="956">
        <v>0</v>
      </c>
      <c r="S1566" s="956">
        <v>608537.56000000006</v>
      </c>
      <c r="T1566" s="956">
        <v>0</v>
      </c>
      <c r="U1566" s="956">
        <v>182084.34</v>
      </c>
      <c r="V1566" s="956">
        <v>0</v>
      </c>
      <c r="W1566" s="956">
        <f t="shared" si="883"/>
        <v>1468.1929433611886</v>
      </c>
      <c r="X1566" s="956">
        <v>3674.65</v>
      </c>
      <c r="Y1566" s="157">
        <v>44196</v>
      </c>
    </row>
    <row r="1567" spans="1:25" x14ac:dyDescent="0.25">
      <c r="A1567" s="437"/>
      <c r="B1567" s="34"/>
      <c r="C1567" s="34"/>
      <c r="D1567" s="132"/>
      <c r="E1567" s="883"/>
      <c r="F1567" s="530" t="s">
        <v>31</v>
      </c>
      <c r="G1567" s="501" t="s">
        <v>18</v>
      </c>
      <c r="H1567" s="501" t="s">
        <v>18</v>
      </c>
      <c r="I1567" s="501" t="s">
        <v>18</v>
      </c>
      <c r="J1567" s="501" t="s">
        <v>18</v>
      </c>
      <c r="K1567" s="501" t="s">
        <v>18</v>
      </c>
      <c r="L1567" s="109">
        <f>L1564</f>
        <v>538.5</v>
      </c>
      <c r="M1567" s="109">
        <f t="shared" ref="M1567:O1567" si="884">M1564</f>
        <v>497.1</v>
      </c>
      <c r="N1567" s="109">
        <f t="shared" si="884"/>
        <v>310.5</v>
      </c>
      <c r="O1567" s="910">
        <f t="shared" si="884"/>
        <v>16</v>
      </c>
      <c r="P1567" s="350" t="s">
        <v>18</v>
      </c>
      <c r="Q1567" s="109">
        <f>Q1564+Q1565+Q1566</f>
        <v>1214596.56</v>
      </c>
      <c r="R1567" s="109">
        <f t="shared" ref="R1567:V1567" si="885">R1564+R1565+R1566</f>
        <v>0</v>
      </c>
      <c r="S1567" s="109">
        <f t="shared" si="885"/>
        <v>934868.65000000014</v>
      </c>
      <c r="T1567" s="109">
        <f t="shared" si="885"/>
        <v>0</v>
      </c>
      <c r="U1567" s="109">
        <f t="shared" si="885"/>
        <v>279727.91000000003</v>
      </c>
      <c r="V1567" s="109">
        <f t="shared" si="885"/>
        <v>0</v>
      </c>
      <c r="W1567" s="109" t="s">
        <v>18</v>
      </c>
      <c r="X1567" s="109" t="s">
        <v>18</v>
      </c>
      <c r="Y1567" s="110" t="s">
        <v>18</v>
      </c>
    </row>
    <row r="1568" spans="1:25" ht="15" x14ac:dyDescent="0.25">
      <c r="A1568" s="484" t="s">
        <v>1310</v>
      </c>
      <c r="B1568" s="97" t="s">
        <v>1801</v>
      </c>
      <c r="C1568" s="97">
        <v>1</v>
      </c>
      <c r="D1568" s="211" t="s">
        <v>2272</v>
      </c>
      <c r="E1568" s="939" t="s">
        <v>302</v>
      </c>
      <c r="F1568" s="697" t="s">
        <v>403</v>
      </c>
      <c r="G1568" s="714" t="s">
        <v>38</v>
      </c>
      <c r="H1568" s="940">
        <v>1977</v>
      </c>
      <c r="I1568" s="940"/>
      <c r="J1568" s="941" t="s">
        <v>119</v>
      </c>
      <c r="K1568" s="714">
        <v>3</v>
      </c>
      <c r="L1568" s="163">
        <v>1957.7</v>
      </c>
      <c r="M1568" s="163">
        <v>1470.7</v>
      </c>
      <c r="N1568" s="163">
        <v>669.42</v>
      </c>
      <c r="O1568" s="942">
        <v>38</v>
      </c>
      <c r="P1568" s="339" t="s">
        <v>2111</v>
      </c>
      <c r="Q1568" s="163">
        <v>1391729</v>
      </c>
      <c r="R1568" s="163">
        <v>0</v>
      </c>
      <c r="S1568" s="163">
        <v>1071206.56</v>
      </c>
      <c r="T1568" s="163">
        <v>0</v>
      </c>
      <c r="U1568" s="163">
        <v>320522.44</v>
      </c>
      <c r="V1568" s="163">
        <v>0</v>
      </c>
      <c r="W1568" s="163">
        <f t="shared" ref="W1568:W1570" si="886">Q1568/L1568</f>
        <v>710.90003575624451</v>
      </c>
      <c r="X1568" s="163">
        <v>710.9</v>
      </c>
      <c r="Y1568" s="164">
        <v>44196</v>
      </c>
    </row>
    <row r="1569" spans="1:25" ht="25.5" x14ac:dyDescent="0.25">
      <c r="A1569" s="484" t="s">
        <v>1310</v>
      </c>
      <c r="B1569" s="97" t="s">
        <v>1802</v>
      </c>
      <c r="C1569" s="97">
        <v>20</v>
      </c>
      <c r="D1569" s="211" t="s">
        <v>2268</v>
      </c>
      <c r="E1569" s="883" t="s">
        <v>302</v>
      </c>
      <c r="F1569" s="698" t="s">
        <v>403</v>
      </c>
      <c r="G1569" s="284" t="s">
        <v>38</v>
      </c>
      <c r="H1569" s="884">
        <v>1977</v>
      </c>
      <c r="I1569" s="884"/>
      <c r="J1569" s="788" t="s">
        <v>119</v>
      </c>
      <c r="K1569" s="284">
        <v>3</v>
      </c>
      <c r="L1569" s="956">
        <v>1957.7</v>
      </c>
      <c r="M1569" s="956">
        <v>1470.7</v>
      </c>
      <c r="N1569" s="956">
        <v>669.42</v>
      </c>
      <c r="O1569" s="98">
        <v>38</v>
      </c>
      <c r="P1569" s="336" t="s">
        <v>2140</v>
      </c>
      <c r="Q1569" s="956">
        <v>108594</v>
      </c>
      <c r="R1569" s="956">
        <v>0</v>
      </c>
      <c r="S1569" s="956">
        <v>83584.240000000005</v>
      </c>
      <c r="T1569" s="956">
        <v>0</v>
      </c>
      <c r="U1569" s="956">
        <v>25009.759999999998</v>
      </c>
      <c r="V1569" s="956">
        <v>0</v>
      </c>
      <c r="W1569" s="956">
        <f t="shared" si="886"/>
        <v>55.470194616131174</v>
      </c>
      <c r="X1569" s="956">
        <v>55.47</v>
      </c>
      <c r="Y1569" s="157">
        <v>44196</v>
      </c>
    </row>
    <row r="1570" spans="1:25" ht="15" x14ac:dyDescent="0.25">
      <c r="A1570" s="484" t="s">
        <v>1310</v>
      </c>
      <c r="B1570" s="97" t="s">
        <v>1803</v>
      </c>
      <c r="C1570" s="97">
        <v>20</v>
      </c>
      <c r="D1570" s="211" t="s">
        <v>2263</v>
      </c>
      <c r="E1570" s="903" t="s">
        <v>302</v>
      </c>
      <c r="F1570" s="904" t="s">
        <v>403</v>
      </c>
      <c r="G1570" s="715" t="s">
        <v>38</v>
      </c>
      <c r="H1570" s="905">
        <v>1977</v>
      </c>
      <c r="I1570" s="905"/>
      <c r="J1570" s="906" t="s">
        <v>119</v>
      </c>
      <c r="K1570" s="715">
        <v>3</v>
      </c>
      <c r="L1570" s="107">
        <v>1957.7</v>
      </c>
      <c r="M1570" s="107">
        <v>1470.7</v>
      </c>
      <c r="N1570" s="107">
        <v>669.42</v>
      </c>
      <c r="O1570" s="907">
        <v>38</v>
      </c>
      <c r="P1570" s="342" t="s">
        <v>35</v>
      </c>
      <c r="Q1570" s="107">
        <v>108594</v>
      </c>
      <c r="R1570" s="107">
        <v>0</v>
      </c>
      <c r="S1570" s="107">
        <v>83584.240000000005</v>
      </c>
      <c r="T1570" s="107">
        <v>0</v>
      </c>
      <c r="U1570" s="107">
        <v>25009.759999999998</v>
      </c>
      <c r="V1570" s="107">
        <v>0</v>
      </c>
      <c r="W1570" s="107">
        <f t="shared" si="886"/>
        <v>55.470194616131174</v>
      </c>
      <c r="X1570" s="107">
        <v>55.47</v>
      </c>
      <c r="Y1570" s="108">
        <v>44196</v>
      </c>
    </row>
    <row r="1571" spans="1:25" x14ac:dyDescent="0.25">
      <c r="A1571" s="437"/>
      <c r="B1571" s="34"/>
      <c r="C1571" s="34"/>
      <c r="D1571" s="132"/>
      <c r="E1571" s="883"/>
      <c r="F1571" s="530" t="s">
        <v>31</v>
      </c>
      <c r="G1571" s="501" t="s">
        <v>18</v>
      </c>
      <c r="H1571" s="501" t="s">
        <v>18</v>
      </c>
      <c r="I1571" s="501" t="s">
        <v>18</v>
      </c>
      <c r="J1571" s="501" t="s">
        <v>18</v>
      </c>
      <c r="K1571" s="501" t="s">
        <v>18</v>
      </c>
      <c r="L1571" s="109">
        <f>L1568</f>
        <v>1957.7</v>
      </c>
      <c r="M1571" s="109">
        <f t="shared" ref="M1571:O1571" si="887">M1568</f>
        <v>1470.7</v>
      </c>
      <c r="N1571" s="109">
        <f t="shared" si="887"/>
        <v>669.42</v>
      </c>
      <c r="O1571" s="910">
        <f t="shared" si="887"/>
        <v>38</v>
      </c>
      <c r="P1571" s="109" t="s">
        <v>18</v>
      </c>
      <c r="Q1571" s="109">
        <f>Q1568+Q1569+Q1570</f>
        <v>1608917</v>
      </c>
      <c r="R1571" s="109">
        <f t="shared" ref="R1571:V1571" si="888">R1568+R1569+R1570</f>
        <v>0</v>
      </c>
      <c r="S1571" s="109">
        <f t="shared" si="888"/>
        <v>1238375.04</v>
      </c>
      <c r="T1571" s="109">
        <f t="shared" si="888"/>
        <v>0</v>
      </c>
      <c r="U1571" s="109">
        <f t="shared" si="888"/>
        <v>370541.96</v>
      </c>
      <c r="V1571" s="109">
        <f t="shared" si="888"/>
        <v>0</v>
      </c>
      <c r="W1571" s="109" t="s">
        <v>18</v>
      </c>
      <c r="X1571" s="109" t="s">
        <v>18</v>
      </c>
      <c r="Y1571" s="574" t="s">
        <v>18</v>
      </c>
    </row>
    <row r="1572" spans="1:25" ht="15" x14ac:dyDescent="0.25">
      <c r="A1572" s="484" t="s">
        <v>1311</v>
      </c>
      <c r="B1572" s="97" t="s">
        <v>1804</v>
      </c>
      <c r="C1572" s="97">
        <v>20</v>
      </c>
      <c r="D1572" s="211" t="s">
        <v>2264</v>
      </c>
      <c r="E1572" s="883" t="s">
        <v>973</v>
      </c>
      <c r="F1572" s="699" t="s">
        <v>121</v>
      </c>
      <c r="G1572" s="284" t="s">
        <v>38</v>
      </c>
      <c r="H1572" s="284">
        <v>1967</v>
      </c>
      <c r="I1572" s="284"/>
      <c r="J1572" s="788" t="s">
        <v>118</v>
      </c>
      <c r="K1572" s="284">
        <v>2</v>
      </c>
      <c r="L1572" s="956">
        <v>580.79999999999995</v>
      </c>
      <c r="M1572" s="956">
        <v>519.6</v>
      </c>
      <c r="N1572" s="956">
        <v>386.9</v>
      </c>
      <c r="O1572" s="98">
        <v>22</v>
      </c>
      <c r="P1572" s="336" t="s">
        <v>2119</v>
      </c>
      <c r="Q1572" s="956">
        <v>74170</v>
      </c>
      <c r="R1572" s="956">
        <v>0</v>
      </c>
      <c r="S1572" s="956">
        <v>57088.259999999995</v>
      </c>
      <c r="T1572" s="956">
        <v>0</v>
      </c>
      <c r="U1572" s="956">
        <v>17081.740000000002</v>
      </c>
      <c r="V1572" s="956">
        <v>0</v>
      </c>
      <c r="W1572" s="956">
        <f t="shared" ref="W1572:W1573" si="889">Q1572/L1572</f>
        <v>127.70316804407715</v>
      </c>
      <c r="X1572" s="956">
        <v>162.86000000000001</v>
      </c>
      <c r="Y1572" s="157">
        <v>44196</v>
      </c>
    </row>
    <row r="1573" spans="1:25" ht="15" x14ac:dyDescent="0.25">
      <c r="A1573" s="484" t="s">
        <v>1311</v>
      </c>
      <c r="B1573" s="97" t="s">
        <v>1804</v>
      </c>
      <c r="C1573" s="97">
        <v>1</v>
      </c>
      <c r="D1573" s="211" t="s">
        <v>2272</v>
      </c>
      <c r="E1573" s="883" t="s">
        <v>973</v>
      </c>
      <c r="F1573" s="699" t="s">
        <v>121</v>
      </c>
      <c r="G1573" s="284" t="s">
        <v>38</v>
      </c>
      <c r="H1573" s="284">
        <v>1967</v>
      </c>
      <c r="I1573" s="927"/>
      <c r="J1573" s="788" t="s">
        <v>118</v>
      </c>
      <c r="K1573" s="284">
        <v>2</v>
      </c>
      <c r="L1573" s="956">
        <v>580.79999999999995</v>
      </c>
      <c r="M1573" s="956">
        <v>519.6</v>
      </c>
      <c r="N1573" s="956">
        <v>386.9</v>
      </c>
      <c r="O1573" s="98">
        <v>22</v>
      </c>
      <c r="P1573" s="336" t="s">
        <v>2111</v>
      </c>
      <c r="Q1573" s="956">
        <v>563196</v>
      </c>
      <c r="R1573" s="956">
        <v>0</v>
      </c>
      <c r="S1573" s="956">
        <v>433489.03</v>
      </c>
      <c r="T1573" s="956">
        <v>0</v>
      </c>
      <c r="U1573" s="956">
        <v>129706.97</v>
      </c>
      <c r="V1573" s="956">
        <v>0</v>
      </c>
      <c r="W1573" s="956">
        <f t="shared" si="889"/>
        <v>969.69008264462821</v>
      </c>
      <c r="X1573" s="956">
        <v>969.69</v>
      </c>
      <c r="Y1573" s="157">
        <v>44196</v>
      </c>
    </row>
    <row r="1574" spans="1:25" x14ac:dyDescent="0.25">
      <c r="A1574" s="437"/>
      <c r="B1574" s="34"/>
      <c r="C1574" s="34"/>
      <c r="D1574" s="132"/>
      <c r="E1574" s="883"/>
      <c r="F1574" s="530" t="s">
        <v>31</v>
      </c>
      <c r="G1574" s="501" t="s">
        <v>18</v>
      </c>
      <c r="H1574" s="501" t="s">
        <v>18</v>
      </c>
      <c r="I1574" s="501" t="s">
        <v>18</v>
      </c>
      <c r="J1574" s="501" t="s">
        <v>18</v>
      </c>
      <c r="K1574" s="501" t="s">
        <v>18</v>
      </c>
      <c r="L1574" s="109">
        <f>L1572</f>
        <v>580.79999999999995</v>
      </c>
      <c r="M1574" s="109">
        <f t="shared" ref="M1574:O1574" si="890">M1572</f>
        <v>519.6</v>
      </c>
      <c r="N1574" s="109">
        <f t="shared" si="890"/>
        <v>386.9</v>
      </c>
      <c r="O1574" s="910">
        <f t="shared" si="890"/>
        <v>22</v>
      </c>
      <c r="P1574" s="350" t="s">
        <v>18</v>
      </c>
      <c r="Q1574" s="109">
        <f>Q1572+Q1573</f>
        <v>637366</v>
      </c>
      <c r="R1574" s="109">
        <f t="shared" ref="R1574:V1574" si="891">R1572+R1573</f>
        <v>0</v>
      </c>
      <c r="S1574" s="109">
        <f t="shared" si="891"/>
        <v>490577.29000000004</v>
      </c>
      <c r="T1574" s="109">
        <f t="shared" si="891"/>
        <v>0</v>
      </c>
      <c r="U1574" s="109">
        <f t="shared" si="891"/>
        <v>146788.71</v>
      </c>
      <c r="V1574" s="109">
        <f t="shared" si="891"/>
        <v>0</v>
      </c>
      <c r="W1574" s="109" t="s">
        <v>18</v>
      </c>
      <c r="X1574" s="109" t="s">
        <v>18</v>
      </c>
      <c r="Y1574" s="110" t="s">
        <v>18</v>
      </c>
    </row>
    <row r="1575" spans="1:25" ht="15" x14ac:dyDescent="0.25">
      <c r="A1575" s="484" t="s">
        <v>1312</v>
      </c>
      <c r="B1575" s="97" t="s">
        <v>1805</v>
      </c>
      <c r="C1575" s="97">
        <v>20</v>
      </c>
      <c r="D1575" s="211" t="s">
        <v>2264</v>
      </c>
      <c r="E1575" s="883" t="s">
        <v>974</v>
      </c>
      <c r="F1575" s="699" t="s">
        <v>408</v>
      </c>
      <c r="G1575" s="284" t="s">
        <v>38</v>
      </c>
      <c r="H1575" s="284">
        <v>1967</v>
      </c>
      <c r="I1575" s="284"/>
      <c r="J1575" s="788" t="s">
        <v>118</v>
      </c>
      <c r="K1575" s="284">
        <v>2</v>
      </c>
      <c r="L1575" s="956">
        <v>594.6</v>
      </c>
      <c r="M1575" s="956">
        <v>532</v>
      </c>
      <c r="N1575" s="956">
        <v>392.4</v>
      </c>
      <c r="O1575" s="98">
        <v>8</v>
      </c>
      <c r="P1575" s="336" t="s">
        <v>2119</v>
      </c>
      <c r="Q1575" s="956">
        <v>96837</v>
      </c>
      <c r="R1575" s="956">
        <v>0</v>
      </c>
      <c r="S1575" s="956">
        <v>74534.929999999993</v>
      </c>
      <c r="T1575" s="956">
        <v>0</v>
      </c>
      <c r="U1575" s="956">
        <v>22302.07</v>
      </c>
      <c r="V1575" s="956">
        <v>0</v>
      </c>
      <c r="W1575" s="956">
        <f>Q1575/L1575</f>
        <v>162.86074672048434</v>
      </c>
      <c r="X1575" s="956">
        <v>162.86000000000001</v>
      </c>
      <c r="Y1575" s="157">
        <v>44196</v>
      </c>
    </row>
    <row r="1576" spans="1:25" x14ac:dyDescent="0.25">
      <c r="A1576" s="437"/>
      <c r="B1576" s="34"/>
      <c r="C1576" s="34"/>
      <c r="D1576" s="132"/>
      <c r="E1576" s="883"/>
      <c r="F1576" s="530" t="s">
        <v>31</v>
      </c>
      <c r="G1576" s="501" t="s">
        <v>18</v>
      </c>
      <c r="H1576" s="501" t="s">
        <v>18</v>
      </c>
      <c r="I1576" s="501" t="s">
        <v>18</v>
      </c>
      <c r="J1576" s="501" t="s">
        <v>18</v>
      </c>
      <c r="K1576" s="501" t="s">
        <v>18</v>
      </c>
      <c r="L1576" s="109">
        <f>L1575</f>
        <v>594.6</v>
      </c>
      <c r="M1576" s="109">
        <f t="shared" ref="M1576:O1576" si="892">M1575</f>
        <v>532</v>
      </c>
      <c r="N1576" s="109">
        <f t="shared" si="892"/>
        <v>392.4</v>
      </c>
      <c r="O1576" s="910">
        <f t="shared" si="892"/>
        <v>8</v>
      </c>
      <c r="P1576" s="350" t="s">
        <v>18</v>
      </c>
      <c r="Q1576" s="109">
        <f>Q1575</f>
        <v>96837</v>
      </c>
      <c r="R1576" s="109">
        <f t="shared" ref="R1576:V1576" si="893">R1575</f>
        <v>0</v>
      </c>
      <c r="S1576" s="109">
        <f t="shared" si="893"/>
        <v>74534.929999999993</v>
      </c>
      <c r="T1576" s="109">
        <f t="shared" si="893"/>
        <v>0</v>
      </c>
      <c r="U1576" s="109">
        <f t="shared" si="893"/>
        <v>22302.07</v>
      </c>
      <c r="V1576" s="109">
        <f t="shared" si="893"/>
        <v>0</v>
      </c>
      <c r="W1576" s="109" t="s">
        <v>18</v>
      </c>
      <c r="X1576" s="109" t="s">
        <v>18</v>
      </c>
      <c r="Y1576" s="110" t="s">
        <v>18</v>
      </c>
    </row>
    <row r="1577" spans="1:25" ht="15" x14ac:dyDescent="0.25">
      <c r="A1577" s="484" t="s">
        <v>1313</v>
      </c>
      <c r="B1577" s="97" t="s">
        <v>1806</v>
      </c>
      <c r="C1577" s="97">
        <v>20</v>
      </c>
      <c r="D1577" s="211" t="s">
        <v>2264</v>
      </c>
      <c r="E1577" s="883" t="s">
        <v>975</v>
      </c>
      <c r="F1577" s="699" t="s">
        <v>120</v>
      </c>
      <c r="G1577" s="284" t="s">
        <v>38</v>
      </c>
      <c r="H1577" s="284">
        <v>1961</v>
      </c>
      <c r="I1577" s="284"/>
      <c r="J1577" s="788" t="s">
        <v>118</v>
      </c>
      <c r="K1577" s="284">
        <v>2</v>
      </c>
      <c r="L1577" s="956">
        <v>432</v>
      </c>
      <c r="M1577" s="956">
        <v>398.8</v>
      </c>
      <c r="N1577" s="956">
        <v>286.8</v>
      </c>
      <c r="O1577" s="98">
        <v>11</v>
      </c>
      <c r="P1577" s="336" t="s">
        <v>2119</v>
      </c>
      <c r="Q1577" s="956">
        <v>72046</v>
      </c>
      <c r="R1577" s="956">
        <v>0</v>
      </c>
      <c r="S1577" s="956">
        <v>55453.43</v>
      </c>
      <c r="T1577" s="956">
        <v>0</v>
      </c>
      <c r="U1577" s="956">
        <v>16592.57</v>
      </c>
      <c r="V1577" s="956">
        <v>0</v>
      </c>
      <c r="W1577" s="956">
        <f t="shared" ref="W1577:W1578" si="894">Q1577/L1577</f>
        <v>166.77314814814815</v>
      </c>
      <c r="X1577" s="956">
        <v>162.86000000000001</v>
      </c>
      <c r="Y1577" s="157">
        <v>44196</v>
      </c>
    </row>
    <row r="1578" spans="1:25" ht="15" x14ac:dyDescent="0.25">
      <c r="A1578" s="484" t="s">
        <v>1313</v>
      </c>
      <c r="B1578" s="97" t="s">
        <v>1806</v>
      </c>
      <c r="C1578" s="97">
        <v>1</v>
      </c>
      <c r="D1578" s="211" t="s">
        <v>2272</v>
      </c>
      <c r="E1578" s="883" t="s">
        <v>975</v>
      </c>
      <c r="F1578" s="699" t="s">
        <v>120</v>
      </c>
      <c r="G1578" s="284" t="s">
        <v>38</v>
      </c>
      <c r="H1578" s="284">
        <v>1961</v>
      </c>
      <c r="I1578" s="927"/>
      <c r="J1578" s="788" t="s">
        <v>118</v>
      </c>
      <c r="K1578" s="284">
        <v>2</v>
      </c>
      <c r="L1578" s="956">
        <v>432</v>
      </c>
      <c r="M1578" s="956">
        <v>398.8</v>
      </c>
      <c r="N1578" s="956">
        <v>286.8</v>
      </c>
      <c r="O1578" s="98">
        <v>11</v>
      </c>
      <c r="P1578" s="336" t="s">
        <v>2111</v>
      </c>
      <c r="Q1578" s="956">
        <v>418906</v>
      </c>
      <c r="R1578" s="956">
        <v>0</v>
      </c>
      <c r="S1578" s="956">
        <v>322429.77</v>
      </c>
      <c r="T1578" s="956">
        <v>0</v>
      </c>
      <c r="U1578" s="956">
        <v>96476.23</v>
      </c>
      <c r="V1578" s="956">
        <v>0</v>
      </c>
      <c r="W1578" s="956">
        <f t="shared" si="894"/>
        <v>969.68981481481478</v>
      </c>
      <c r="X1578" s="956">
        <v>969.69</v>
      </c>
      <c r="Y1578" s="157">
        <v>44196</v>
      </c>
    </row>
    <row r="1579" spans="1:25" ht="13.5" thickBot="1" x14ac:dyDescent="0.3">
      <c r="A1579" s="437"/>
      <c r="B1579" s="34"/>
      <c r="C1579" s="34"/>
      <c r="D1579" s="132"/>
      <c r="E1579" s="903"/>
      <c r="F1579" s="944" t="s">
        <v>31</v>
      </c>
      <c r="G1579" s="523" t="s">
        <v>18</v>
      </c>
      <c r="H1579" s="523" t="s">
        <v>18</v>
      </c>
      <c r="I1579" s="523" t="s">
        <v>18</v>
      </c>
      <c r="J1579" s="523" t="s">
        <v>18</v>
      </c>
      <c r="K1579" s="523" t="s">
        <v>18</v>
      </c>
      <c r="L1579" s="511">
        <f>L1577</f>
        <v>432</v>
      </c>
      <c r="M1579" s="511">
        <f t="shared" ref="M1579:O1579" si="895">M1577</f>
        <v>398.8</v>
      </c>
      <c r="N1579" s="511">
        <f t="shared" si="895"/>
        <v>286.8</v>
      </c>
      <c r="O1579" s="945">
        <f t="shared" si="895"/>
        <v>11</v>
      </c>
      <c r="P1579" s="509" t="s">
        <v>18</v>
      </c>
      <c r="Q1579" s="511">
        <f>Q1577+Q1578</f>
        <v>490952</v>
      </c>
      <c r="R1579" s="511">
        <f t="shared" ref="R1579:V1579" si="896">R1577+R1578</f>
        <v>0</v>
      </c>
      <c r="S1579" s="511">
        <f t="shared" si="896"/>
        <v>377883.2</v>
      </c>
      <c r="T1579" s="511">
        <f t="shared" si="896"/>
        <v>0</v>
      </c>
      <c r="U1579" s="511">
        <f t="shared" si="896"/>
        <v>113068.79999999999</v>
      </c>
      <c r="V1579" s="511">
        <f t="shared" si="896"/>
        <v>0</v>
      </c>
      <c r="W1579" s="511" t="s">
        <v>18</v>
      </c>
      <c r="X1579" s="511" t="s">
        <v>18</v>
      </c>
      <c r="Y1579" s="567" t="s">
        <v>18</v>
      </c>
    </row>
    <row r="1580" spans="1:25" ht="13.5" thickBot="1" x14ac:dyDescent="0.3">
      <c r="A1580" s="437"/>
      <c r="B1580" s="34"/>
      <c r="C1580" s="34"/>
      <c r="D1580" s="132"/>
      <c r="E1580" s="919" t="s">
        <v>304</v>
      </c>
      <c r="F1580" s="918" t="s">
        <v>303</v>
      </c>
      <c r="G1580" s="765" t="s">
        <v>18</v>
      </c>
      <c r="H1580" s="765" t="s">
        <v>18</v>
      </c>
      <c r="I1580" s="765" t="s">
        <v>18</v>
      </c>
      <c r="J1580" s="765" t="s">
        <v>18</v>
      </c>
      <c r="K1580" s="765" t="s">
        <v>18</v>
      </c>
      <c r="L1580" s="101">
        <f>L1582+L1584+L1586+L1588</f>
        <v>1505.4</v>
      </c>
      <c r="M1580" s="101">
        <f t="shared" ref="M1580:O1580" si="897">M1582+M1584+M1586+M1588</f>
        <v>1329.6</v>
      </c>
      <c r="N1580" s="101">
        <f t="shared" si="897"/>
        <v>857.2</v>
      </c>
      <c r="O1580" s="1167">
        <f t="shared" si="897"/>
        <v>53</v>
      </c>
      <c r="P1580" s="335" t="s">
        <v>18</v>
      </c>
      <c r="Q1580" s="101">
        <f>Q1582+Q1584+Q1586+Q1588</f>
        <v>342321.35</v>
      </c>
      <c r="R1580" s="101">
        <f t="shared" ref="R1580:V1580" si="898">R1582+R1584+R1586+R1588</f>
        <v>0</v>
      </c>
      <c r="S1580" s="101">
        <f t="shared" si="898"/>
        <v>201817.84999999998</v>
      </c>
      <c r="T1580" s="101">
        <f t="shared" si="898"/>
        <v>0</v>
      </c>
      <c r="U1580" s="101">
        <f t="shared" si="898"/>
        <v>140503.50000000003</v>
      </c>
      <c r="V1580" s="101">
        <f t="shared" si="898"/>
        <v>0</v>
      </c>
      <c r="W1580" s="101" t="s">
        <v>18</v>
      </c>
      <c r="X1580" s="101" t="s">
        <v>18</v>
      </c>
      <c r="Y1580" s="102" t="s">
        <v>18</v>
      </c>
    </row>
    <row r="1581" spans="1:25" ht="15" x14ac:dyDescent="0.2">
      <c r="A1581" s="484" t="s">
        <v>1314</v>
      </c>
      <c r="B1581" s="97" t="s">
        <v>1807</v>
      </c>
      <c r="C1581" s="97">
        <v>5</v>
      </c>
      <c r="D1581" s="211" t="s">
        <v>2271</v>
      </c>
      <c r="E1581" s="1023" t="s">
        <v>305</v>
      </c>
      <c r="F1581" s="697" t="s">
        <v>2329</v>
      </c>
      <c r="G1581" s="714" t="s">
        <v>38</v>
      </c>
      <c r="H1581" s="940">
        <v>1967</v>
      </c>
      <c r="I1581" s="940"/>
      <c r="J1581" s="941" t="s">
        <v>123</v>
      </c>
      <c r="K1581" s="714">
        <v>2</v>
      </c>
      <c r="L1581" s="163">
        <v>354.9</v>
      </c>
      <c r="M1581" s="163">
        <v>329.4</v>
      </c>
      <c r="N1581" s="163">
        <v>214.4</v>
      </c>
      <c r="O1581" s="942">
        <v>15</v>
      </c>
      <c r="P1581" s="1200" t="s">
        <v>2330</v>
      </c>
      <c r="Q1581" s="163">
        <v>103457</v>
      </c>
      <c r="R1581" s="163">
        <v>0</v>
      </c>
      <c r="S1581" s="163">
        <v>60993.77</v>
      </c>
      <c r="T1581" s="163">
        <v>0</v>
      </c>
      <c r="U1581" s="163">
        <v>42463.23</v>
      </c>
      <c r="V1581" s="163">
        <v>0</v>
      </c>
      <c r="W1581" s="163">
        <f>Q1581/L1581</f>
        <v>291.51028458720771</v>
      </c>
      <c r="X1581" s="163">
        <v>291.51</v>
      </c>
      <c r="Y1581" s="164">
        <v>44196</v>
      </c>
    </row>
    <row r="1582" spans="1:25" x14ac:dyDescent="0.25">
      <c r="A1582" s="437"/>
      <c r="B1582" s="34"/>
      <c r="C1582" s="34"/>
      <c r="D1582" s="132"/>
      <c r="E1582" s="962"/>
      <c r="F1582" s="530" t="s">
        <v>31</v>
      </c>
      <c r="G1582" s="501" t="s">
        <v>18</v>
      </c>
      <c r="H1582" s="501" t="s">
        <v>18</v>
      </c>
      <c r="I1582" s="501" t="s">
        <v>18</v>
      </c>
      <c r="J1582" s="501" t="s">
        <v>18</v>
      </c>
      <c r="K1582" s="501" t="s">
        <v>18</v>
      </c>
      <c r="L1582" s="109">
        <f>L1581</f>
        <v>354.9</v>
      </c>
      <c r="M1582" s="109">
        <f t="shared" ref="M1582:O1582" si="899">M1581</f>
        <v>329.4</v>
      </c>
      <c r="N1582" s="109">
        <f t="shared" si="899"/>
        <v>214.4</v>
      </c>
      <c r="O1582" s="910">
        <f t="shared" si="899"/>
        <v>15</v>
      </c>
      <c r="P1582" s="350" t="s">
        <v>18</v>
      </c>
      <c r="Q1582" s="109">
        <f>Q1581</f>
        <v>103457</v>
      </c>
      <c r="R1582" s="109">
        <f t="shared" ref="R1582:V1582" si="900">R1581</f>
        <v>0</v>
      </c>
      <c r="S1582" s="109">
        <f t="shared" si="900"/>
        <v>60993.77</v>
      </c>
      <c r="T1582" s="109">
        <f t="shared" si="900"/>
        <v>0</v>
      </c>
      <c r="U1582" s="109">
        <f t="shared" si="900"/>
        <v>42463.23</v>
      </c>
      <c r="V1582" s="109">
        <f t="shared" si="900"/>
        <v>0</v>
      </c>
      <c r="W1582" s="109" t="s">
        <v>18</v>
      </c>
      <c r="X1582" s="109" t="s">
        <v>18</v>
      </c>
      <c r="Y1582" s="110" t="s">
        <v>18</v>
      </c>
    </row>
    <row r="1583" spans="1:25" x14ac:dyDescent="0.25">
      <c r="A1583" s="437"/>
      <c r="B1583" s="34"/>
      <c r="C1583" s="34"/>
      <c r="D1583" s="132"/>
      <c r="E1583" s="883" t="s">
        <v>2337</v>
      </c>
      <c r="F1583" s="698" t="s">
        <v>2331</v>
      </c>
      <c r="G1583" s="284" t="s">
        <v>38</v>
      </c>
      <c r="H1583" s="884">
        <v>1967</v>
      </c>
      <c r="I1583" s="884"/>
      <c r="J1583" s="788" t="s">
        <v>123</v>
      </c>
      <c r="K1583" s="284">
        <v>2</v>
      </c>
      <c r="L1583" s="1153">
        <v>355.8</v>
      </c>
      <c r="M1583" s="890">
        <v>329.6</v>
      </c>
      <c r="N1583" s="890">
        <v>214.4</v>
      </c>
      <c r="O1583" s="98">
        <v>10</v>
      </c>
      <c r="P1583" s="336" t="s">
        <v>2120</v>
      </c>
      <c r="Q1583" s="1153">
        <v>120881.35</v>
      </c>
      <c r="R1583" s="1153">
        <v>0</v>
      </c>
      <c r="S1583" s="1153">
        <v>71266.41</v>
      </c>
      <c r="T1583" s="1153">
        <v>0</v>
      </c>
      <c r="U1583" s="1153">
        <v>49614.94</v>
      </c>
      <c r="V1583" s="1153">
        <v>0</v>
      </c>
      <c r="W1583" s="1153">
        <f>Q1583/L1583</f>
        <v>339.74522203485105</v>
      </c>
      <c r="X1583" s="1153">
        <v>373.57</v>
      </c>
      <c r="Y1583" s="157">
        <v>44196</v>
      </c>
    </row>
    <row r="1584" spans="1:25" x14ac:dyDescent="0.25">
      <c r="A1584" s="437"/>
      <c r="B1584" s="34"/>
      <c r="C1584" s="34"/>
      <c r="D1584" s="132"/>
      <c r="E1584" s="883"/>
      <c r="F1584" s="530" t="s">
        <v>31</v>
      </c>
      <c r="G1584" s="501" t="s">
        <v>18</v>
      </c>
      <c r="H1584" s="501" t="s">
        <v>18</v>
      </c>
      <c r="I1584" s="501" t="s">
        <v>18</v>
      </c>
      <c r="J1584" s="501" t="s">
        <v>18</v>
      </c>
      <c r="K1584" s="501" t="s">
        <v>18</v>
      </c>
      <c r="L1584" s="109">
        <f>L1583</f>
        <v>355.8</v>
      </c>
      <c r="M1584" s="109">
        <f t="shared" ref="M1584:O1584" si="901">M1583</f>
        <v>329.6</v>
      </c>
      <c r="N1584" s="109">
        <f t="shared" si="901"/>
        <v>214.4</v>
      </c>
      <c r="O1584" s="910">
        <f t="shared" si="901"/>
        <v>10</v>
      </c>
      <c r="P1584" s="350" t="s">
        <v>18</v>
      </c>
      <c r="Q1584" s="109">
        <f>Q1583</f>
        <v>120881.35</v>
      </c>
      <c r="R1584" s="109">
        <f t="shared" ref="R1584:V1584" si="902">R1583</f>
        <v>0</v>
      </c>
      <c r="S1584" s="109">
        <f t="shared" si="902"/>
        <v>71266.41</v>
      </c>
      <c r="T1584" s="109">
        <f t="shared" si="902"/>
        <v>0</v>
      </c>
      <c r="U1584" s="109">
        <f t="shared" si="902"/>
        <v>49614.94</v>
      </c>
      <c r="V1584" s="109">
        <f t="shared" si="902"/>
        <v>0</v>
      </c>
      <c r="W1584" s="109" t="s">
        <v>18</v>
      </c>
      <c r="X1584" s="109" t="s">
        <v>18</v>
      </c>
      <c r="Y1584" s="110" t="s">
        <v>18</v>
      </c>
    </row>
    <row r="1585" spans="1:25" x14ac:dyDescent="0.25">
      <c r="A1585" s="437"/>
      <c r="B1585" s="34"/>
      <c r="C1585" s="34"/>
      <c r="D1585" s="132"/>
      <c r="E1585" s="883" t="s">
        <v>2338</v>
      </c>
      <c r="F1585" s="698" t="s">
        <v>2332</v>
      </c>
      <c r="G1585" s="284" t="s">
        <v>38</v>
      </c>
      <c r="H1585" s="884">
        <v>1967</v>
      </c>
      <c r="I1585" s="884"/>
      <c r="J1585" s="788" t="s">
        <v>123</v>
      </c>
      <c r="K1585" s="284">
        <v>2</v>
      </c>
      <c r="L1585" s="1153">
        <v>355.6</v>
      </c>
      <c r="M1585" s="890">
        <v>329.4</v>
      </c>
      <c r="N1585" s="890">
        <v>214.4</v>
      </c>
      <c r="O1585" s="98">
        <v>13</v>
      </c>
      <c r="P1585" s="336" t="s">
        <v>2333</v>
      </c>
      <c r="Q1585" s="1153">
        <v>88111</v>
      </c>
      <c r="R1585" s="1153">
        <v>0</v>
      </c>
      <c r="S1585" s="1153">
        <v>51946.43</v>
      </c>
      <c r="T1585" s="1153">
        <v>0</v>
      </c>
      <c r="U1585" s="1153">
        <v>36164.57</v>
      </c>
      <c r="V1585" s="1153">
        <v>0</v>
      </c>
      <c r="W1585" s="1153">
        <f>Q1585/L1585</f>
        <v>247.78121484814397</v>
      </c>
      <c r="X1585" s="1153">
        <v>247.78</v>
      </c>
      <c r="Y1585" s="157">
        <v>44196</v>
      </c>
    </row>
    <row r="1586" spans="1:25" x14ac:dyDescent="0.25">
      <c r="A1586" s="437"/>
      <c r="B1586" s="34"/>
      <c r="C1586" s="34"/>
      <c r="D1586" s="132"/>
      <c r="E1586" s="883"/>
      <c r="F1586" s="530" t="s">
        <v>31</v>
      </c>
      <c r="G1586" s="501" t="s">
        <v>18</v>
      </c>
      <c r="H1586" s="501" t="s">
        <v>18</v>
      </c>
      <c r="I1586" s="501" t="s">
        <v>18</v>
      </c>
      <c r="J1586" s="501" t="s">
        <v>18</v>
      </c>
      <c r="K1586" s="501" t="s">
        <v>18</v>
      </c>
      <c r="L1586" s="109">
        <f>L1585</f>
        <v>355.6</v>
      </c>
      <c r="M1586" s="109">
        <f t="shared" ref="M1586:O1586" si="903">M1585</f>
        <v>329.4</v>
      </c>
      <c r="N1586" s="109">
        <f t="shared" si="903"/>
        <v>214.4</v>
      </c>
      <c r="O1586" s="910">
        <f t="shared" si="903"/>
        <v>13</v>
      </c>
      <c r="P1586" s="350" t="s">
        <v>18</v>
      </c>
      <c r="Q1586" s="109">
        <f>Q1585</f>
        <v>88111</v>
      </c>
      <c r="R1586" s="109">
        <f t="shared" ref="R1586:V1586" si="904">R1585</f>
        <v>0</v>
      </c>
      <c r="S1586" s="109">
        <f t="shared" si="904"/>
        <v>51946.43</v>
      </c>
      <c r="T1586" s="109">
        <f t="shared" si="904"/>
        <v>0</v>
      </c>
      <c r="U1586" s="109">
        <f t="shared" si="904"/>
        <v>36164.57</v>
      </c>
      <c r="V1586" s="109">
        <f t="shared" si="904"/>
        <v>0</v>
      </c>
      <c r="W1586" s="109" t="s">
        <v>18</v>
      </c>
      <c r="X1586" s="109" t="s">
        <v>18</v>
      </c>
      <c r="Y1586" s="110" t="s">
        <v>18</v>
      </c>
    </row>
    <row r="1587" spans="1:25" x14ac:dyDescent="0.2">
      <c r="A1587" s="437"/>
      <c r="B1587" s="34"/>
      <c r="C1587" s="34"/>
      <c r="D1587" s="132"/>
      <c r="E1587" s="883" t="s">
        <v>2339</v>
      </c>
      <c r="F1587" s="698" t="s">
        <v>2334</v>
      </c>
      <c r="G1587" s="284" t="s">
        <v>38</v>
      </c>
      <c r="H1587" s="884">
        <v>1940</v>
      </c>
      <c r="I1587" s="884"/>
      <c r="J1587" s="788" t="s">
        <v>2335</v>
      </c>
      <c r="K1587" s="284">
        <v>1</v>
      </c>
      <c r="L1587" s="1153">
        <v>439.1</v>
      </c>
      <c r="M1587" s="890">
        <v>341.2</v>
      </c>
      <c r="N1587" s="890">
        <v>214</v>
      </c>
      <c r="O1587" s="98">
        <v>15</v>
      </c>
      <c r="P1587" s="1201" t="s">
        <v>2336</v>
      </c>
      <c r="Q1587" s="1153">
        <v>29872</v>
      </c>
      <c r="R1587" s="1153">
        <v>0</v>
      </c>
      <c r="S1587" s="1153">
        <v>17611.239999999998</v>
      </c>
      <c r="T1587" s="1153">
        <v>0</v>
      </c>
      <c r="U1587" s="1153">
        <v>12260.76</v>
      </c>
      <c r="V1587" s="1153">
        <v>0</v>
      </c>
      <c r="W1587" s="1153">
        <f>Q1587/L1587</f>
        <v>68.030061489410159</v>
      </c>
      <c r="X1587" s="1153">
        <v>68.03</v>
      </c>
      <c r="Y1587" s="157">
        <v>44196</v>
      </c>
    </row>
    <row r="1588" spans="1:25" ht="13.5" thickBot="1" x14ac:dyDescent="0.3">
      <c r="A1588" s="437"/>
      <c r="B1588" s="34"/>
      <c r="C1588" s="34"/>
      <c r="D1588" s="132"/>
      <c r="E1588" s="1090"/>
      <c r="F1588" s="1097" t="s">
        <v>31</v>
      </c>
      <c r="G1588" s="586" t="s">
        <v>18</v>
      </c>
      <c r="H1588" s="586" t="s">
        <v>18</v>
      </c>
      <c r="I1588" s="586" t="s">
        <v>18</v>
      </c>
      <c r="J1588" s="586" t="s">
        <v>18</v>
      </c>
      <c r="K1588" s="586" t="s">
        <v>18</v>
      </c>
      <c r="L1588" s="583">
        <f>L1587</f>
        <v>439.1</v>
      </c>
      <c r="M1588" s="583">
        <f t="shared" ref="M1588:O1588" si="905">M1587</f>
        <v>341.2</v>
      </c>
      <c r="N1588" s="583">
        <f t="shared" si="905"/>
        <v>214</v>
      </c>
      <c r="O1588" s="1092">
        <f t="shared" si="905"/>
        <v>15</v>
      </c>
      <c r="P1588" s="614" t="s">
        <v>18</v>
      </c>
      <c r="Q1588" s="583">
        <f>Q1587</f>
        <v>29872</v>
      </c>
      <c r="R1588" s="583">
        <f t="shared" ref="R1588:V1588" si="906">R1587</f>
        <v>0</v>
      </c>
      <c r="S1588" s="583">
        <f t="shared" si="906"/>
        <v>17611.239999999998</v>
      </c>
      <c r="T1588" s="583">
        <f t="shared" si="906"/>
        <v>0</v>
      </c>
      <c r="U1588" s="583">
        <f t="shared" si="906"/>
        <v>12260.76</v>
      </c>
      <c r="V1588" s="583">
        <f t="shared" si="906"/>
        <v>0</v>
      </c>
      <c r="W1588" s="583" t="s">
        <v>18</v>
      </c>
      <c r="X1588" s="583" t="s">
        <v>18</v>
      </c>
      <c r="Y1588" s="588" t="s">
        <v>18</v>
      </c>
    </row>
    <row r="1589" spans="1:25" x14ac:dyDescent="0.25">
      <c r="A1589" s="437"/>
      <c r="B1589" s="34"/>
      <c r="C1589" s="34"/>
      <c r="D1589" s="132"/>
      <c r="E1589" s="962" t="s">
        <v>306</v>
      </c>
      <c r="F1589" s="1095" t="s">
        <v>467</v>
      </c>
      <c r="G1589" s="501" t="s">
        <v>18</v>
      </c>
      <c r="H1589" s="501" t="s">
        <v>18</v>
      </c>
      <c r="I1589" s="501" t="s">
        <v>18</v>
      </c>
      <c r="J1589" s="501" t="s">
        <v>18</v>
      </c>
      <c r="K1589" s="501" t="s">
        <v>18</v>
      </c>
      <c r="L1589" s="109">
        <f>L1591+L1593+L1595+L1597</f>
        <v>7702.7999999999993</v>
      </c>
      <c r="M1589" s="109">
        <f t="shared" ref="M1589:O1589" si="907">M1591+M1593+M1595+M1597</f>
        <v>6841.3</v>
      </c>
      <c r="N1589" s="109">
        <f t="shared" si="907"/>
        <v>0</v>
      </c>
      <c r="O1589" s="910">
        <f t="shared" si="907"/>
        <v>215</v>
      </c>
      <c r="P1589" s="350" t="s">
        <v>18</v>
      </c>
      <c r="Q1589" s="109">
        <f>Q1591+Q1593+Q1595+Q1597</f>
        <v>28454984</v>
      </c>
      <c r="R1589" s="109">
        <f t="shared" ref="R1589:U1589" si="908">R1591+R1593+R1595+R1597</f>
        <v>0</v>
      </c>
      <c r="S1589" s="109">
        <f t="shared" si="908"/>
        <v>14769867.969999999</v>
      </c>
      <c r="T1589" s="109">
        <f t="shared" si="908"/>
        <v>7053703.21</v>
      </c>
      <c r="U1589" s="109">
        <f t="shared" si="908"/>
        <v>6631412.8199999994</v>
      </c>
      <c r="V1589" s="109">
        <v>0</v>
      </c>
      <c r="W1589" s="109" t="s">
        <v>18</v>
      </c>
      <c r="X1589" s="109" t="s">
        <v>18</v>
      </c>
      <c r="Y1589" s="110" t="s">
        <v>18</v>
      </c>
    </row>
    <row r="1590" spans="1:25" ht="15" x14ac:dyDescent="0.25">
      <c r="A1590" s="484" t="s">
        <v>1315</v>
      </c>
      <c r="B1590" s="97" t="s">
        <v>1808</v>
      </c>
      <c r="C1590" s="97">
        <v>5</v>
      </c>
      <c r="D1590" s="211" t="s">
        <v>2271</v>
      </c>
      <c r="E1590" s="883" t="s">
        <v>307</v>
      </c>
      <c r="F1590" s="699" t="s">
        <v>1116</v>
      </c>
      <c r="G1590" s="284" t="s">
        <v>38</v>
      </c>
      <c r="H1590" s="284">
        <v>1986</v>
      </c>
      <c r="I1590" s="284">
        <v>2011</v>
      </c>
      <c r="J1590" s="284" t="s">
        <v>378</v>
      </c>
      <c r="K1590" s="284">
        <v>5</v>
      </c>
      <c r="L1590" s="170">
        <v>3167.9</v>
      </c>
      <c r="M1590" s="170">
        <v>2801.8</v>
      </c>
      <c r="N1590" s="170">
        <v>0</v>
      </c>
      <c r="O1590" s="98">
        <v>81</v>
      </c>
      <c r="P1590" s="336" t="s">
        <v>2129</v>
      </c>
      <c r="Q1590" s="113">
        <v>14197932</v>
      </c>
      <c r="R1590" s="956">
        <v>0</v>
      </c>
      <c r="S1590" s="956">
        <v>9798552.8599999994</v>
      </c>
      <c r="T1590" s="956">
        <v>0</v>
      </c>
      <c r="U1590" s="956">
        <v>4399379.1399999997</v>
      </c>
      <c r="V1590" s="956">
        <v>0</v>
      </c>
      <c r="W1590" s="956">
        <f>Q1590/L1590</f>
        <v>4481.8119258814986</v>
      </c>
      <c r="X1590" s="563">
        <v>4593.09</v>
      </c>
      <c r="Y1590" s="157">
        <v>44196</v>
      </c>
    </row>
    <row r="1591" spans="1:25" x14ac:dyDescent="0.25">
      <c r="A1591" s="437"/>
      <c r="B1591" s="34"/>
      <c r="C1591" s="34"/>
      <c r="D1591" s="132"/>
      <c r="E1591" s="883"/>
      <c r="F1591" s="530" t="s">
        <v>31</v>
      </c>
      <c r="G1591" s="352" t="s">
        <v>18</v>
      </c>
      <c r="H1591" s="352" t="s">
        <v>18</v>
      </c>
      <c r="I1591" s="352" t="s">
        <v>18</v>
      </c>
      <c r="J1591" s="352" t="s">
        <v>18</v>
      </c>
      <c r="K1591" s="352" t="s">
        <v>18</v>
      </c>
      <c r="L1591" s="114">
        <f>L1590</f>
        <v>3167.9</v>
      </c>
      <c r="M1591" s="114">
        <f>M1590</f>
        <v>2801.8</v>
      </c>
      <c r="N1591" s="114"/>
      <c r="O1591" s="465">
        <f>O1590</f>
        <v>81</v>
      </c>
      <c r="P1591" s="521" t="s">
        <v>18</v>
      </c>
      <c r="Q1591" s="114">
        <f>Q1590</f>
        <v>14197932</v>
      </c>
      <c r="R1591" s="114">
        <f t="shared" ref="R1591:U1591" si="909">R1590</f>
        <v>0</v>
      </c>
      <c r="S1591" s="114">
        <f t="shared" si="909"/>
        <v>9798552.8599999994</v>
      </c>
      <c r="T1591" s="114">
        <f t="shared" si="909"/>
        <v>0</v>
      </c>
      <c r="U1591" s="114">
        <f t="shared" si="909"/>
        <v>4399379.1399999997</v>
      </c>
      <c r="V1591" s="114">
        <v>0</v>
      </c>
      <c r="W1591" s="114" t="s">
        <v>18</v>
      </c>
      <c r="X1591" s="114" t="s">
        <v>18</v>
      </c>
      <c r="Y1591" s="468" t="s">
        <v>18</v>
      </c>
    </row>
    <row r="1592" spans="1:25" ht="15" x14ac:dyDescent="0.25">
      <c r="A1592" s="484" t="s">
        <v>1316</v>
      </c>
      <c r="B1592" s="97" t="s">
        <v>1809</v>
      </c>
      <c r="C1592" s="97">
        <v>4</v>
      </c>
      <c r="D1592" s="211" t="s">
        <v>2273</v>
      </c>
      <c r="E1592" s="883" t="s">
        <v>308</v>
      </c>
      <c r="F1592" s="699" t="s">
        <v>2131</v>
      </c>
      <c r="G1592" s="284" t="s">
        <v>38</v>
      </c>
      <c r="H1592" s="284">
        <v>1966</v>
      </c>
      <c r="I1592" s="284" t="s">
        <v>18</v>
      </c>
      <c r="J1592" s="284" t="s">
        <v>124</v>
      </c>
      <c r="K1592" s="284">
        <v>2</v>
      </c>
      <c r="L1592" s="170">
        <v>586.1</v>
      </c>
      <c r="M1592" s="170">
        <v>544.79999999999995</v>
      </c>
      <c r="N1592" s="170">
        <v>0</v>
      </c>
      <c r="O1592" s="98">
        <v>31</v>
      </c>
      <c r="P1592" s="336" t="s">
        <v>2119</v>
      </c>
      <c r="Q1592" s="113">
        <v>79159</v>
      </c>
      <c r="R1592" s="956">
        <v>0</v>
      </c>
      <c r="S1592" s="956">
        <v>54630.75</v>
      </c>
      <c r="T1592" s="956">
        <v>0</v>
      </c>
      <c r="U1592" s="956">
        <v>24528.25</v>
      </c>
      <c r="V1592" s="956">
        <v>0</v>
      </c>
      <c r="W1592" s="956">
        <f>Q1592/L1592</f>
        <v>135.06056986862311</v>
      </c>
      <c r="X1592" s="170">
        <v>135.06</v>
      </c>
      <c r="Y1592" s="157">
        <v>44196</v>
      </c>
    </row>
    <row r="1593" spans="1:25" x14ac:dyDescent="0.25">
      <c r="A1593" s="437"/>
      <c r="B1593" s="34"/>
      <c r="C1593" s="34"/>
      <c r="D1593" s="132"/>
      <c r="E1593" s="883"/>
      <c r="F1593" s="530" t="s">
        <v>31</v>
      </c>
      <c r="G1593" s="501" t="s">
        <v>18</v>
      </c>
      <c r="H1593" s="501" t="s">
        <v>18</v>
      </c>
      <c r="I1593" s="501" t="s">
        <v>18</v>
      </c>
      <c r="J1593" s="501" t="s">
        <v>18</v>
      </c>
      <c r="K1593" s="501" t="s">
        <v>18</v>
      </c>
      <c r="L1593" s="513">
        <f>L1592</f>
        <v>586.1</v>
      </c>
      <c r="M1593" s="513">
        <f>M1592</f>
        <v>544.79999999999995</v>
      </c>
      <c r="N1593" s="513"/>
      <c r="O1593" s="908">
        <f>O1592</f>
        <v>31</v>
      </c>
      <c r="P1593" s="350" t="s">
        <v>18</v>
      </c>
      <c r="Q1593" s="114">
        <f>Q1592</f>
        <v>79159</v>
      </c>
      <c r="R1593" s="114">
        <f t="shared" ref="R1593:U1593" si="910">R1592</f>
        <v>0</v>
      </c>
      <c r="S1593" s="114">
        <f t="shared" si="910"/>
        <v>54630.75</v>
      </c>
      <c r="T1593" s="114">
        <f t="shared" si="910"/>
        <v>0</v>
      </c>
      <c r="U1593" s="114">
        <f t="shared" si="910"/>
        <v>24528.25</v>
      </c>
      <c r="V1593" s="114">
        <v>0</v>
      </c>
      <c r="W1593" s="109" t="s">
        <v>18</v>
      </c>
      <c r="X1593" s="109" t="s">
        <v>18</v>
      </c>
      <c r="Y1593" s="574" t="s">
        <v>18</v>
      </c>
    </row>
    <row r="1594" spans="1:25" ht="15" x14ac:dyDescent="0.25">
      <c r="A1594" s="484" t="s">
        <v>1317</v>
      </c>
      <c r="B1594" s="97" t="s">
        <v>1810</v>
      </c>
      <c r="C1594" s="97">
        <v>8</v>
      </c>
      <c r="D1594" s="211" t="s">
        <v>45</v>
      </c>
      <c r="E1594" s="883" t="s">
        <v>309</v>
      </c>
      <c r="F1594" s="698" t="s">
        <v>1115</v>
      </c>
      <c r="G1594" s="284" t="s">
        <v>38</v>
      </c>
      <c r="H1594" s="284">
        <v>1988</v>
      </c>
      <c r="I1594" s="284">
        <v>2006</v>
      </c>
      <c r="J1594" s="284" t="s">
        <v>378</v>
      </c>
      <c r="K1594" s="284">
        <v>5</v>
      </c>
      <c r="L1594" s="956">
        <v>3126.4</v>
      </c>
      <c r="M1594" s="956">
        <v>2761.4</v>
      </c>
      <c r="N1594" s="113">
        <v>0</v>
      </c>
      <c r="O1594" s="98">
        <v>76</v>
      </c>
      <c r="P1594" s="564" t="s">
        <v>2129</v>
      </c>
      <c r="Q1594" s="113">
        <v>14077930</v>
      </c>
      <c r="R1594" s="956">
        <v>0</v>
      </c>
      <c r="S1594" s="956">
        <v>4847695.95</v>
      </c>
      <c r="T1594" s="956">
        <v>7053703.21</v>
      </c>
      <c r="U1594" s="956">
        <v>2176530.84</v>
      </c>
      <c r="V1594" s="956">
        <v>0</v>
      </c>
      <c r="W1594" s="956">
        <f>Q1594/L1594</f>
        <v>4502.9202917093144</v>
      </c>
      <c r="X1594" s="956">
        <v>4593.09</v>
      </c>
      <c r="Y1594" s="157">
        <v>44196</v>
      </c>
    </row>
    <row r="1595" spans="1:25" x14ac:dyDescent="0.25">
      <c r="A1595" s="437"/>
      <c r="B1595" s="34"/>
      <c r="C1595" s="34"/>
      <c r="D1595" s="132"/>
      <c r="E1595" s="909"/>
      <c r="F1595" s="530" t="s">
        <v>31</v>
      </c>
      <c r="G1595" s="501" t="s">
        <v>18</v>
      </c>
      <c r="H1595" s="501" t="s">
        <v>18</v>
      </c>
      <c r="I1595" s="501" t="s">
        <v>18</v>
      </c>
      <c r="J1595" s="501" t="s">
        <v>18</v>
      </c>
      <c r="K1595" s="501" t="s">
        <v>18</v>
      </c>
      <c r="L1595" s="513">
        <f>L1594</f>
        <v>3126.4</v>
      </c>
      <c r="M1595" s="513">
        <f t="shared" ref="M1595:O1595" si="911">M1594</f>
        <v>2761.4</v>
      </c>
      <c r="N1595" s="513">
        <f t="shared" si="911"/>
        <v>0</v>
      </c>
      <c r="O1595" s="908">
        <f t="shared" si="911"/>
        <v>76</v>
      </c>
      <c r="P1595" s="521" t="s">
        <v>18</v>
      </c>
      <c r="Q1595" s="114">
        <f>Q1594</f>
        <v>14077930</v>
      </c>
      <c r="R1595" s="114">
        <f t="shared" ref="R1595:U1595" si="912">R1594</f>
        <v>0</v>
      </c>
      <c r="S1595" s="114">
        <f t="shared" si="912"/>
        <v>4847695.95</v>
      </c>
      <c r="T1595" s="114">
        <f t="shared" si="912"/>
        <v>7053703.21</v>
      </c>
      <c r="U1595" s="114">
        <f t="shared" si="912"/>
        <v>2176530.84</v>
      </c>
      <c r="V1595" s="114">
        <v>0</v>
      </c>
      <c r="W1595" s="501" t="s">
        <v>18</v>
      </c>
      <c r="X1595" s="109" t="s">
        <v>18</v>
      </c>
      <c r="Y1595" s="574" t="s">
        <v>18</v>
      </c>
    </row>
    <row r="1596" spans="1:25" ht="25.5" x14ac:dyDescent="0.25">
      <c r="A1596" s="484" t="s">
        <v>1318</v>
      </c>
      <c r="B1596" s="97" t="s">
        <v>1811</v>
      </c>
      <c r="C1596" s="97">
        <v>20</v>
      </c>
      <c r="D1596" s="211" t="s">
        <v>2266</v>
      </c>
      <c r="E1596" s="883" t="s">
        <v>310</v>
      </c>
      <c r="F1596" s="994" t="s">
        <v>2132</v>
      </c>
      <c r="G1596" s="284" t="s">
        <v>38</v>
      </c>
      <c r="H1596" s="884">
        <v>1989</v>
      </c>
      <c r="I1596" s="884"/>
      <c r="J1596" s="284" t="s">
        <v>124</v>
      </c>
      <c r="K1596" s="284">
        <v>2</v>
      </c>
      <c r="L1596" s="956">
        <v>822.4</v>
      </c>
      <c r="M1596" s="956">
        <v>733.3</v>
      </c>
      <c r="N1596" s="956">
        <v>0</v>
      </c>
      <c r="O1596" s="98">
        <v>27</v>
      </c>
      <c r="P1596" s="564" t="s">
        <v>2136</v>
      </c>
      <c r="Q1596" s="956">
        <v>99963</v>
      </c>
      <c r="R1596" s="956">
        <v>0</v>
      </c>
      <c r="S1596" s="956">
        <v>68988.41</v>
      </c>
      <c r="T1596" s="956">
        <v>0</v>
      </c>
      <c r="U1596" s="956">
        <v>30974.59</v>
      </c>
      <c r="V1596" s="956">
        <v>0</v>
      </c>
      <c r="W1596" s="956">
        <f>Q1596/L1596</f>
        <v>121.55034046692607</v>
      </c>
      <c r="X1596" s="956">
        <v>121.55</v>
      </c>
      <c r="Y1596" s="157">
        <v>44196</v>
      </c>
    </row>
    <row r="1597" spans="1:25" ht="13.5" thickBot="1" x14ac:dyDescent="0.3">
      <c r="A1597" s="437"/>
      <c r="B1597" s="34"/>
      <c r="C1597" s="34"/>
      <c r="D1597" s="132"/>
      <c r="E1597" s="1096"/>
      <c r="F1597" s="1097" t="s">
        <v>31</v>
      </c>
      <c r="G1597" s="586" t="s">
        <v>18</v>
      </c>
      <c r="H1597" s="586" t="s">
        <v>18</v>
      </c>
      <c r="I1597" s="586" t="s">
        <v>18</v>
      </c>
      <c r="J1597" s="586" t="s">
        <v>18</v>
      </c>
      <c r="K1597" s="586" t="s">
        <v>18</v>
      </c>
      <c r="L1597" s="583">
        <f>L1596</f>
        <v>822.4</v>
      </c>
      <c r="M1597" s="583">
        <f>M1596</f>
        <v>733.3</v>
      </c>
      <c r="N1597" s="583">
        <f>N1596</f>
        <v>0</v>
      </c>
      <c r="O1597" s="1092">
        <f>O1596</f>
        <v>27</v>
      </c>
      <c r="P1597" s="583" t="s">
        <v>18</v>
      </c>
      <c r="Q1597" s="603">
        <f>Q1596</f>
        <v>99963</v>
      </c>
      <c r="R1597" s="603">
        <f t="shared" ref="R1597:U1597" si="913">R1596</f>
        <v>0</v>
      </c>
      <c r="S1597" s="603">
        <f t="shared" si="913"/>
        <v>68988.41</v>
      </c>
      <c r="T1597" s="603">
        <f t="shared" si="913"/>
        <v>0</v>
      </c>
      <c r="U1597" s="603">
        <f t="shared" si="913"/>
        <v>30974.59</v>
      </c>
      <c r="V1597" s="603">
        <v>0</v>
      </c>
      <c r="W1597" s="586" t="s">
        <v>18</v>
      </c>
      <c r="X1597" s="583" t="s">
        <v>18</v>
      </c>
      <c r="Y1597" s="587" t="s">
        <v>18</v>
      </c>
    </row>
    <row r="1598" spans="1:25" ht="13.5" thickBot="1" x14ac:dyDescent="0.3">
      <c r="A1598" s="437"/>
      <c r="B1598" s="34"/>
      <c r="C1598" s="34"/>
      <c r="D1598" s="132"/>
      <c r="E1598" s="1234" t="s">
        <v>36</v>
      </c>
      <c r="F1598" s="1235"/>
      <c r="G1598" s="1235"/>
      <c r="H1598" s="1235"/>
      <c r="I1598" s="1235"/>
      <c r="J1598" s="1235"/>
      <c r="K1598" s="1235"/>
      <c r="L1598" s="1235"/>
      <c r="M1598" s="1235"/>
      <c r="N1598" s="1235"/>
      <c r="O1598" s="1235"/>
      <c r="P1598" s="1235"/>
      <c r="Q1598" s="1235"/>
      <c r="R1598" s="1235"/>
      <c r="S1598" s="1235"/>
      <c r="T1598" s="1235"/>
      <c r="U1598" s="1235"/>
      <c r="V1598" s="1235"/>
      <c r="W1598" s="1235"/>
      <c r="X1598" s="1235"/>
      <c r="Y1598" s="1236"/>
    </row>
    <row r="1599" spans="1:25" ht="13.5" thickBot="1" x14ac:dyDescent="0.25">
      <c r="A1599" s="437"/>
      <c r="B1599" s="34"/>
      <c r="C1599" s="34"/>
      <c r="D1599" s="132"/>
      <c r="E1599" s="54"/>
      <c r="F1599" s="32" t="s">
        <v>313</v>
      </c>
      <c r="G1599" s="27" t="s">
        <v>18</v>
      </c>
      <c r="H1599" s="27" t="s">
        <v>18</v>
      </c>
      <c r="I1599" s="27" t="s">
        <v>18</v>
      </c>
      <c r="J1599" s="27" t="s">
        <v>18</v>
      </c>
      <c r="K1599" s="27" t="s">
        <v>18</v>
      </c>
      <c r="L1599" s="28">
        <f>L1600+L1602+L1615+L1649+L1661+L1866+L1888+L1938+L1961+L1976+L2247+L2282+L2322+L2362</f>
        <v>481496.99</v>
      </c>
      <c r="M1599" s="28">
        <f>M1600+M1602+M1615+M1649+M1661+M1866+M1888+M1938+M1961+M1976+M2247+M2282+M2322+M2362</f>
        <v>420253.88999999996</v>
      </c>
      <c r="N1599" s="28">
        <f>N1600+N1602+N1615+N1649+N1661+N1866+N1888+N1938+N1961+N1976+N2247+N2282+N2322+N2362</f>
        <v>132099.53</v>
      </c>
      <c r="O1599" s="136">
        <f>O1600+O1602+O1615+O1649+O1661+O1866+O1888+O1938+O1961+O1976+O2247+O2282+O2322+O2362</f>
        <v>20473</v>
      </c>
      <c r="P1599" s="335" t="s">
        <v>18</v>
      </c>
      <c r="Q1599" s="28">
        <f t="shared" ref="Q1599:V1599" si="914">Q1600+Q1602+Q1615+Q1649+Q1661+Q1866+Q1888+Q1938+Q1961+Q1976+Q2247+Q2282+Q2322+Q2362</f>
        <v>1124114253.8069999</v>
      </c>
      <c r="R1599" s="373">
        <f t="shared" si="914"/>
        <v>0</v>
      </c>
      <c r="S1599" s="28">
        <f t="shared" si="914"/>
        <v>541368715.00410867</v>
      </c>
      <c r="T1599" s="28">
        <f t="shared" si="914"/>
        <v>34751124.252891272</v>
      </c>
      <c r="U1599" s="28">
        <f t="shared" si="914"/>
        <v>536811506.28999996</v>
      </c>
      <c r="V1599" s="28">
        <f t="shared" si="914"/>
        <v>11182908.26</v>
      </c>
      <c r="W1599" s="124" t="s">
        <v>18</v>
      </c>
      <c r="X1599" s="124" t="s">
        <v>18</v>
      </c>
      <c r="Y1599" s="125" t="s">
        <v>18</v>
      </c>
    </row>
    <row r="1600" spans="1:25" ht="13.5" thickBot="1" x14ac:dyDescent="0.25">
      <c r="A1600" s="437"/>
      <c r="B1600" s="34"/>
      <c r="C1600" s="34"/>
      <c r="D1600" s="132"/>
      <c r="E1600" s="55" t="s">
        <v>40</v>
      </c>
      <c r="F1600" s="33" t="s">
        <v>127</v>
      </c>
      <c r="G1600" s="27" t="s">
        <v>18</v>
      </c>
      <c r="H1600" s="27" t="s">
        <v>18</v>
      </c>
      <c r="I1600" s="27" t="s">
        <v>18</v>
      </c>
      <c r="J1600" s="27" t="s">
        <v>18</v>
      </c>
      <c r="K1600" s="27" t="s">
        <v>18</v>
      </c>
      <c r="L1600" s="28">
        <f>L1601</f>
        <v>0</v>
      </c>
      <c r="M1600" s="28">
        <f t="shared" ref="M1600:O1600" si="915">M1601</f>
        <v>0</v>
      </c>
      <c r="N1600" s="28">
        <f t="shared" si="915"/>
        <v>0</v>
      </c>
      <c r="O1600" s="136">
        <f t="shared" si="915"/>
        <v>0</v>
      </c>
      <c r="P1600" s="335" t="s">
        <v>18</v>
      </c>
      <c r="Q1600" s="28">
        <v>0</v>
      </c>
      <c r="R1600" s="373">
        <v>0</v>
      </c>
      <c r="S1600" s="28">
        <v>0</v>
      </c>
      <c r="T1600" s="28">
        <v>0</v>
      </c>
      <c r="U1600" s="28">
        <v>0</v>
      </c>
      <c r="V1600" s="28">
        <v>0</v>
      </c>
      <c r="W1600" s="101" t="s">
        <v>18</v>
      </c>
      <c r="X1600" s="101" t="s">
        <v>18</v>
      </c>
      <c r="Y1600" s="102" t="s">
        <v>18</v>
      </c>
    </row>
    <row r="1601" spans="1:25" ht="13.5" thickBot="1" x14ac:dyDescent="0.25">
      <c r="A1601" s="437"/>
      <c r="B1601" s="34"/>
      <c r="C1601" s="34"/>
      <c r="D1601" s="132"/>
      <c r="E1601" s="55" t="s">
        <v>33</v>
      </c>
      <c r="F1601" s="33" t="s">
        <v>163</v>
      </c>
      <c r="G1601" s="27" t="s">
        <v>18</v>
      </c>
      <c r="H1601" s="27" t="s">
        <v>18</v>
      </c>
      <c r="I1601" s="27" t="s">
        <v>18</v>
      </c>
      <c r="J1601" s="27" t="s">
        <v>18</v>
      </c>
      <c r="K1601" s="27" t="s">
        <v>18</v>
      </c>
      <c r="L1601" s="28">
        <v>0</v>
      </c>
      <c r="M1601" s="28">
        <v>0</v>
      </c>
      <c r="N1601" s="28"/>
      <c r="O1601" s="136">
        <v>0</v>
      </c>
      <c r="P1601" s="335" t="s">
        <v>18</v>
      </c>
      <c r="Q1601" s="28">
        <v>0</v>
      </c>
      <c r="R1601" s="373">
        <v>0</v>
      </c>
      <c r="S1601" s="28">
        <v>0</v>
      </c>
      <c r="T1601" s="28">
        <v>0</v>
      </c>
      <c r="U1601" s="28">
        <v>0</v>
      </c>
      <c r="V1601" s="28">
        <v>0</v>
      </c>
      <c r="W1601" s="101" t="s">
        <v>18</v>
      </c>
      <c r="X1601" s="101" t="s">
        <v>18</v>
      </c>
      <c r="Y1601" s="102" t="s">
        <v>18</v>
      </c>
    </row>
    <row r="1602" spans="1:25" ht="13.5" thickBot="1" x14ac:dyDescent="0.25">
      <c r="A1602" s="437"/>
      <c r="B1602" s="34"/>
      <c r="C1602" s="34"/>
      <c r="D1602" s="132"/>
      <c r="E1602" s="54" t="s">
        <v>575</v>
      </c>
      <c r="F1602" s="26" t="s">
        <v>160</v>
      </c>
      <c r="G1602" s="60" t="s">
        <v>18</v>
      </c>
      <c r="H1602" s="60" t="s">
        <v>18</v>
      </c>
      <c r="I1602" s="60" t="s">
        <v>18</v>
      </c>
      <c r="J1602" s="60" t="s">
        <v>18</v>
      </c>
      <c r="K1602" s="60" t="s">
        <v>18</v>
      </c>
      <c r="L1602" s="28">
        <f>L1603+L1608</f>
        <v>2904.5</v>
      </c>
      <c r="M1602" s="28">
        <f t="shared" ref="M1602:O1602" si="916">M1603+M1608</f>
        <v>2604.6999999999998</v>
      </c>
      <c r="N1602" s="28">
        <f t="shared" si="916"/>
        <v>851.36</v>
      </c>
      <c r="O1602" s="136">
        <f t="shared" si="916"/>
        <v>115</v>
      </c>
      <c r="P1602" s="101" t="s">
        <v>18</v>
      </c>
      <c r="Q1602" s="28">
        <f>Q1603+Q1608</f>
        <v>6564089</v>
      </c>
      <c r="R1602" s="373">
        <f t="shared" ref="R1602:V1602" si="917">R1603+R1608</f>
        <v>0</v>
      </c>
      <c r="S1602" s="28">
        <f t="shared" si="917"/>
        <v>4689981.25</v>
      </c>
      <c r="T1602" s="28">
        <f t="shared" si="917"/>
        <v>280473.8</v>
      </c>
      <c r="U1602" s="28">
        <f t="shared" si="917"/>
        <v>1593633.95</v>
      </c>
      <c r="V1602" s="28">
        <f t="shared" si="917"/>
        <v>0</v>
      </c>
      <c r="W1602" s="101" t="s">
        <v>18</v>
      </c>
      <c r="X1602" s="101" t="s">
        <v>18</v>
      </c>
      <c r="Y1602" s="102" t="s">
        <v>18</v>
      </c>
    </row>
    <row r="1603" spans="1:25" ht="13.5" thickBot="1" x14ac:dyDescent="0.25">
      <c r="A1603" s="437"/>
      <c r="B1603" s="34"/>
      <c r="C1603" s="34"/>
      <c r="D1603" s="132"/>
      <c r="E1603" s="54" t="s">
        <v>164</v>
      </c>
      <c r="F1603" s="26" t="s">
        <v>161</v>
      </c>
      <c r="G1603" s="60" t="s">
        <v>18</v>
      </c>
      <c r="H1603" s="60" t="s">
        <v>18</v>
      </c>
      <c r="I1603" s="60" t="s">
        <v>18</v>
      </c>
      <c r="J1603" s="60" t="s">
        <v>18</v>
      </c>
      <c r="K1603" s="60" t="s">
        <v>18</v>
      </c>
      <c r="L1603" s="28">
        <f>L1605+L1607</f>
        <v>1330.6999999999998</v>
      </c>
      <c r="M1603" s="28">
        <f t="shared" ref="M1603:O1603" si="918">M1605+M1607</f>
        <v>1195.6999999999998</v>
      </c>
      <c r="N1603" s="28">
        <f t="shared" si="918"/>
        <v>851.36</v>
      </c>
      <c r="O1603" s="136">
        <f t="shared" si="918"/>
        <v>65</v>
      </c>
      <c r="P1603" s="101" t="s">
        <v>18</v>
      </c>
      <c r="Q1603" s="28">
        <f>Q1605+Q1607</f>
        <v>1045584</v>
      </c>
      <c r="R1603" s="373">
        <f t="shared" ref="R1603:V1603" si="919">R1605+R1607</f>
        <v>0</v>
      </c>
      <c r="S1603" s="28">
        <f t="shared" si="919"/>
        <v>683198.48</v>
      </c>
      <c r="T1603" s="28">
        <f t="shared" si="919"/>
        <v>0</v>
      </c>
      <c r="U1603" s="28">
        <f t="shared" si="919"/>
        <v>362385.52</v>
      </c>
      <c r="V1603" s="28">
        <f t="shared" si="919"/>
        <v>0</v>
      </c>
      <c r="W1603" s="101" t="s">
        <v>18</v>
      </c>
      <c r="X1603" s="101" t="s">
        <v>18</v>
      </c>
      <c r="Y1603" s="102" t="s">
        <v>18</v>
      </c>
    </row>
    <row r="1604" spans="1:25" ht="15" x14ac:dyDescent="0.25">
      <c r="A1604" s="484" t="s">
        <v>1319</v>
      </c>
      <c r="B1604" s="97" t="s">
        <v>1812</v>
      </c>
      <c r="C1604" s="97">
        <v>4</v>
      </c>
      <c r="D1604" s="211" t="s">
        <v>2273</v>
      </c>
      <c r="E1604" s="701" t="s">
        <v>576</v>
      </c>
      <c r="F1604" s="589" t="s">
        <v>577</v>
      </c>
      <c r="G1604" s="777" t="s">
        <v>38</v>
      </c>
      <c r="H1604" s="778">
        <v>1977</v>
      </c>
      <c r="I1604" s="778">
        <v>2010</v>
      </c>
      <c r="J1604" s="777" t="s">
        <v>578</v>
      </c>
      <c r="K1604" s="777">
        <v>2</v>
      </c>
      <c r="L1604" s="779">
        <v>806.3</v>
      </c>
      <c r="M1604" s="780">
        <v>725.3</v>
      </c>
      <c r="N1604" s="779">
        <v>500</v>
      </c>
      <c r="O1604" s="781">
        <v>40</v>
      </c>
      <c r="P1604" s="343" t="s">
        <v>2111</v>
      </c>
      <c r="Q1604" s="779">
        <v>633542</v>
      </c>
      <c r="R1604" s="782">
        <v>0</v>
      </c>
      <c r="S1604" s="779">
        <f>Q1604-U1604</f>
        <v>413964.76</v>
      </c>
      <c r="T1604" s="779">
        <v>0</v>
      </c>
      <c r="U1604" s="779">
        <v>219577.24</v>
      </c>
      <c r="V1604" s="779">
        <v>0</v>
      </c>
      <c r="W1604" s="209">
        <f>Q1604/L1604</f>
        <v>785.73979908222748</v>
      </c>
      <c r="X1604" s="779">
        <v>785.74</v>
      </c>
      <c r="Y1604" s="210">
        <v>44561</v>
      </c>
    </row>
    <row r="1605" spans="1:25" x14ac:dyDescent="0.2">
      <c r="A1605" s="437"/>
      <c r="B1605" s="34"/>
      <c r="C1605" s="34"/>
      <c r="D1605" s="132"/>
      <c r="E1605" s="568"/>
      <c r="F1605" s="526" t="s">
        <v>31</v>
      </c>
      <c r="G1605" s="504" t="s">
        <v>18</v>
      </c>
      <c r="H1605" s="504" t="s">
        <v>18</v>
      </c>
      <c r="I1605" s="504" t="s">
        <v>18</v>
      </c>
      <c r="J1605" s="504" t="s">
        <v>18</v>
      </c>
      <c r="K1605" s="504" t="s">
        <v>18</v>
      </c>
      <c r="L1605" s="62">
        <f>L1604</f>
        <v>806.3</v>
      </c>
      <c r="M1605" s="62">
        <f t="shared" ref="M1605:O1605" si="920">M1604</f>
        <v>725.3</v>
      </c>
      <c r="N1605" s="62">
        <f t="shared" si="920"/>
        <v>500</v>
      </c>
      <c r="O1605" s="143">
        <f t="shared" si="920"/>
        <v>40</v>
      </c>
      <c r="P1605" s="352" t="s">
        <v>18</v>
      </c>
      <c r="Q1605" s="62">
        <f>Q1604</f>
        <v>633542</v>
      </c>
      <c r="R1605" s="391">
        <f t="shared" ref="R1605:U1605" si="921">R1604</f>
        <v>0</v>
      </c>
      <c r="S1605" s="62">
        <f t="shared" si="921"/>
        <v>413964.76</v>
      </c>
      <c r="T1605" s="62">
        <f t="shared" si="921"/>
        <v>0</v>
      </c>
      <c r="U1605" s="62">
        <f t="shared" si="921"/>
        <v>219577.24</v>
      </c>
      <c r="V1605" s="62">
        <v>0</v>
      </c>
      <c r="W1605" s="109" t="s">
        <v>18</v>
      </c>
      <c r="X1605" s="109" t="s">
        <v>18</v>
      </c>
      <c r="Y1605" s="110" t="s">
        <v>18</v>
      </c>
    </row>
    <row r="1606" spans="1:25" ht="15" x14ac:dyDescent="0.25">
      <c r="A1606" s="437"/>
      <c r="B1606" s="34"/>
      <c r="C1606" s="34"/>
      <c r="D1606" s="132"/>
      <c r="E1606" s="415" t="s">
        <v>2110</v>
      </c>
      <c r="F1606" s="269" t="s">
        <v>579</v>
      </c>
      <c r="G1606" s="6" t="s">
        <v>38</v>
      </c>
      <c r="H1606" s="957">
        <v>1981</v>
      </c>
      <c r="I1606" s="957">
        <v>2010</v>
      </c>
      <c r="J1606" s="6" t="s">
        <v>578</v>
      </c>
      <c r="K1606" s="6">
        <v>2</v>
      </c>
      <c r="L1606" s="783">
        <v>524.4</v>
      </c>
      <c r="M1606" s="783">
        <v>470.4</v>
      </c>
      <c r="N1606" s="783">
        <v>351.36</v>
      </c>
      <c r="O1606" s="958">
        <v>25</v>
      </c>
      <c r="P1606" s="336" t="s">
        <v>2111</v>
      </c>
      <c r="Q1606" s="783">
        <v>412042</v>
      </c>
      <c r="R1606" s="784">
        <v>0</v>
      </c>
      <c r="S1606" s="783">
        <f>Q1606-U1606</f>
        <v>269233.71999999997</v>
      </c>
      <c r="T1606" s="783">
        <v>0</v>
      </c>
      <c r="U1606" s="783">
        <v>142808.28</v>
      </c>
      <c r="V1606" s="783">
        <v>0</v>
      </c>
      <c r="W1606" s="956">
        <f>Q1606/L1606</f>
        <v>785.73989321128909</v>
      </c>
      <c r="X1606" s="783">
        <v>785.74</v>
      </c>
      <c r="Y1606" s="157">
        <v>44561</v>
      </c>
    </row>
    <row r="1607" spans="1:25" ht="15" thickBot="1" x14ac:dyDescent="0.25">
      <c r="A1607" s="437"/>
      <c r="B1607" s="34"/>
      <c r="C1607" s="34"/>
      <c r="D1607" s="132"/>
      <c r="E1607" s="590"/>
      <c r="F1607" s="591" t="s">
        <v>31</v>
      </c>
      <c r="G1607" s="592" t="s">
        <v>18</v>
      </c>
      <c r="H1607" s="592" t="s">
        <v>18</v>
      </c>
      <c r="I1607" s="592" t="s">
        <v>18</v>
      </c>
      <c r="J1607" s="592" t="s">
        <v>18</v>
      </c>
      <c r="K1607" s="592" t="s">
        <v>18</v>
      </c>
      <c r="L1607" s="593">
        <f>L1606</f>
        <v>524.4</v>
      </c>
      <c r="M1607" s="593">
        <f>M1606</f>
        <v>470.4</v>
      </c>
      <c r="N1607" s="593">
        <v>351.36</v>
      </c>
      <c r="O1607" s="594">
        <f>O1606</f>
        <v>25</v>
      </c>
      <c r="P1607" s="595" t="s">
        <v>18</v>
      </c>
      <c r="Q1607" s="593">
        <f>Q1606</f>
        <v>412042</v>
      </c>
      <c r="R1607" s="596">
        <f t="shared" ref="R1607:U1607" si="922">R1606</f>
        <v>0</v>
      </c>
      <c r="S1607" s="593">
        <f t="shared" si="922"/>
        <v>269233.71999999997</v>
      </c>
      <c r="T1607" s="593">
        <f t="shared" si="922"/>
        <v>0</v>
      </c>
      <c r="U1607" s="593">
        <f t="shared" si="922"/>
        <v>142808.28</v>
      </c>
      <c r="V1607" s="593">
        <f t="shared" ref="V1607" si="923">V1606</f>
        <v>0</v>
      </c>
      <c r="W1607" s="593" t="s">
        <v>18</v>
      </c>
      <c r="X1607" s="593" t="s">
        <v>18</v>
      </c>
      <c r="Y1607" s="597" t="s">
        <v>18</v>
      </c>
    </row>
    <row r="1608" spans="1:25" ht="13.5" thickBot="1" x14ac:dyDescent="0.25">
      <c r="A1608" s="437"/>
      <c r="B1608" s="34"/>
      <c r="C1608" s="34"/>
      <c r="D1608" s="132"/>
      <c r="E1608" s="408" t="s">
        <v>165</v>
      </c>
      <c r="F1608" s="42" t="s">
        <v>162</v>
      </c>
      <c r="G1608" s="202" t="s">
        <v>18</v>
      </c>
      <c r="H1608" s="202" t="s">
        <v>18</v>
      </c>
      <c r="I1608" s="202" t="s">
        <v>18</v>
      </c>
      <c r="J1608" s="202" t="s">
        <v>18</v>
      </c>
      <c r="K1608" s="202" t="s">
        <v>18</v>
      </c>
      <c r="L1608" s="78">
        <f>L1611+L1614</f>
        <v>1573.8</v>
      </c>
      <c r="M1608" s="78">
        <f t="shared" ref="M1608" si="924">M1611+M1614</f>
        <v>1409</v>
      </c>
      <c r="N1608" s="78"/>
      <c r="O1608" s="146">
        <f t="shared" ref="O1608" si="925">O1611+O1614</f>
        <v>50</v>
      </c>
      <c r="P1608" s="128" t="s">
        <v>18</v>
      </c>
      <c r="Q1608" s="78">
        <f>Q1611+Q1614</f>
        <v>5518505</v>
      </c>
      <c r="R1608" s="387">
        <f t="shared" ref="R1608:U1608" si="926">R1611+R1614</f>
        <v>0</v>
      </c>
      <c r="S1608" s="78">
        <f t="shared" si="926"/>
        <v>4006782.77</v>
      </c>
      <c r="T1608" s="78">
        <f t="shared" si="926"/>
        <v>280473.8</v>
      </c>
      <c r="U1608" s="78">
        <f t="shared" si="926"/>
        <v>1231248.43</v>
      </c>
      <c r="V1608" s="78">
        <v>0</v>
      </c>
      <c r="W1608" s="128" t="s">
        <v>18</v>
      </c>
      <c r="X1608" s="128" t="s">
        <v>18</v>
      </c>
      <c r="Y1608" s="129" t="s">
        <v>18</v>
      </c>
    </row>
    <row r="1609" spans="1:25" ht="15" x14ac:dyDescent="0.2">
      <c r="A1609" s="484" t="s">
        <v>1320</v>
      </c>
      <c r="B1609" s="97" t="s">
        <v>1813</v>
      </c>
      <c r="C1609" s="97">
        <v>3</v>
      </c>
      <c r="D1609" s="211" t="s">
        <v>2274</v>
      </c>
      <c r="E1609" s="363" t="s">
        <v>588</v>
      </c>
      <c r="F1609" s="182" t="s">
        <v>869</v>
      </c>
      <c r="G1609" s="158" t="s">
        <v>38</v>
      </c>
      <c r="H1609" s="158">
        <v>1983</v>
      </c>
      <c r="I1609" s="158"/>
      <c r="J1609" s="158" t="s">
        <v>578</v>
      </c>
      <c r="K1609" s="158">
        <v>2</v>
      </c>
      <c r="L1609" s="160">
        <v>786.9</v>
      </c>
      <c r="M1609" s="161">
        <v>701.4</v>
      </c>
      <c r="N1609" s="161"/>
      <c r="O1609" s="162">
        <v>27</v>
      </c>
      <c r="P1609" s="339" t="s">
        <v>2138</v>
      </c>
      <c r="Q1609" s="160">
        <v>2673358</v>
      </c>
      <c r="R1609" s="710">
        <v>0</v>
      </c>
      <c r="S1609" s="785">
        <v>2044960.09</v>
      </c>
      <c r="T1609" s="174">
        <v>0</v>
      </c>
      <c r="U1609" s="785">
        <v>628397.91</v>
      </c>
      <c r="V1609" s="174">
        <v>0</v>
      </c>
      <c r="W1609" s="163">
        <f t="shared" ref="W1609:W1610" si="927">Q1609/L1609</f>
        <v>3397.328758419113</v>
      </c>
      <c r="X1609" s="714">
        <v>3811.46</v>
      </c>
      <c r="Y1609" s="175" t="s">
        <v>334</v>
      </c>
    </row>
    <row r="1610" spans="1:25" ht="15" x14ac:dyDescent="0.2">
      <c r="A1610" s="484" t="s">
        <v>1320</v>
      </c>
      <c r="B1610" s="97" t="s">
        <v>1813</v>
      </c>
      <c r="C1610" s="97">
        <v>20</v>
      </c>
      <c r="D1610" s="211" t="s">
        <v>2267</v>
      </c>
      <c r="E1610" s="364" t="s">
        <v>588</v>
      </c>
      <c r="F1610" s="720" t="s">
        <v>869</v>
      </c>
      <c r="G1610" s="30" t="s">
        <v>38</v>
      </c>
      <c r="H1610" s="30">
        <v>1983</v>
      </c>
      <c r="I1610" s="30"/>
      <c r="J1610" s="30" t="s">
        <v>578</v>
      </c>
      <c r="K1610" s="30">
        <v>2</v>
      </c>
      <c r="L1610" s="50">
        <v>786.9</v>
      </c>
      <c r="M1610" s="165">
        <v>701.4</v>
      </c>
      <c r="N1610" s="165"/>
      <c r="O1610" s="141">
        <v>27</v>
      </c>
      <c r="P1610" s="340" t="s">
        <v>78</v>
      </c>
      <c r="Q1610" s="59">
        <v>74079</v>
      </c>
      <c r="R1610" s="712">
        <v>0</v>
      </c>
      <c r="S1610" s="786">
        <v>56666.04</v>
      </c>
      <c r="T1610" s="51">
        <v>0</v>
      </c>
      <c r="U1610" s="786">
        <v>17412.96</v>
      </c>
      <c r="V1610" s="51">
        <v>0</v>
      </c>
      <c r="W1610" s="107">
        <f t="shared" si="927"/>
        <v>94.140297369424331</v>
      </c>
      <c r="X1610" s="715">
        <v>94.14</v>
      </c>
      <c r="Y1610" s="172" t="s">
        <v>334</v>
      </c>
    </row>
    <row r="1611" spans="1:25" x14ac:dyDescent="0.2">
      <c r="A1611" s="437"/>
      <c r="B1611" s="34"/>
      <c r="C1611" s="34"/>
      <c r="D1611" s="132"/>
      <c r="E1611" s="502"/>
      <c r="F1611" s="267" t="s">
        <v>31</v>
      </c>
      <c r="G1611" s="283" t="s">
        <v>18</v>
      </c>
      <c r="H1611" s="500" t="s">
        <v>18</v>
      </c>
      <c r="I1611" s="500" t="s">
        <v>18</v>
      </c>
      <c r="J1611" s="283" t="s">
        <v>18</v>
      </c>
      <c r="K1611" s="283" t="s">
        <v>18</v>
      </c>
      <c r="L1611" s="62">
        <v>786.9</v>
      </c>
      <c r="M1611" s="62">
        <v>701.4</v>
      </c>
      <c r="N1611" s="150"/>
      <c r="O1611" s="143">
        <v>27</v>
      </c>
      <c r="P1611" s="352" t="s">
        <v>18</v>
      </c>
      <c r="Q1611" s="62">
        <f>Q1609+Q1610</f>
        <v>2747437</v>
      </c>
      <c r="R1611" s="391">
        <f t="shared" ref="R1611:U1611" si="928">R1609+R1610</f>
        <v>0</v>
      </c>
      <c r="S1611" s="62">
        <f t="shared" si="928"/>
        <v>2101626.13</v>
      </c>
      <c r="T1611" s="62">
        <f t="shared" si="928"/>
        <v>0</v>
      </c>
      <c r="U1611" s="62">
        <f t="shared" si="928"/>
        <v>645810.87</v>
      </c>
      <c r="V1611" s="62">
        <v>0</v>
      </c>
      <c r="W1611" s="513" t="s">
        <v>18</v>
      </c>
      <c r="X1611" s="513" t="s">
        <v>18</v>
      </c>
      <c r="Y1611" s="501" t="s">
        <v>18</v>
      </c>
    </row>
    <row r="1612" spans="1:25" ht="15" x14ac:dyDescent="0.2">
      <c r="A1612" s="484" t="s">
        <v>1321</v>
      </c>
      <c r="B1612" s="97" t="s">
        <v>1814</v>
      </c>
      <c r="C1612" s="97">
        <v>3</v>
      </c>
      <c r="D1612" s="211" t="s">
        <v>2274</v>
      </c>
      <c r="E1612" s="502" t="s">
        <v>589</v>
      </c>
      <c r="F1612" s="36" t="s">
        <v>870</v>
      </c>
      <c r="G1612" s="156" t="s">
        <v>38</v>
      </c>
      <c r="H1612" s="156">
        <v>1979</v>
      </c>
      <c r="I1612" s="156"/>
      <c r="J1612" s="156" t="s">
        <v>578</v>
      </c>
      <c r="K1612" s="156">
        <v>2</v>
      </c>
      <c r="L1612" s="150">
        <v>786.9</v>
      </c>
      <c r="M1612" s="150">
        <v>707.6</v>
      </c>
      <c r="N1612" s="62"/>
      <c r="O1612" s="134">
        <v>23</v>
      </c>
      <c r="P1612" s="336" t="s">
        <v>2138</v>
      </c>
      <c r="Q1612" s="150">
        <v>2696989</v>
      </c>
      <c r="R1612" s="377">
        <v>0</v>
      </c>
      <c r="S1612" s="787">
        <v>1848490.6</v>
      </c>
      <c r="T1612" s="787">
        <v>280473.8</v>
      </c>
      <c r="U1612" s="787">
        <v>568024.6</v>
      </c>
      <c r="V1612" s="169">
        <v>0</v>
      </c>
      <c r="W1612" s="956">
        <f t="shared" ref="W1612:W1613" si="929">Q1612/L1612</f>
        <v>3427.359257847249</v>
      </c>
      <c r="X1612" s="284">
        <v>3811.46</v>
      </c>
      <c r="Y1612" s="788" t="s">
        <v>334</v>
      </c>
    </row>
    <row r="1613" spans="1:25" ht="15" x14ac:dyDescent="0.2">
      <c r="A1613" s="484" t="s">
        <v>1321</v>
      </c>
      <c r="B1613" s="97" t="s">
        <v>1814</v>
      </c>
      <c r="C1613" s="97">
        <v>20</v>
      </c>
      <c r="D1613" s="211" t="s">
        <v>2267</v>
      </c>
      <c r="E1613" s="502" t="s">
        <v>589</v>
      </c>
      <c r="F1613" s="36" t="s">
        <v>870</v>
      </c>
      <c r="G1613" s="156" t="s">
        <v>38</v>
      </c>
      <c r="H1613" s="156">
        <v>1979</v>
      </c>
      <c r="I1613" s="156"/>
      <c r="J1613" s="156" t="s">
        <v>578</v>
      </c>
      <c r="K1613" s="156">
        <v>2</v>
      </c>
      <c r="L1613" s="150">
        <v>786.9</v>
      </c>
      <c r="M1613" s="150">
        <v>707.6</v>
      </c>
      <c r="N1613" s="62"/>
      <c r="O1613" s="134">
        <v>23</v>
      </c>
      <c r="P1613" s="336" t="s">
        <v>78</v>
      </c>
      <c r="Q1613" s="150">
        <v>74079</v>
      </c>
      <c r="R1613" s="377">
        <v>0</v>
      </c>
      <c r="S1613" s="787">
        <v>56666.04</v>
      </c>
      <c r="T1613" s="787">
        <v>0</v>
      </c>
      <c r="U1613" s="787">
        <v>17412.96</v>
      </c>
      <c r="V1613" s="169">
        <v>0</v>
      </c>
      <c r="W1613" s="956">
        <f t="shared" si="929"/>
        <v>94.140297369424331</v>
      </c>
      <c r="X1613" s="284">
        <v>94.14</v>
      </c>
      <c r="Y1613" s="788" t="s">
        <v>334</v>
      </c>
    </row>
    <row r="1614" spans="1:25" ht="13.5" thickBot="1" x14ac:dyDescent="0.25">
      <c r="A1614" s="437"/>
      <c r="B1614" s="34"/>
      <c r="C1614" s="34"/>
      <c r="D1614" s="132"/>
      <c r="E1614" s="263"/>
      <c r="F1614" s="516" t="s">
        <v>31</v>
      </c>
      <c r="G1614" s="507" t="s">
        <v>18</v>
      </c>
      <c r="H1614" s="517" t="s">
        <v>18</v>
      </c>
      <c r="I1614" s="517" t="s">
        <v>18</v>
      </c>
      <c r="J1614" s="507" t="s">
        <v>18</v>
      </c>
      <c r="K1614" s="507" t="s">
        <v>18</v>
      </c>
      <c r="L1614" s="285">
        <v>786.9</v>
      </c>
      <c r="M1614" s="285">
        <v>707.6</v>
      </c>
      <c r="N1614" s="50"/>
      <c r="O1614" s="508">
        <v>23</v>
      </c>
      <c r="P1614" s="518" t="s">
        <v>18</v>
      </c>
      <c r="Q1614" s="285">
        <f>Q1612+Q1613</f>
        <v>2771068</v>
      </c>
      <c r="R1614" s="510">
        <f t="shared" ref="R1614:U1614" si="930">R1612+R1613</f>
        <v>0</v>
      </c>
      <c r="S1614" s="285">
        <f t="shared" si="930"/>
        <v>1905156.6400000001</v>
      </c>
      <c r="T1614" s="285">
        <f t="shared" si="930"/>
        <v>280473.8</v>
      </c>
      <c r="U1614" s="285">
        <f t="shared" si="930"/>
        <v>585437.55999999994</v>
      </c>
      <c r="V1614" s="285">
        <v>0</v>
      </c>
      <c r="W1614" s="519" t="s">
        <v>18</v>
      </c>
      <c r="X1614" s="519" t="s">
        <v>18</v>
      </c>
      <c r="Y1614" s="523" t="s">
        <v>18</v>
      </c>
    </row>
    <row r="1615" spans="1:25" ht="13.5" thickBot="1" x14ac:dyDescent="0.25">
      <c r="A1615" s="437"/>
      <c r="B1615" s="34"/>
      <c r="C1615" s="34"/>
      <c r="D1615" s="132"/>
      <c r="E1615" s="54" t="s">
        <v>53</v>
      </c>
      <c r="F1615" s="26" t="s">
        <v>166</v>
      </c>
      <c r="G1615" s="60" t="s">
        <v>18</v>
      </c>
      <c r="H1615" s="60" t="s">
        <v>18</v>
      </c>
      <c r="I1615" s="60" t="s">
        <v>18</v>
      </c>
      <c r="J1615" s="60" t="s">
        <v>18</v>
      </c>
      <c r="K1615" s="60" t="s">
        <v>18</v>
      </c>
      <c r="L1615" s="28">
        <f>L1618+L1621+L1624+L1629+L1634+L1637+L1640+L1645+L1648</f>
        <v>36539.599999999999</v>
      </c>
      <c r="M1615" s="28">
        <f>M1618+M1621+M1624+M1629+M1634+M1637+M1640+M1645+M1648</f>
        <v>33161.5</v>
      </c>
      <c r="N1615" s="28">
        <f>N1618+N1621+N1624+N1629+N1634+N1637+N1640+N1645+N1648</f>
        <v>9730.0999999999985</v>
      </c>
      <c r="O1615" s="136">
        <f t="shared" ref="O1615:U1615" si="931">O1618+O1621+O1624+O1629+O1634+O1637+O1640+O1645+O1648</f>
        <v>1238</v>
      </c>
      <c r="P1615" s="101" t="s">
        <v>18</v>
      </c>
      <c r="Q1615" s="28">
        <f t="shared" si="931"/>
        <v>61408238</v>
      </c>
      <c r="R1615" s="373">
        <f t="shared" si="931"/>
        <v>0</v>
      </c>
      <c r="S1615" s="28">
        <f t="shared" si="931"/>
        <v>28920173.560000002</v>
      </c>
      <c r="T1615" s="28">
        <f t="shared" si="931"/>
        <v>0</v>
      </c>
      <c r="U1615" s="28">
        <f t="shared" si="931"/>
        <v>32488064.439999998</v>
      </c>
      <c r="V1615" s="28">
        <v>0</v>
      </c>
      <c r="W1615" s="101" t="s">
        <v>18</v>
      </c>
      <c r="X1615" s="101" t="s">
        <v>18</v>
      </c>
      <c r="Y1615" s="102" t="s">
        <v>18</v>
      </c>
    </row>
    <row r="1616" spans="1:25" ht="15" x14ac:dyDescent="0.2">
      <c r="A1616" s="484" t="s">
        <v>1322</v>
      </c>
      <c r="B1616" s="97" t="s">
        <v>1815</v>
      </c>
      <c r="C1616" s="97">
        <v>20</v>
      </c>
      <c r="D1616" s="211" t="s">
        <v>2266</v>
      </c>
      <c r="E1616" s="333" t="s">
        <v>752</v>
      </c>
      <c r="F1616" s="173" t="s">
        <v>768</v>
      </c>
      <c r="G1616" s="286" t="s">
        <v>38</v>
      </c>
      <c r="H1616" s="952">
        <v>1992</v>
      </c>
      <c r="I1616" s="952"/>
      <c r="J1616" s="287" t="s">
        <v>729</v>
      </c>
      <c r="K1616" s="286">
        <v>5</v>
      </c>
      <c r="L1616" s="200">
        <v>5023.3999999999996</v>
      </c>
      <c r="M1616" s="288">
        <v>4487.6000000000004</v>
      </c>
      <c r="N1616" s="288">
        <v>1080</v>
      </c>
      <c r="O1616" s="280">
        <v>163</v>
      </c>
      <c r="P1616" s="341" t="s">
        <v>83</v>
      </c>
      <c r="Q1616" s="200">
        <v>148190</v>
      </c>
      <c r="R1616" s="390">
        <v>0</v>
      </c>
      <c r="S1616" s="200">
        <v>69789.990000000005</v>
      </c>
      <c r="T1616" s="200">
        <v>0</v>
      </c>
      <c r="U1616" s="200">
        <v>78400.009999999995</v>
      </c>
      <c r="V1616" s="200">
        <v>0</v>
      </c>
      <c r="W1616" s="956">
        <f>Q1616/L1616</f>
        <v>29.49994027949198</v>
      </c>
      <c r="X1616" s="281">
        <v>29.5</v>
      </c>
      <c r="Y1616" s="272">
        <v>44561</v>
      </c>
    </row>
    <row r="1617" spans="1:25" ht="15" x14ac:dyDescent="0.2">
      <c r="A1617" s="484" t="s">
        <v>1322</v>
      </c>
      <c r="B1617" s="97" t="s">
        <v>1815</v>
      </c>
      <c r="C1617" s="97">
        <v>8</v>
      </c>
      <c r="D1617" s="211" t="s">
        <v>45</v>
      </c>
      <c r="E1617" s="364" t="s">
        <v>752</v>
      </c>
      <c r="F1617" s="37" t="s">
        <v>768</v>
      </c>
      <c r="G1617" s="30" t="s">
        <v>38</v>
      </c>
      <c r="H1617" s="57">
        <v>1992</v>
      </c>
      <c r="I1617" s="57"/>
      <c r="J1617" s="75" t="s">
        <v>729</v>
      </c>
      <c r="K1617" s="30">
        <v>5</v>
      </c>
      <c r="L1617" s="50">
        <v>5023.3999999999996</v>
      </c>
      <c r="M1617" s="165">
        <v>4487.6000000000004</v>
      </c>
      <c r="N1617" s="165">
        <v>1080</v>
      </c>
      <c r="O1617" s="141">
        <v>163</v>
      </c>
      <c r="P1617" s="300" t="s">
        <v>45</v>
      </c>
      <c r="Q1617" s="59">
        <v>3784482</v>
      </c>
      <c r="R1617" s="374">
        <v>0</v>
      </c>
      <c r="S1617" s="50">
        <v>1782299.57</v>
      </c>
      <c r="T1617" s="50">
        <v>0</v>
      </c>
      <c r="U1617" s="50">
        <v>2002182.43</v>
      </c>
      <c r="V1617" s="50">
        <v>0</v>
      </c>
      <c r="W1617" s="107">
        <f>Q1617/N1617</f>
        <v>3504.15</v>
      </c>
      <c r="X1617" s="107">
        <v>3504.15</v>
      </c>
      <c r="Y1617" s="108">
        <v>44561</v>
      </c>
    </row>
    <row r="1618" spans="1:25" x14ac:dyDescent="0.2">
      <c r="A1618" s="437"/>
      <c r="B1618" s="34"/>
      <c r="C1618" s="34"/>
      <c r="D1618" s="132"/>
      <c r="E1618" s="416"/>
      <c r="F1618" s="39" t="s">
        <v>31</v>
      </c>
      <c r="G1618" s="283" t="s">
        <v>18</v>
      </c>
      <c r="H1618" s="283" t="s">
        <v>18</v>
      </c>
      <c r="I1618" s="283" t="s">
        <v>18</v>
      </c>
      <c r="J1618" s="283" t="s">
        <v>18</v>
      </c>
      <c r="K1618" s="283" t="s">
        <v>18</v>
      </c>
      <c r="L1618" s="62">
        <f>L1616</f>
        <v>5023.3999999999996</v>
      </c>
      <c r="M1618" s="62">
        <f>M1616</f>
        <v>4487.6000000000004</v>
      </c>
      <c r="N1618" s="62">
        <f>N1616</f>
        <v>1080</v>
      </c>
      <c r="O1618" s="143">
        <f>O1616</f>
        <v>163</v>
      </c>
      <c r="P1618" s="350" t="s">
        <v>18</v>
      </c>
      <c r="Q1618" s="62">
        <f>Q1616+Q1617</f>
        <v>3932672</v>
      </c>
      <c r="R1618" s="391">
        <f t="shared" ref="R1618:U1618" si="932">R1616+R1617</f>
        <v>0</v>
      </c>
      <c r="S1618" s="62">
        <f t="shared" si="932"/>
        <v>1852089.56</v>
      </c>
      <c r="T1618" s="62">
        <f t="shared" si="932"/>
        <v>0</v>
      </c>
      <c r="U1618" s="62">
        <f t="shared" si="932"/>
        <v>2080582.44</v>
      </c>
      <c r="V1618" s="62">
        <v>0</v>
      </c>
      <c r="W1618" s="109" t="s">
        <v>18</v>
      </c>
      <c r="X1618" s="109" t="s">
        <v>18</v>
      </c>
      <c r="Y1618" s="110" t="s">
        <v>18</v>
      </c>
    </row>
    <row r="1619" spans="1:25" ht="15" x14ac:dyDescent="0.2">
      <c r="A1619" s="484" t="s">
        <v>1152</v>
      </c>
      <c r="B1619" s="97" t="s">
        <v>1816</v>
      </c>
      <c r="C1619" s="97">
        <v>20</v>
      </c>
      <c r="D1619" s="211" t="s">
        <v>2267</v>
      </c>
      <c r="E1619" s="951" t="s">
        <v>753</v>
      </c>
      <c r="F1619" s="184" t="s">
        <v>748</v>
      </c>
      <c r="G1619" s="156" t="s">
        <v>38</v>
      </c>
      <c r="H1619" s="953">
        <v>1987</v>
      </c>
      <c r="I1619" s="953"/>
      <c r="J1619" s="185" t="s">
        <v>729</v>
      </c>
      <c r="K1619" s="156">
        <v>5</v>
      </c>
      <c r="L1619" s="150">
        <v>4384.3</v>
      </c>
      <c r="M1619" s="186">
        <v>4167.6000000000004</v>
      </c>
      <c r="N1619" s="186">
        <v>1130.9000000000001</v>
      </c>
      <c r="O1619" s="134">
        <v>145</v>
      </c>
      <c r="P1619" s="336" t="s">
        <v>78</v>
      </c>
      <c r="Q1619" s="150">
        <v>243285</v>
      </c>
      <c r="R1619" s="371">
        <v>0</v>
      </c>
      <c r="S1619" s="150">
        <v>114574.93</v>
      </c>
      <c r="T1619" s="150">
        <v>0</v>
      </c>
      <c r="U1619" s="150">
        <v>128710.07</v>
      </c>
      <c r="V1619" s="150">
        <v>0</v>
      </c>
      <c r="W1619" s="956">
        <f t="shared" ref="W1619:W1620" si="933">Q1619/L1619</f>
        <v>55.490044020710258</v>
      </c>
      <c r="X1619" s="956">
        <v>55.49</v>
      </c>
      <c r="Y1619" s="157">
        <v>44561</v>
      </c>
    </row>
    <row r="1620" spans="1:25" ht="15" x14ac:dyDescent="0.2">
      <c r="A1620" s="484" t="s">
        <v>1152</v>
      </c>
      <c r="B1620" s="97" t="s">
        <v>1816</v>
      </c>
      <c r="C1620" s="97">
        <v>3</v>
      </c>
      <c r="D1620" s="211" t="s">
        <v>2274</v>
      </c>
      <c r="E1620" s="951" t="s">
        <v>753</v>
      </c>
      <c r="F1620" s="184" t="s">
        <v>748</v>
      </c>
      <c r="G1620" s="156" t="s">
        <v>38</v>
      </c>
      <c r="H1620" s="953">
        <v>1987</v>
      </c>
      <c r="I1620" s="953"/>
      <c r="J1620" s="185" t="s">
        <v>729</v>
      </c>
      <c r="K1620" s="156">
        <v>5</v>
      </c>
      <c r="L1620" s="150">
        <v>4384.3</v>
      </c>
      <c r="M1620" s="186">
        <v>4167.6000000000004</v>
      </c>
      <c r="N1620" s="186">
        <v>1130.9000000000001</v>
      </c>
      <c r="O1620" s="134">
        <v>145</v>
      </c>
      <c r="P1620" s="336" t="s">
        <v>2138</v>
      </c>
      <c r="Q1620" s="150">
        <v>8739357</v>
      </c>
      <c r="R1620" s="371">
        <v>0</v>
      </c>
      <c r="S1620" s="150">
        <v>4115795.04</v>
      </c>
      <c r="T1620" s="150">
        <v>0</v>
      </c>
      <c r="U1620" s="150">
        <v>4623561.96</v>
      </c>
      <c r="V1620" s="150">
        <v>0</v>
      </c>
      <c r="W1620" s="956">
        <f t="shared" si="933"/>
        <v>1993.3300640923294</v>
      </c>
      <c r="X1620" s="956">
        <v>1993.33</v>
      </c>
      <c r="Y1620" s="157">
        <v>44561</v>
      </c>
    </row>
    <row r="1621" spans="1:25" x14ac:dyDescent="0.2">
      <c r="A1621" s="437"/>
      <c r="B1621" s="34"/>
      <c r="C1621" s="34"/>
      <c r="D1621" s="132"/>
      <c r="E1621" s="416"/>
      <c r="F1621" s="39" t="s">
        <v>31</v>
      </c>
      <c r="G1621" s="283" t="s">
        <v>18</v>
      </c>
      <c r="H1621" s="283" t="s">
        <v>18</v>
      </c>
      <c r="I1621" s="283" t="s">
        <v>18</v>
      </c>
      <c r="J1621" s="283" t="s">
        <v>18</v>
      </c>
      <c r="K1621" s="283" t="s">
        <v>18</v>
      </c>
      <c r="L1621" s="62">
        <f>L1619</f>
        <v>4384.3</v>
      </c>
      <c r="M1621" s="62">
        <f>M1619</f>
        <v>4167.6000000000004</v>
      </c>
      <c r="N1621" s="62">
        <f>N1619</f>
        <v>1130.9000000000001</v>
      </c>
      <c r="O1621" s="143">
        <f>O1619</f>
        <v>145</v>
      </c>
      <c r="P1621" s="350" t="s">
        <v>18</v>
      </c>
      <c r="Q1621" s="62">
        <f>Q1619+Q1620</f>
        <v>8982642</v>
      </c>
      <c r="R1621" s="391">
        <f t="shared" ref="R1621:U1621" si="934">R1619+R1620</f>
        <v>0</v>
      </c>
      <c r="S1621" s="62">
        <f t="shared" si="934"/>
        <v>4230369.97</v>
      </c>
      <c r="T1621" s="62">
        <f t="shared" si="934"/>
        <v>0</v>
      </c>
      <c r="U1621" s="62">
        <f t="shared" si="934"/>
        <v>4752272.03</v>
      </c>
      <c r="V1621" s="62">
        <v>0</v>
      </c>
      <c r="W1621" s="109" t="s">
        <v>18</v>
      </c>
      <c r="X1621" s="109" t="s">
        <v>18</v>
      </c>
      <c r="Y1621" s="110" t="s">
        <v>18</v>
      </c>
    </row>
    <row r="1622" spans="1:25" ht="15" x14ac:dyDescent="0.2">
      <c r="A1622" s="484" t="s">
        <v>1153</v>
      </c>
      <c r="B1622" s="97" t="s">
        <v>1817</v>
      </c>
      <c r="C1622" s="97">
        <v>20</v>
      </c>
      <c r="D1622" s="211" t="s">
        <v>2267</v>
      </c>
      <c r="E1622" s="951" t="s">
        <v>754</v>
      </c>
      <c r="F1622" s="184" t="s">
        <v>749</v>
      </c>
      <c r="G1622" s="156" t="s">
        <v>38</v>
      </c>
      <c r="H1622" s="953">
        <v>1985</v>
      </c>
      <c r="I1622" s="953"/>
      <c r="J1622" s="185" t="s">
        <v>729</v>
      </c>
      <c r="K1622" s="156">
        <v>5</v>
      </c>
      <c r="L1622" s="150">
        <v>4749.2</v>
      </c>
      <c r="M1622" s="186">
        <v>4225.2</v>
      </c>
      <c r="N1622" s="186">
        <v>1080</v>
      </c>
      <c r="O1622" s="134">
        <v>160</v>
      </c>
      <c r="P1622" s="336" t="s">
        <v>78</v>
      </c>
      <c r="Q1622" s="150">
        <v>263533</v>
      </c>
      <c r="R1622" s="371">
        <v>0</v>
      </c>
      <c r="S1622" s="150">
        <v>124110.70999999999</v>
      </c>
      <c r="T1622" s="150">
        <v>0</v>
      </c>
      <c r="U1622" s="150">
        <v>139422.29</v>
      </c>
      <c r="V1622" s="150">
        <v>0</v>
      </c>
      <c r="W1622" s="956">
        <f t="shared" ref="W1622:W1623" si="935">Q1622/L1622</f>
        <v>55.489977259327887</v>
      </c>
      <c r="X1622" s="956">
        <v>55.49</v>
      </c>
      <c r="Y1622" s="157">
        <v>44561</v>
      </c>
    </row>
    <row r="1623" spans="1:25" ht="15" x14ac:dyDescent="0.2">
      <c r="A1623" s="484" t="s">
        <v>1153</v>
      </c>
      <c r="B1623" s="97" t="s">
        <v>1817</v>
      </c>
      <c r="C1623" s="97">
        <v>3</v>
      </c>
      <c r="D1623" s="211" t="s">
        <v>2274</v>
      </c>
      <c r="E1623" s="951" t="s">
        <v>754</v>
      </c>
      <c r="F1623" s="184" t="s">
        <v>749</v>
      </c>
      <c r="G1623" s="156" t="s">
        <v>38</v>
      </c>
      <c r="H1623" s="953">
        <v>1985</v>
      </c>
      <c r="I1623" s="953"/>
      <c r="J1623" s="185" t="s">
        <v>729</v>
      </c>
      <c r="K1623" s="156">
        <v>5</v>
      </c>
      <c r="L1623" s="150">
        <v>4749.2</v>
      </c>
      <c r="M1623" s="186">
        <v>4225.2</v>
      </c>
      <c r="N1623" s="186">
        <v>1080</v>
      </c>
      <c r="O1623" s="134">
        <v>160</v>
      </c>
      <c r="P1623" s="336" t="s">
        <v>2138</v>
      </c>
      <c r="Q1623" s="150">
        <v>9466723</v>
      </c>
      <c r="R1623" s="371">
        <v>0</v>
      </c>
      <c r="S1623" s="150">
        <v>4458347.63</v>
      </c>
      <c r="T1623" s="150">
        <v>0</v>
      </c>
      <c r="U1623" s="150">
        <v>5008375.37</v>
      </c>
      <c r="V1623" s="150">
        <v>0</v>
      </c>
      <c r="W1623" s="956">
        <f t="shared" si="935"/>
        <v>1993.3300345321318</v>
      </c>
      <c r="X1623" s="956">
        <v>1993.33</v>
      </c>
      <c r="Y1623" s="157">
        <v>44561</v>
      </c>
    </row>
    <row r="1624" spans="1:25" x14ac:dyDescent="0.2">
      <c r="A1624" s="437"/>
      <c r="B1624" s="34"/>
      <c r="C1624" s="34"/>
      <c r="D1624" s="132"/>
      <c r="E1624" s="416"/>
      <c r="F1624" s="39" t="s">
        <v>31</v>
      </c>
      <c r="G1624" s="283" t="s">
        <v>18</v>
      </c>
      <c r="H1624" s="283" t="s">
        <v>18</v>
      </c>
      <c r="I1624" s="283" t="s">
        <v>18</v>
      </c>
      <c r="J1624" s="283" t="s">
        <v>18</v>
      </c>
      <c r="K1624" s="283" t="s">
        <v>18</v>
      </c>
      <c r="L1624" s="62">
        <f>L1622</f>
        <v>4749.2</v>
      </c>
      <c r="M1624" s="62">
        <f>M1622</f>
        <v>4225.2</v>
      </c>
      <c r="N1624" s="62">
        <f>N1622</f>
        <v>1080</v>
      </c>
      <c r="O1624" s="143">
        <f>O1622</f>
        <v>160</v>
      </c>
      <c r="P1624" s="350" t="s">
        <v>18</v>
      </c>
      <c r="Q1624" s="62">
        <f>Q1622+Q1623</f>
        <v>9730256</v>
      </c>
      <c r="R1624" s="391">
        <f t="shared" ref="R1624:U1624" si="936">R1622+R1623</f>
        <v>0</v>
      </c>
      <c r="S1624" s="62">
        <f t="shared" si="936"/>
        <v>4582458.34</v>
      </c>
      <c r="T1624" s="62">
        <f t="shared" si="936"/>
        <v>0</v>
      </c>
      <c r="U1624" s="62">
        <f t="shared" si="936"/>
        <v>5147797.66</v>
      </c>
      <c r="V1624" s="62">
        <v>0</v>
      </c>
      <c r="W1624" s="109" t="s">
        <v>18</v>
      </c>
      <c r="X1624" s="109" t="s">
        <v>18</v>
      </c>
      <c r="Y1624" s="110" t="s">
        <v>18</v>
      </c>
    </row>
    <row r="1625" spans="1:25" ht="15" x14ac:dyDescent="0.2">
      <c r="A1625" s="484" t="s">
        <v>1323</v>
      </c>
      <c r="B1625" s="97" t="s">
        <v>1818</v>
      </c>
      <c r="C1625" s="97">
        <v>20</v>
      </c>
      <c r="D1625" s="211" t="s">
        <v>2264</v>
      </c>
      <c r="E1625" s="951" t="s">
        <v>755</v>
      </c>
      <c r="F1625" s="184" t="s">
        <v>769</v>
      </c>
      <c r="G1625" s="156" t="s">
        <v>38</v>
      </c>
      <c r="H1625" s="953">
        <v>1988</v>
      </c>
      <c r="I1625" s="953"/>
      <c r="J1625" s="185" t="s">
        <v>729</v>
      </c>
      <c r="K1625" s="156">
        <v>5</v>
      </c>
      <c r="L1625" s="150">
        <v>4821.3</v>
      </c>
      <c r="M1625" s="186">
        <v>4264.1000000000004</v>
      </c>
      <c r="N1625" s="186">
        <v>1068</v>
      </c>
      <c r="O1625" s="134">
        <v>173</v>
      </c>
      <c r="P1625" s="336" t="s">
        <v>2119</v>
      </c>
      <c r="Q1625" s="150">
        <v>270909</v>
      </c>
      <c r="R1625" s="371">
        <v>0</v>
      </c>
      <c r="S1625" s="150">
        <v>127584.43</v>
      </c>
      <c r="T1625" s="150">
        <v>0</v>
      </c>
      <c r="U1625" s="150">
        <v>143324.57</v>
      </c>
      <c r="V1625" s="150">
        <v>0</v>
      </c>
      <c r="W1625" s="956">
        <f t="shared" ref="W1625:W1627" si="937">Q1625/L1625</f>
        <v>56.190031734179577</v>
      </c>
      <c r="X1625" s="956">
        <v>56.19</v>
      </c>
      <c r="Y1625" s="157">
        <v>44561</v>
      </c>
    </row>
    <row r="1626" spans="1:25" ht="15" x14ac:dyDescent="0.2">
      <c r="A1626" s="484" t="s">
        <v>1323</v>
      </c>
      <c r="B1626" s="97" t="s">
        <v>1818</v>
      </c>
      <c r="C1626" s="97">
        <v>1</v>
      </c>
      <c r="D1626" s="211" t="s">
        <v>2272</v>
      </c>
      <c r="E1626" s="951" t="s">
        <v>755</v>
      </c>
      <c r="F1626" s="184" t="s">
        <v>769</v>
      </c>
      <c r="G1626" s="156" t="s">
        <v>38</v>
      </c>
      <c r="H1626" s="953">
        <v>1988</v>
      </c>
      <c r="I1626" s="953"/>
      <c r="J1626" s="185" t="s">
        <v>729</v>
      </c>
      <c r="K1626" s="156">
        <v>5</v>
      </c>
      <c r="L1626" s="150">
        <v>4821.3</v>
      </c>
      <c r="M1626" s="186">
        <v>4264.1000000000004</v>
      </c>
      <c r="N1626" s="186">
        <v>1068</v>
      </c>
      <c r="O1626" s="134">
        <v>173</v>
      </c>
      <c r="P1626" s="336" t="s">
        <v>2111</v>
      </c>
      <c r="Q1626" s="150">
        <v>2440012</v>
      </c>
      <c r="R1626" s="371">
        <v>0</v>
      </c>
      <c r="S1626" s="150">
        <v>1149122.22</v>
      </c>
      <c r="T1626" s="150">
        <v>0</v>
      </c>
      <c r="U1626" s="150">
        <v>1290889.78</v>
      </c>
      <c r="V1626" s="150">
        <v>0</v>
      </c>
      <c r="W1626" s="956">
        <f t="shared" si="937"/>
        <v>506.09005869786154</v>
      </c>
      <c r="X1626" s="956">
        <v>506.09</v>
      </c>
      <c r="Y1626" s="157">
        <v>44561</v>
      </c>
    </row>
    <row r="1627" spans="1:25" ht="15" x14ac:dyDescent="0.2">
      <c r="A1627" s="484" t="s">
        <v>1323</v>
      </c>
      <c r="B1627" s="97" t="s">
        <v>1819</v>
      </c>
      <c r="C1627" s="97">
        <v>20</v>
      </c>
      <c r="D1627" s="211" t="s">
        <v>2266</v>
      </c>
      <c r="E1627" s="951" t="s">
        <v>755</v>
      </c>
      <c r="F1627" s="184" t="s">
        <v>769</v>
      </c>
      <c r="G1627" s="156" t="s">
        <v>38</v>
      </c>
      <c r="H1627" s="953">
        <v>1988</v>
      </c>
      <c r="I1627" s="953"/>
      <c r="J1627" s="185" t="s">
        <v>729</v>
      </c>
      <c r="K1627" s="156">
        <v>5</v>
      </c>
      <c r="L1627" s="150">
        <v>4821.3</v>
      </c>
      <c r="M1627" s="186">
        <v>4264.1000000000004</v>
      </c>
      <c r="N1627" s="186">
        <v>1068</v>
      </c>
      <c r="O1627" s="134">
        <v>173</v>
      </c>
      <c r="P1627" s="336" t="s">
        <v>83</v>
      </c>
      <c r="Q1627" s="150">
        <v>142228</v>
      </c>
      <c r="R1627" s="371">
        <v>0</v>
      </c>
      <c r="S1627" s="150">
        <v>66982.19</v>
      </c>
      <c r="T1627" s="150">
        <v>0</v>
      </c>
      <c r="U1627" s="150">
        <v>75245.81</v>
      </c>
      <c r="V1627" s="150">
        <v>0</v>
      </c>
      <c r="W1627" s="956">
        <f t="shared" si="937"/>
        <v>29.499927405471553</v>
      </c>
      <c r="X1627" s="956">
        <v>29.5</v>
      </c>
      <c r="Y1627" s="157">
        <v>44561</v>
      </c>
    </row>
    <row r="1628" spans="1:25" ht="15" x14ac:dyDescent="0.2">
      <c r="A1628" s="484" t="s">
        <v>1323</v>
      </c>
      <c r="B1628" s="97" t="s">
        <v>1819</v>
      </c>
      <c r="C1628" s="97">
        <v>8</v>
      </c>
      <c r="D1628" s="211" t="s">
        <v>45</v>
      </c>
      <c r="E1628" s="951" t="s">
        <v>755</v>
      </c>
      <c r="F1628" s="184" t="s">
        <v>769</v>
      </c>
      <c r="G1628" s="156" t="s">
        <v>38</v>
      </c>
      <c r="H1628" s="953">
        <v>1988</v>
      </c>
      <c r="I1628" s="953"/>
      <c r="J1628" s="185" t="s">
        <v>729</v>
      </c>
      <c r="K1628" s="156">
        <v>5</v>
      </c>
      <c r="L1628" s="150">
        <v>4821.3</v>
      </c>
      <c r="M1628" s="186">
        <v>4264.1000000000004</v>
      </c>
      <c r="N1628" s="186">
        <v>1068</v>
      </c>
      <c r="O1628" s="134">
        <v>173</v>
      </c>
      <c r="P1628" s="336" t="s">
        <v>45</v>
      </c>
      <c r="Q1628" s="150">
        <v>3742432</v>
      </c>
      <c r="R1628" s="371">
        <v>0</v>
      </c>
      <c r="S1628" s="150">
        <v>1762496.15</v>
      </c>
      <c r="T1628" s="150">
        <v>0</v>
      </c>
      <c r="U1628" s="150">
        <v>1979935.85</v>
      </c>
      <c r="V1628" s="150">
        <v>0</v>
      </c>
      <c r="W1628" s="956">
        <f>Q1628/N1628</f>
        <v>3504.1498127340824</v>
      </c>
      <c r="X1628" s="956">
        <v>3504.15</v>
      </c>
      <c r="Y1628" s="157">
        <v>44561</v>
      </c>
    </row>
    <row r="1629" spans="1:25" x14ac:dyDescent="0.2">
      <c r="A1629" s="437"/>
      <c r="B1629" s="34"/>
      <c r="C1629" s="34"/>
      <c r="D1629" s="132"/>
      <c r="E1629" s="951"/>
      <c r="F1629" s="39" t="s">
        <v>31</v>
      </c>
      <c r="G1629" s="283" t="s">
        <v>18</v>
      </c>
      <c r="H1629" s="283" t="s">
        <v>18</v>
      </c>
      <c r="I1629" s="283" t="s">
        <v>18</v>
      </c>
      <c r="J1629" s="283" t="s">
        <v>18</v>
      </c>
      <c r="K1629" s="283" t="s">
        <v>18</v>
      </c>
      <c r="L1629" s="62">
        <f>L1625</f>
        <v>4821.3</v>
      </c>
      <c r="M1629" s="62">
        <f>M1625</f>
        <v>4264.1000000000004</v>
      </c>
      <c r="N1629" s="62">
        <f>N1625</f>
        <v>1068</v>
      </c>
      <c r="O1629" s="143">
        <f>O1625</f>
        <v>173</v>
      </c>
      <c r="P1629" s="350" t="s">
        <v>18</v>
      </c>
      <c r="Q1629" s="62">
        <f>Q1625+Q1626+Q1627+Q1628</f>
        <v>6595581</v>
      </c>
      <c r="R1629" s="391">
        <f t="shared" ref="R1629:U1629" si="938">R1625+R1626+R1627+R1628</f>
        <v>0</v>
      </c>
      <c r="S1629" s="62">
        <f t="shared" si="938"/>
        <v>3106184.9899999998</v>
      </c>
      <c r="T1629" s="62">
        <f t="shared" si="938"/>
        <v>0</v>
      </c>
      <c r="U1629" s="62">
        <f t="shared" si="938"/>
        <v>3489396.0100000002</v>
      </c>
      <c r="V1629" s="62">
        <v>0</v>
      </c>
      <c r="W1629" s="109" t="s">
        <v>18</v>
      </c>
      <c r="X1629" s="109" t="s">
        <v>18</v>
      </c>
      <c r="Y1629" s="110" t="s">
        <v>18</v>
      </c>
    </row>
    <row r="1630" spans="1:25" ht="15" x14ac:dyDescent="0.2">
      <c r="A1630" s="484" t="s">
        <v>1324</v>
      </c>
      <c r="B1630" s="97" t="s">
        <v>1820</v>
      </c>
      <c r="C1630" s="97">
        <v>20</v>
      </c>
      <c r="D1630" s="211" t="s">
        <v>2264</v>
      </c>
      <c r="E1630" s="951" t="s">
        <v>756</v>
      </c>
      <c r="F1630" s="184" t="s">
        <v>770</v>
      </c>
      <c r="G1630" s="156" t="s">
        <v>38</v>
      </c>
      <c r="H1630" s="953">
        <v>1989</v>
      </c>
      <c r="I1630" s="953"/>
      <c r="J1630" s="185" t="s">
        <v>729</v>
      </c>
      <c r="K1630" s="156">
        <v>5</v>
      </c>
      <c r="L1630" s="150">
        <v>4649.3999999999996</v>
      </c>
      <c r="M1630" s="150">
        <v>4176.3999999999996</v>
      </c>
      <c r="N1630" s="150">
        <v>1069.2</v>
      </c>
      <c r="O1630" s="134">
        <v>166</v>
      </c>
      <c r="P1630" s="336" t="s">
        <v>2119</v>
      </c>
      <c r="Q1630" s="150">
        <v>261250</v>
      </c>
      <c r="R1630" s="371">
        <v>0</v>
      </c>
      <c r="S1630" s="150">
        <v>123035.53</v>
      </c>
      <c r="T1630" s="150">
        <v>0</v>
      </c>
      <c r="U1630" s="150">
        <v>138214.47</v>
      </c>
      <c r="V1630" s="150">
        <v>0</v>
      </c>
      <c r="W1630" s="956">
        <f t="shared" ref="W1630:W1633" si="939">Q1630/L1630</f>
        <v>56.190046027444403</v>
      </c>
      <c r="X1630" s="956">
        <v>56.19</v>
      </c>
      <c r="Y1630" s="157">
        <v>44561</v>
      </c>
    </row>
    <row r="1631" spans="1:25" ht="15" x14ac:dyDescent="0.2">
      <c r="A1631" s="484" t="s">
        <v>1324</v>
      </c>
      <c r="B1631" s="97" t="s">
        <v>1820</v>
      </c>
      <c r="C1631" s="97">
        <v>1</v>
      </c>
      <c r="D1631" s="211" t="s">
        <v>2272</v>
      </c>
      <c r="E1631" s="951" t="s">
        <v>756</v>
      </c>
      <c r="F1631" s="184" t="s">
        <v>770</v>
      </c>
      <c r="G1631" s="156" t="s">
        <v>38</v>
      </c>
      <c r="H1631" s="953">
        <v>1989</v>
      </c>
      <c r="I1631" s="953"/>
      <c r="J1631" s="185" t="s">
        <v>729</v>
      </c>
      <c r="K1631" s="156">
        <v>5</v>
      </c>
      <c r="L1631" s="150">
        <v>4649.3999999999996</v>
      </c>
      <c r="M1631" s="150">
        <v>4176.3999999999996</v>
      </c>
      <c r="N1631" s="150">
        <v>1069.2</v>
      </c>
      <c r="O1631" s="134">
        <v>166</v>
      </c>
      <c r="P1631" s="336" t="s">
        <v>2111</v>
      </c>
      <c r="Q1631" s="150">
        <v>2353015</v>
      </c>
      <c r="R1631" s="371">
        <v>0</v>
      </c>
      <c r="S1631" s="150">
        <v>1108151.03</v>
      </c>
      <c r="T1631" s="150">
        <v>0</v>
      </c>
      <c r="U1631" s="150">
        <v>1244863.97</v>
      </c>
      <c r="V1631" s="150">
        <v>0</v>
      </c>
      <c r="W1631" s="956">
        <f t="shared" si="939"/>
        <v>506.09003312255351</v>
      </c>
      <c r="X1631" s="956">
        <v>506.09</v>
      </c>
      <c r="Y1631" s="157">
        <v>44561</v>
      </c>
    </row>
    <row r="1632" spans="1:25" ht="15" x14ac:dyDescent="0.2">
      <c r="A1632" s="484" t="s">
        <v>1324</v>
      </c>
      <c r="B1632" s="97" t="s">
        <v>1821</v>
      </c>
      <c r="C1632" s="97">
        <v>20</v>
      </c>
      <c r="D1632" s="211" t="s">
        <v>2267</v>
      </c>
      <c r="E1632" s="951" t="s">
        <v>756</v>
      </c>
      <c r="F1632" s="184" t="s">
        <v>770</v>
      </c>
      <c r="G1632" s="156" t="s">
        <v>38</v>
      </c>
      <c r="H1632" s="953">
        <v>1989</v>
      </c>
      <c r="I1632" s="953"/>
      <c r="J1632" s="185" t="s">
        <v>729</v>
      </c>
      <c r="K1632" s="156">
        <v>5</v>
      </c>
      <c r="L1632" s="150">
        <v>4649.3999999999996</v>
      </c>
      <c r="M1632" s="150">
        <v>4176.3999999999996</v>
      </c>
      <c r="N1632" s="150">
        <v>1069.2</v>
      </c>
      <c r="O1632" s="134">
        <v>166</v>
      </c>
      <c r="P1632" s="336" t="s">
        <v>78</v>
      </c>
      <c r="Q1632" s="150">
        <v>257995</v>
      </c>
      <c r="R1632" s="371">
        <v>0</v>
      </c>
      <c r="S1632" s="150">
        <v>121502.59</v>
      </c>
      <c r="T1632" s="150">
        <v>0</v>
      </c>
      <c r="U1632" s="150">
        <v>136492.41</v>
      </c>
      <c r="V1632" s="150">
        <v>0</v>
      </c>
      <c r="W1632" s="956">
        <f t="shared" si="939"/>
        <v>55.489955693207733</v>
      </c>
      <c r="X1632" s="956">
        <v>55.49</v>
      </c>
      <c r="Y1632" s="157">
        <v>44561</v>
      </c>
    </row>
    <row r="1633" spans="1:25" ht="15" x14ac:dyDescent="0.2">
      <c r="A1633" s="484" t="s">
        <v>1324</v>
      </c>
      <c r="B1633" s="97" t="s">
        <v>1821</v>
      </c>
      <c r="C1633" s="97">
        <v>3</v>
      </c>
      <c r="D1633" s="211" t="s">
        <v>2274</v>
      </c>
      <c r="E1633" s="951" t="s">
        <v>756</v>
      </c>
      <c r="F1633" s="184" t="s">
        <v>770</v>
      </c>
      <c r="G1633" s="156" t="s">
        <v>38</v>
      </c>
      <c r="H1633" s="953">
        <v>1989</v>
      </c>
      <c r="I1633" s="953"/>
      <c r="J1633" s="185" t="s">
        <v>729</v>
      </c>
      <c r="K1633" s="156">
        <v>5</v>
      </c>
      <c r="L1633" s="150">
        <v>4649.3999999999996</v>
      </c>
      <c r="M1633" s="150">
        <v>4176.3999999999996</v>
      </c>
      <c r="N1633" s="150">
        <v>1069.2</v>
      </c>
      <c r="O1633" s="134">
        <v>166</v>
      </c>
      <c r="P1633" s="336" t="s">
        <v>2138</v>
      </c>
      <c r="Q1633" s="150">
        <v>9267789</v>
      </c>
      <c r="R1633" s="371">
        <v>0</v>
      </c>
      <c r="S1633" s="150">
        <v>4364659.78</v>
      </c>
      <c r="T1633" s="150">
        <v>0</v>
      </c>
      <c r="U1633" s="150">
        <v>4903129.22</v>
      </c>
      <c r="V1633" s="150">
        <v>0</v>
      </c>
      <c r="W1633" s="956">
        <f t="shared" si="939"/>
        <v>1993.330107110595</v>
      </c>
      <c r="X1633" s="956">
        <v>1993.33</v>
      </c>
      <c r="Y1633" s="157">
        <v>44561</v>
      </c>
    </row>
    <row r="1634" spans="1:25" x14ac:dyDescent="0.2">
      <c r="A1634" s="437"/>
      <c r="B1634" s="34"/>
      <c r="C1634" s="34"/>
      <c r="D1634" s="132"/>
      <c r="E1634" s="416"/>
      <c r="F1634" s="39" t="s">
        <v>31</v>
      </c>
      <c r="G1634" s="283" t="s">
        <v>18</v>
      </c>
      <c r="H1634" s="283" t="s">
        <v>18</v>
      </c>
      <c r="I1634" s="283" t="s">
        <v>18</v>
      </c>
      <c r="J1634" s="283" t="s">
        <v>18</v>
      </c>
      <c r="K1634" s="283" t="s">
        <v>18</v>
      </c>
      <c r="L1634" s="62">
        <f>L1630</f>
        <v>4649.3999999999996</v>
      </c>
      <c r="M1634" s="62">
        <f>M1630</f>
        <v>4176.3999999999996</v>
      </c>
      <c r="N1634" s="62">
        <f>N1630</f>
        <v>1069.2</v>
      </c>
      <c r="O1634" s="143">
        <f>O1630</f>
        <v>166</v>
      </c>
      <c r="P1634" s="350" t="s">
        <v>18</v>
      </c>
      <c r="Q1634" s="62">
        <f>Q1630+Q1631+Q1632+Q1633</f>
        <v>12140049</v>
      </c>
      <c r="R1634" s="391">
        <f t="shared" ref="R1634:U1634" si="940">R1630+R1631+R1632+R1633</f>
        <v>0</v>
      </c>
      <c r="S1634" s="62">
        <f t="shared" si="940"/>
        <v>5717348.9300000006</v>
      </c>
      <c r="T1634" s="62">
        <f t="shared" si="940"/>
        <v>0</v>
      </c>
      <c r="U1634" s="62">
        <f t="shared" si="940"/>
        <v>6422700.0699999994</v>
      </c>
      <c r="V1634" s="62">
        <v>0</v>
      </c>
      <c r="W1634" s="109" t="s">
        <v>18</v>
      </c>
      <c r="X1634" s="109" t="s">
        <v>18</v>
      </c>
      <c r="Y1634" s="110" t="s">
        <v>18</v>
      </c>
    </row>
    <row r="1635" spans="1:25" ht="15" x14ac:dyDescent="0.2">
      <c r="A1635" s="484" t="s">
        <v>1142</v>
      </c>
      <c r="B1635" s="97" t="s">
        <v>1822</v>
      </c>
      <c r="C1635" s="97">
        <v>20</v>
      </c>
      <c r="D1635" s="211" t="s">
        <v>2266</v>
      </c>
      <c r="E1635" s="951" t="s">
        <v>757</v>
      </c>
      <c r="F1635" s="184" t="s">
        <v>736</v>
      </c>
      <c r="G1635" s="156" t="s">
        <v>38</v>
      </c>
      <c r="H1635" s="953">
        <v>1963</v>
      </c>
      <c r="I1635" s="953"/>
      <c r="J1635" s="185" t="s">
        <v>729</v>
      </c>
      <c r="K1635" s="185" t="s">
        <v>58</v>
      </c>
      <c r="L1635" s="150">
        <v>2377.3000000000002</v>
      </c>
      <c r="M1635" s="150">
        <v>2113</v>
      </c>
      <c r="N1635" s="150">
        <v>624</v>
      </c>
      <c r="O1635" s="548">
        <v>92</v>
      </c>
      <c r="P1635" s="336" t="s">
        <v>83</v>
      </c>
      <c r="Q1635" s="150">
        <v>70130</v>
      </c>
      <c r="R1635" s="371">
        <v>0</v>
      </c>
      <c r="S1635" s="150">
        <v>33027.68</v>
      </c>
      <c r="T1635" s="150">
        <v>0</v>
      </c>
      <c r="U1635" s="150">
        <v>37102.32</v>
      </c>
      <c r="V1635" s="150">
        <v>0</v>
      </c>
      <c r="W1635" s="956">
        <f>Q1635/L1635</f>
        <v>29.499852774155553</v>
      </c>
      <c r="X1635" s="956">
        <v>29.5</v>
      </c>
      <c r="Y1635" s="157">
        <v>44561</v>
      </c>
    </row>
    <row r="1636" spans="1:25" ht="15" x14ac:dyDescent="0.2">
      <c r="A1636" s="484" t="s">
        <v>1142</v>
      </c>
      <c r="B1636" s="97" t="s">
        <v>1822</v>
      </c>
      <c r="C1636" s="97">
        <v>8</v>
      </c>
      <c r="D1636" s="211" t="s">
        <v>45</v>
      </c>
      <c r="E1636" s="951" t="s">
        <v>757</v>
      </c>
      <c r="F1636" s="184" t="s">
        <v>736</v>
      </c>
      <c r="G1636" s="156" t="s">
        <v>38</v>
      </c>
      <c r="H1636" s="953">
        <v>1963</v>
      </c>
      <c r="I1636" s="953"/>
      <c r="J1636" s="185" t="s">
        <v>729</v>
      </c>
      <c r="K1636" s="185" t="s">
        <v>58</v>
      </c>
      <c r="L1636" s="150">
        <v>2377.3000000000002</v>
      </c>
      <c r="M1636" s="150">
        <v>2113</v>
      </c>
      <c r="N1636" s="150">
        <v>624</v>
      </c>
      <c r="O1636" s="548">
        <v>92</v>
      </c>
      <c r="P1636" s="336" t="s">
        <v>45</v>
      </c>
      <c r="Q1636" s="150">
        <v>2186590</v>
      </c>
      <c r="R1636" s="371">
        <v>0</v>
      </c>
      <c r="S1636" s="150">
        <v>1029773.28</v>
      </c>
      <c r="T1636" s="150">
        <v>0</v>
      </c>
      <c r="U1636" s="150">
        <v>1156816.72</v>
      </c>
      <c r="V1636" s="150">
        <v>0</v>
      </c>
      <c r="W1636" s="956">
        <f>Q1636/N1636</f>
        <v>3504.1506410256411</v>
      </c>
      <c r="X1636" s="956">
        <v>3504.15</v>
      </c>
      <c r="Y1636" s="157">
        <v>44561</v>
      </c>
    </row>
    <row r="1637" spans="1:25" x14ac:dyDescent="0.2">
      <c r="A1637" s="437"/>
      <c r="B1637" s="34"/>
      <c r="C1637" s="34"/>
      <c r="D1637" s="132"/>
      <c r="E1637" s="951"/>
      <c r="F1637" s="39" t="s">
        <v>31</v>
      </c>
      <c r="G1637" s="283" t="s">
        <v>18</v>
      </c>
      <c r="H1637" s="283" t="s">
        <v>18</v>
      </c>
      <c r="I1637" s="283" t="s">
        <v>18</v>
      </c>
      <c r="J1637" s="283" t="s">
        <v>18</v>
      </c>
      <c r="K1637" s="283" t="s">
        <v>18</v>
      </c>
      <c r="L1637" s="62">
        <f>L1635</f>
        <v>2377.3000000000002</v>
      </c>
      <c r="M1637" s="62">
        <f>M1635</f>
        <v>2113</v>
      </c>
      <c r="N1637" s="62">
        <f>N1635</f>
        <v>624</v>
      </c>
      <c r="O1637" s="143">
        <f>O1635</f>
        <v>92</v>
      </c>
      <c r="P1637" s="350" t="s">
        <v>18</v>
      </c>
      <c r="Q1637" s="62">
        <f>Q1635+Q1636</f>
        <v>2256720</v>
      </c>
      <c r="R1637" s="391">
        <f t="shared" ref="R1637:U1637" si="941">R1635+R1636</f>
        <v>0</v>
      </c>
      <c r="S1637" s="62">
        <f t="shared" si="941"/>
        <v>1062800.96</v>
      </c>
      <c r="T1637" s="62">
        <f t="shared" si="941"/>
        <v>0</v>
      </c>
      <c r="U1637" s="62">
        <f t="shared" si="941"/>
        <v>1193919.04</v>
      </c>
      <c r="V1637" s="62">
        <v>0</v>
      </c>
      <c r="W1637" s="109" t="s">
        <v>18</v>
      </c>
      <c r="X1637" s="109" t="s">
        <v>18</v>
      </c>
      <c r="Y1637" s="110" t="s">
        <v>18</v>
      </c>
    </row>
    <row r="1638" spans="1:25" ht="15" x14ac:dyDescent="0.2">
      <c r="A1638" s="484" t="s">
        <v>1325</v>
      </c>
      <c r="B1638" s="97" t="s">
        <v>1823</v>
      </c>
      <c r="C1638" s="97">
        <v>20</v>
      </c>
      <c r="D1638" s="211" t="s">
        <v>2267</v>
      </c>
      <c r="E1638" s="951" t="s">
        <v>758</v>
      </c>
      <c r="F1638" s="184" t="s">
        <v>771</v>
      </c>
      <c r="G1638" s="156" t="s">
        <v>38</v>
      </c>
      <c r="H1638" s="953">
        <v>1966</v>
      </c>
      <c r="I1638" s="953"/>
      <c r="J1638" s="156" t="s">
        <v>738</v>
      </c>
      <c r="K1638" s="156">
        <v>4</v>
      </c>
      <c r="L1638" s="150">
        <v>4334.8999999999996</v>
      </c>
      <c r="M1638" s="150">
        <v>4039.7</v>
      </c>
      <c r="N1638" s="150">
        <v>1519</v>
      </c>
      <c r="O1638" s="134">
        <v>125</v>
      </c>
      <c r="P1638" s="336" t="s">
        <v>78</v>
      </c>
      <c r="Q1638" s="150">
        <v>336778</v>
      </c>
      <c r="R1638" s="371">
        <v>0</v>
      </c>
      <c r="S1638" s="150">
        <v>158605.4</v>
      </c>
      <c r="T1638" s="150">
        <v>0</v>
      </c>
      <c r="U1638" s="150">
        <v>178172.6</v>
      </c>
      <c r="V1638" s="150">
        <v>0</v>
      </c>
      <c r="W1638" s="956">
        <f t="shared" ref="W1638:W1639" si="942">Q1638/L1638</f>
        <v>77.689912108699176</v>
      </c>
      <c r="X1638" s="956">
        <v>77.69</v>
      </c>
      <c r="Y1638" s="157">
        <v>44561</v>
      </c>
    </row>
    <row r="1639" spans="1:25" ht="15" x14ac:dyDescent="0.2">
      <c r="A1639" s="484" t="s">
        <v>1325</v>
      </c>
      <c r="B1639" s="97" t="s">
        <v>1823</v>
      </c>
      <c r="C1639" s="97">
        <v>3</v>
      </c>
      <c r="D1639" s="211" t="s">
        <v>2274</v>
      </c>
      <c r="E1639" s="951" t="s">
        <v>758</v>
      </c>
      <c r="F1639" s="184" t="s">
        <v>771</v>
      </c>
      <c r="G1639" s="156" t="s">
        <v>38</v>
      </c>
      <c r="H1639" s="953">
        <v>1966</v>
      </c>
      <c r="I1639" s="953"/>
      <c r="J1639" s="156" t="s">
        <v>738</v>
      </c>
      <c r="K1639" s="156">
        <v>4</v>
      </c>
      <c r="L1639" s="150">
        <v>4334.8999999999996</v>
      </c>
      <c r="M1639" s="150">
        <v>4039.7</v>
      </c>
      <c r="N1639" s="150">
        <v>1519</v>
      </c>
      <c r="O1639" s="134">
        <v>125</v>
      </c>
      <c r="P1639" s="336" t="s">
        <v>2138</v>
      </c>
      <c r="Q1639" s="150">
        <v>5843965</v>
      </c>
      <c r="R1639" s="371">
        <v>0</v>
      </c>
      <c r="S1639" s="150">
        <v>2752211.88</v>
      </c>
      <c r="T1639" s="150">
        <v>0</v>
      </c>
      <c r="U1639" s="150">
        <v>3091753.12</v>
      </c>
      <c r="V1639" s="150">
        <v>0</v>
      </c>
      <c r="W1639" s="956">
        <f t="shared" si="942"/>
        <v>1348.1199104938985</v>
      </c>
      <c r="X1639" s="956">
        <v>1348.12</v>
      </c>
      <c r="Y1639" s="157">
        <v>44561</v>
      </c>
    </row>
    <row r="1640" spans="1:25" x14ac:dyDescent="0.2">
      <c r="A1640" s="437"/>
      <c r="B1640" s="34"/>
      <c r="C1640" s="34"/>
      <c r="D1640" s="132"/>
      <c r="E1640" s="951"/>
      <c r="F1640" s="39" t="s">
        <v>31</v>
      </c>
      <c r="G1640" s="283" t="s">
        <v>18</v>
      </c>
      <c r="H1640" s="283" t="s">
        <v>18</v>
      </c>
      <c r="I1640" s="283" t="s">
        <v>18</v>
      </c>
      <c r="J1640" s="283" t="s">
        <v>18</v>
      </c>
      <c r="K1640" s="283" t="s">
        <v>18</v>
      </c>
      <c r="L1640" s="62">
        <f>L1638</f>
        <v>4334.8999999999996</v>
      </c>
      <c r="M1640" s="62">
        <f>M1638</f>
        <v>4039.7</v>
      </c>
      <c r="N1640" s="62">
        <f>N1638</f>
        <v>1519</v>
      </c>
      <c r="O1640" s="143">
        <f>O1638</f>
        <v>125</v>
      </c>
      <c r="P1640" s="350" t="s">
        <v>18</v>
      </c>
      <c r="Q1640" s="62">
        <f>Q1638+Q1639</f>
        <v>6180743</v>
      </c>
      <c r="R1640" s="391">
        <f t="shared" ref="R1640:U1640" si="943">R1638+R1639</f>
        <v>0</v>
      </c>
      <c r="S1640" s="62">
        <f t="shared" si="943"/>
        <v>2910817.28</v>
      </c>
      <c r="T1640" s="62">
        <f t="shared" si="943"/>
        <v>0</v>
      </c>
      <c r="U1640" s="62">
        <f t="shared" si="943"/>
        <v>3269925.72</v>
      </c>
      <c r="V1640" s="62">
        <v>0</v>
      </c>
      <c r="W1640" s="109" t="s">
        <v>18</v>
      </c>
      <c r="X1640" s="109" t="s">
        <v>18</v>
      </c>
      <c r="Y1640" s="110" t="s">
        <v>18</v>
      </c>
    </row>
    <row r="1641" spans="1:25" ht="25.5" x14ac:dyDescent="0.2">
      <c r="A1641" s="484" t="s">
        <v>1144</v>
      </c>
      <c r="B1641" s="97" t="s">
        <v>1824</v>
      </c>
      <c r="C1641" s="97">
        <v>20</v>
      </c>
      <c r="D1641" s="211" t="s">
        <v>2269</v>
      </c>
      <c r="E1641" s="951" t="s">
        <v>759</v>
      </c>
      <c r="F1641" s="184" t="s">
        <v>739</v>
      </c>
      <c r="G1641" s="156" t="s">
        <v>38</v>
      </c>
      <c r="H1641" s="953">
        <v>1969</v>
      </c>
      <c r="I1641" s="953"/>
      <c r="J1641" s="156" t="s">
        <v>740</v>
      </c>
      <c r="K1641" s="156">
        <v>4</v>
      </c>
      <c r="L1641" s="150">
        <v>3426</v>
      </c>
      <c r="M1641" s="150">
        <v>3136.1</v>
      </c>
      <c r="N1641" s="150">
        <v>1300</v>
      </c>
      <c r="O1641" s="134">
        <v>139</v>
      </c>
      <c r="P1641" s="336" t="s">
        <v>2136</v>
      </c>
      <c r="Q1641" s="150">
        <v>203710</v>
      </c>
      <c r="R1641" s="371">
        <v>0</v>
      </c>
      <c r="S1641" s="150">
        <v>95937.1</v>
      </c>
      <c r="T1641" s="150">
        <v>0</v>
      </c>
      <c r="U1641" s="150">
        <v>107772.9</v>
      </c>
      <c r="V1641" s="150">
        <v>0</v>
      </c>
      <c r="W1641" s="956">
        <f t="shared" ref="W1641:W1644" si="944">Q1641/L1641</f>
        <v>59.460011675423232</v>
      </c>
      <c r="X1641" s="956">
        <v>59.46</v>
      </c>
      <c r="Y1641" s="157">
        <v>44561</v>
      </c>
    </row>
    <row r="1642" spans="1:25" ht="15" x14ac:dyDescent="0.2">
      <c r="A1642" s="484" t="s">
        <v>1144</v>
      </c>
      <c r="B1642" s="97" t="s">
        <v>1824</v>
      </c>
      <c r="C1642" s="97">
        <v>4</v>
      </c>
      <c r="D1642" s="211" t="s">
        <v>2275</v>
      </c>
      <c r="E1642" s="951" t="s">
        <v>759</v>
      </c>
      <c r="F1642" s="184" t="s">
        <v>739</v>
      </c>
      <c r="G1642" s="156" t="s">
        <v>38</v>
      </c>
      <c r="H1642" s="953">
        <v>1969</v>
      </c>
      <c r="I1642" s="953"/>
      <c r="J1642" s="156" t="s">
        <v>740</v>
      </c>
      <c r="K1642" s="156">
        <v>4</v>
      </c>
      <c r="L1642" s="150">
        <v>3426</v>
      </c>
      <c r="M1642" s="150">
        <v>3136.1</v>
      </c>
      <c r="N1642" s="150">
        <v>1300</v>
      </c>
      <c r="O1642" s="134">
        <v>139</v>
      </c>
      <c r="P1642" s="336" t="s">
        <v>2137</v>
      </c>
      <c r="Q1642" s="150">
        <v>3086483</v>
      </c>
      <c r="R1642" s="371">
        <v>0</v>
      </c>
      <c r="S1642" s="150">
        <v>1453577.36</v>
      </c>
      <c r="T1642" s="150">
        <v>0</v>
      </c>
      <c r="U1642" s="150">
        <v>1632905.64</v>
      </c>
      <c r="V1642" s="150">
        <v>0</v>
      </c>
      <c r="W1642" s="956">
        <f t="shared" si="944"/>
        <v>900.89988324576768</v>
      </c>
      <c r="X1642" s="956">
        <v>900.9</v>
      </c>
      <c r="Y1642" s="157">
        <v>44561</v>
      </c>
    </row>
    <row r="1643" spans="1:25" ht="25.5" x14ac:dyDescent="0.2">
      <c r="A1643" s="484" t="s">
        <v>1144</v>
      </c>
      <c r="B1643" s="97" t="s">
        <v>1825</v>
      </c>
      <c r="C1643" s="97">
        <v>20</v>
      </c>
      <c r="D1643" s="211" t="s">
        <v>2268</v>
      </c>
      <c r="E1643" s="951" t="s">
        <v>759</v>
      </c>
      <c r="F1643" s="184" t="s">
        <v>739</v>
      </c>
      <c r="G1643" s="156" t="s">
        <v>38</v>
      </c>
      <c r="H1643" s="953">
        <v>1969</v>
      </c>
      <c r="I1643" s="953"/>
      <c r="J1643" s="156" t="s">
        <v>740</v>
      </c>
      <c r="K1643" s="156">
        <v>4</v>
      </c>
      <c r="L1643" s="150">
        <v>3426</v>
      </c>
      <c r="M1643" s="150">
        <v>3136.1</v>
      </c>
      <c r="N1643" s="150">
        <v>1300</v>
      </c>
      <c r="O1643" s="134">
        <v>139</v>
      </c>
      <c r="P1643" s="336" t="s">
        <v>2140</v>
      </c>
      <c r="Q1643" s="150">
        <v>203710</v>
      </c>
      <c r="R1643" s="371">
        <v>0</v>
      </c>
      <c r="S1643" s="150">
        <v>95937.1</v>
      </c>
      <c r="T1643" s="150">
        <v>0</v>
      </c>
      <c r="U1643" s="150">
        <v>107772.9</v>
      </c>
      <c r="V1643" s="150">
        <v>0</v>
      </c>
      <c r="W1643" s="956">
        <f t="shared" si="944"/>
        <v>59.460011675423232</v>
      </c>
      <c r="X1643" s="956">
        <v>59.46</v>
      </c>
      <c r="Y1643" s="157">
        <v>44561</v>
      </c>
    </row>
    <row r="1644" spans="1:25" ht="15" x14ac:dyDescent="0.2">
      <c r="A1644" s="484" t="s">
        <v>1144</v>
      </c>
      <c r="B1644" s="97" t="s">
        <v>1825</v>
      </c>
      <c r="C1644" s="97">
        <v>4</v>
      </c>
      <c r="D1644" s="211" t="s">
        <v>2273</v>
      </c>
      <c r="E1644" s="951" t="s">
        <v>759</v>
      </c>
      <c r="F1644" s="184" t="s">
        <v>739</v>
      </c>
      <c r="G1644" s="156" t="s">
        <v>38</v>
      </c>
      <c r="H1644" s="953">
        <v>1969</v>
      </c>
      <c r="I1644" s="953"/>
      <c r="J1644" s="156" t="s">
        <v>740</v>
      </c>
      <c r="K1644" s="156">
        <v>4</v>
      </c>
      <c r="L1644" s="150">
        <v>3426</v>
      </c>
      <c r="M1644" s="150">
        <v>3136.1</v>
      </c>
      <c r="N1644" s="150">
        <v>1300</v>
      </c>
      <c r="O1644" s="134">
        <v>139</v>
      </c>
      <c r="P1644" s="336" t="s">
        <v>2115</v>
      </c>
      <c r="Q1644" s="150">
        <v>1260562</v>
      </c>
      <c r="R1644" s="371">
        <v>0</v>
      </c>
      <c r="S1644" s="150">
        <v>593660.93000000005</v>
      </c>
      <c r="T1644" s="150">
        <v>0</v>
      </c>
      <c r="U1644" s="150">
        <v>666901.06999999995</v>
      </c>
      <c r="V1644" s="150">
        <v>0</v>
      </c>
      <c r="W1644" s="956">
        <f t="shared" si="944"/>
        <v>367.93987157034445</v>
      </c>
      <c r="X1644" s="956">
        <v>367.94</v>
      </c>
      <c r="Y1644" s="157">
        <v>44561</v>
      </c>
    </row>
    <row r="1645" spans="1:25" x14ac:dyDescent="0.2">
      <c r="A1645" s="437"/>
      <c r="B1645" s="34"/>
      <c r="C1645" s="34"/>
      <c r="D1645" s="132"/>
      <c r="E1645" s="951"/>
      <c r="F1645" s="39" t="s">
        <v>31</v>
      </c>
      <c r="G1645" s="283" t="s">
        <v>18</v>
      </c>
      <c r="H1645" s="283" t="s">
        <v>18</v>
      </c>
      <c r="I1645" s="283" t="s">
        <v>18</v>
      </c>
      <c r="J1645" s="283" t="s">
        <v>18</v>
      </c>
      <c r="K1645" s="283" t="s">
        <v>18</v>
      </c>
      <c r="L1645" s="62">
        <f>L1641</f>
        <v>3426</v>
      </c>
      <c r="M1645" s="62">
        <f>M1641</f>
        <v>3136.1</v>
      </c>
      <c r="N1645" s="62">
        <f>N1641</f>
        <v>1300</v>
      </c>
      <c r="O1645" s="143">
        <f>O1641</f>
        <v>139</v>
      </c>
      <c r="P1645" s="350" t="s">
        <v>18</v>
      </c>
      <c r="Q1645" s="62">
        <f>Q1641+Q1642+Q1643+Q1644</f>
        <v>4754465</v>
      </c>
      <c r="R1645" s="391">
        <f t="shared" ref="R1645:U1645" si="945">R1641+R1642+R1643+R1644</f>
        <v>0</v>
      </c>
      <c r="S1645" s="62">
        <f t="shared" si="945"/>
        <v>2239112.4900000002</v>
      </c>
      <c r="T1645" s="62">
        <f t="shared" si="945"/>
        <v>0</v>
      </c>
      <c r="U1645" s="62">
        <f t="shared" si="945"/>
        <v>2515352.5099999998</v>
      </c>
      <c r="V1645" s="62">
        <v>0</v>
      </c>
      <c r="W1645" s="109" t="s">
        <v>18</v>
      </c>
      <c r="X1645" s="109" t="s">
        <v>18</v>
      </c>
      <c r="Y1645" s="110" t="s">
        <v>18</v>
      </c>
    </row>
    <row r="1646" spans="1:25" ht="15" x14ac:dyDescent="0.2">
      <c r="A1646" s="484" t="s">
        <v>1326</v>
      </c>
      <c r="B1646" s="97" t="s">
        <v>1826</v>
      </c>
      <c r="C1646" s="97">
        <v>20</v>
      </c>
      <c r="D1646" s="211" t="s">
        <v>2266</v>
      </c>
      <c r="E1646" s="951" t="s">
        <v>760</v>
      </c>
      <c r="F1646" s="184" t="s">
        <v>772</v>
      </c>
      <c r="G1646" s="156" t="s">
        <v>38</v>
      </c>
      <c r="H1646" s="953">
        <v>1964</v>
      </c>
      <c r="I1646" s="953"/>
      <c r="J1646" s="185" t="s">
        <v>773</v>
      </c>
      <c r="K1646" s="156">
        <v>4</v>
      </c>
      <c r="L1646" s="150">
        <v>2773.8</v>
      </c>
      <c r="M1646" s="150">
        <v>2551.8000000000002</v>
      </c>
      <c r="N1646" s="150">
        <v>859</v>
      </c>
      <c r="O1646" s="134">
        <v>75</v>
      </c>
      <c r="P1646" s="336" t="s">
        <v>83</v>
      </c>
      <c r="Q1646" s="150">
        <v>114835</v>
      </c>
      <c r="R1646" s="371">
        <v>0</v>
      </c>
      <c r="S1646" s="150">
        <v>54081.48</v>
      </c>
      <c r="T1646" s="150">
        <v>0</v>
      </c>
      <c r="U1646" s="150">
        <v>60753.52</v>
      </c>
      <c r="V1646" s="150">
        <v>0</v>
      </c>
      <c r="W1646" s="956">
        <f>Q1646/L1646</f>
        <v>41.399884634797026</v>
      </c>
      <c r="X1646" s="956">
        <v>41.4</v>
      </c>
      <c r="Y1646" s="157">
        <v>44561</v>
      </c>
    </row>
    <row r="1647" spans="1:25" ht="15" x14ac:dyDescent="0.2">
      <c r="A1647" s="484" t="s">
        <v>1326</v>
      </c>
      <c r="B1647" s="97" t="s">
        <v>1826</v>
      </c>
      <c r="C1647" s="97">
        <v>8</v>
      </c>
      <c r="D1647" s="211" t="s">
        <v>45</v>
      </c>
      <c r="E1647" s="951" t="s">
        <v>760</v>
      </c>
      <c r="F1647" s="184" t="s">
        <v>772</v>
      </c>
      <c r="G1647" s="156" t="s">
        <v>38</v>
      </c>
      <c r="H1647" s="953">
        <v>1964</v>
      </c>
      <c r="I1647" s="953"/>
      <c r="J1647" s="185" t="s">
        <v>773</v>
      </c>
      <c r="K1647" s="156">
        <v>4</v>
      </c>
      <c r="L1647" s="150">
        <v>2773.8</v>
      </c>
      <c r="M1647" s="150">
        <v>2551.8000000000002</v>
      </c>
      <c r="N1647" s="150">
        <v>859</v>
      </c>
      <c r="O1647" s="134">
        <v>75</v>
      </c>
      <c r="P1647" s="336" t="s">
        <v>45</v>
      </c>
      <c r="Q1647" s="150">
        <v>6720275</v>
      </c>
      <c r="R1647" s="371">
        <v>0</v>
      </c>
      <c r="S1647" s="150">
        <v>3164909.56</v>
      </c>
      <c r="T1647" s="150">
        <v>0</v>
      </c>
      <c r="U1647" s="150">
        <v>3555365.44</v>
      </c>
      <c r="V1647" s="150">
        <v>0</v>
      </c>
      <c r="W1647" s="956">
        <f>Q1647/N1647</f>
        <v>7823.37019790454</v>
      </c>
      <c r="X1647" s="956">
        <v>7823.37</v>
      </c>
      <c r="Y1647" s="157">
        <v>44561</v>
      </c>
    </row>
    <row r="1648" spans="1:25" ht="13.5" thickBot="1" x14ac:dyDescent="0.25">
      <c r="A1648" s="437"/>
      <c r="B1648" s="34"/>
      <c r="C1648" s="34"/>
      <c r="D1648" s="132"/>
      <c r="E1648" s="408"/>
      <c r="F1648" s="42" t="s">
        <v>31</v>
      </c>
      <c r="G1648" s="83" t="s">
        <v>18</v>
      </c>
      <c r="H1648" s="83" t="s">
        <v>18</v>
      </c>
      <c r="I1648" s="83" t="s">
        <v>18</v>
      </c>
      <c r="J1648" s="83" t="s">
        <v>18</v>
      </c>
      <c r="K1648" s="83" t="s">
        <v>18</v>
      </c>
      <c r="L1648" s="78">
        <f>L1646</f>
        <v>2773.8</v>
      </c>
      <c r="M1648" s="78">
        <f>M1646</f>
        <v>2551.8000000000002</v>
      </c>
      <c r="N1648" s="78">
        <f>N1646</f>
        <v>859</v>
      </c>
      <c r="O1648" s="146">
        <f>O1646</f>
        <v>75</v>
      </c>
      <c r="P1648" s="344" t="s">
        <v>18</v>
      </c>
      <c r="Q1648" s="78">
        <f>Q1646+Q1647</f>
        <v>6835110</v>
      </c>
      <c r="R1648" s="387">
        <f t="shared" ref="R1648:U1648" si="946">R1646+R1647</f>
        <v>0</v>
      </c>
      <c r="S1648" s="78">
        <f t="shared" si="946"/>
        <v>3218991.04</v>
      </c>
      <c r="T1648" s="78">
        <f t="shared" si="946"/>
        <v>0</v>
      </c>
      <c r="U1648" s="78">
        <f t="shared" si="946"/>
        <v>3616118.96</v>
      </c>
      <c r="V1648" s="78">
        <v>0</v>
      </c>
      <c r="W1648" s="128" t="s">
        <v>18</v>
      </c>
      <c r="X1648" s="128" t="s">
        <v>18</v>
      </c>
      <c r="Y1648" s="129" t="s">
        <v>18</v>
      </c>
    </row>
    <row r="1649" spans="1:25" ht="13.5" thickBot="1" x14ac:dyDescent="0.25">
      <c r="A1649" s="437"/>
      <c r="B1649" s="34"/>
      <c r="C1649" s="34"/>
      <c r="D1649" s="132"/>
      <c r="E1649" s="407" t="s">
        <v>55</v>
      </c>
      <c r="F1649" s="219" t="s">
        <v>128</v>
      </c>
      <c r="G1649" s="202" t="s">
        <v>18</v>
      </c>
      <c r="H1649" s="202" t="s">
        <v>18</v>
      </c>
      <c r="I1649" s="202" t="s">
        <v>18</v>
      </c>
      <c r="J1649" s="202" t="s">
        <v>18</v>
      </c>
      <c r="K1649" s="202" t="s">
        <v>18</v>
      </c>
      <c r="L1649" s="289">
        <f>L1651+L1656+L1658+L1660</f>
        <v>2562.16</v>
      </c>
      <c r="M1649" s="289">
        <f t="shared" ref="M1649:U1649" si="947">M1651+M1656+M1658+M1660</f>
        <v>2355.7199999999998</v>
      </c>
      <c r="N1649" s="289">
        <f t="shared" si="947"/>
        <v>488</v>
      </c>
      <c r="O1649" s="290">
        <f t="shared" si="947"/>
        <v>111</v>
      </c>
      <c r="P1649" s="291" t="s">
        <v>18</v>
      </c>
      <c r="Q1649" s="289">
        <f t="shared" si="947"/>
        <v>9006473</v>
      </c>
      <c r="R1649" s="395">
        <f t="shared" si="947"/>
        <v>0</v>
      </c>
      <c r="S1649" s="289">
        <f t="shared" si="947"/>
        <v>4926462.6899999995</v>
      </c>
      <c r="T1649" s="289">
        <f t="shared" si="947"/>
        <v>0</v>
      </c>
      <c r="U1649" s="289">
        <f t="shared" si="947"/>
        <v>4080010.31</v>
      </c>
      <c r="V1649" s="289">
        <v>0</v>
      </c>
      <c r="W1649" s="291" t="s">
        <v>18</v>
      </c>
      <c r="X1649" s="291" t="s">
        <v>18</v>
      </c>
      <c r="Y1649" s="292" t="s">
        <v>18</v>
      </c>
    </row>
    <row r="1650" spans="1:25" ht="15" x14ac:dyDescent="0.2">
      <c r="A1650" s="484" t="s">
        <v>1156</v>
      </c>
      <c r="B1650" s="97" t="s">
        <v>1827</v>
      </c>
      <c r="C1650" s="97">
        <v>1</v>
      </c>
      <c r="D1650" s="211" t="s">
        <v>2272</v>
      </c>
      <c r="E1650" s="293" t="s">
        <v>167</v>
      </c>
      <c r="F1650" s="589" t="s">
        <v>999</v>
      </c>
      <c r="G1650" s="187" t="s">
        <v>38</v>
      </c>
      <c r="H1650" s="188">
        <v>1977</v>
      </c>
      <c r="I1650" s="188"/>
      <c r="J1650" s="187" t="s">
        <v>44</v>
      </c>
      <c r="K1650" s="187">
        <v>3</v>
      </c>
      <c r="L1650" s="191">
        <v>1166.31</v>
      </c>
      <c r="M1650" s="191">
        <v>1062.4100000000001</v>
      </c>
      <c r="N1650" s="191">
        <v>488</v>
      </c>
      <c r="O1650" s="189">
        <v>39</v>
      </c>
      <c r="P1650" s="343" t="s">
        <v>2111</v>
      </c>
      <c r="Q1650" s="191">
        <v>757623</v>
      </c>
      <c r="R1650" s="383">
        <v>0</v>
      </c>
      <c r="S1650" s="191">
        <v>414413.22</v>
      </c>
      <c r="T1650" s="191">
        <v>0</v>
      </c>
      <c r="U1650" s="191">
        <v>343209.78</v>
      </c>
      <c r="V1650" s="191">
        <v>0</v>
      </c>
      <c r="W1650" s="209">
        <f>Q1650/L1650</f>
        <v>649.58973171798243</v>
      </c>
      <c r="X1650" s="192">
        <v>649.59</v>
      </c>
      <c r="Y1650" s="201">
        <v>44561</v>
      </c>
    </row>
    <row r="1651" spans="1:25" x14ac:dyDescent="0.2">
      <c r="A1651" s="437"/>
      <c r="B1651" s="34"/>
      <c r="C1651" s="34"/>
      <c r="D1651" s="132"/>
      <c r="E1651" s="418"/>
      <c r="F1651" s="526" t="s">
        <v>31</v>
      </c>
      <c r="G1651" s="504" t="s">
        <v>18</v>
      </c>
      <c r="H1651" s="504" t="s">
        <v>18</v>
      </c>
      <c r="I1651" s="504" t="s">
        <v>18</v>
      </c>
      <c r="J1651" s="504" t="s">
        <v>18</v>
      </c>
      <c r="K1651" s="504" t="s">
        <v>18</v>
      </c>
      <c r="L1651" s="76">
        <f>L1650</f>
        <v>1166.31</v>
      </c>
      <c r="M1651" s="76">
        <f t="shared" ref="M1651:N1651" si="948">M1650</f>
        <v>1062.4100000000001</v>
      </c>
      <c r="N1651" s="76">
        <f t="shared" si="948"/>
        <v>488</v>
      </c>
      <c r="O1651" s="520">
        <f t="shared" ref="O1651" si="949">O1650</f>
        <v>39</v>
      </c>
      <c r="P1651" s="352" t="s">
        <v>18</v>
      </c>
      <c r="Q1651" s="76">
        <f>Q1650</f>
        <v>757623</v>
      </c>
      <c r="R1651" s="522">
        <f t="shared" ref="R1651:U1651" si="950">R1650</f>
        <v>0</v>
      </c>
      <c r="S1651" s="76">
        <f t="shared" si="950"/>
        <v>414413.22</v>
      </c>
      <c r="T1651" s="76">
        <f t="shared" si="950"/>
        <v>0</v>
      </c>
      <c r="U1651" s="76">
        <f t="shared" si="950"/>
        <v>343209.78</v>
      </c>
      <c r="V1651" s="76">
        <v>0</v>
      </c>
      <c r="W1651" s="114" t="s">
        <v>18</v>
      </c>
      <c r="X1651" s="114" t="s">
        <v>18</v>
      </c>
      <c r="Y1651" s="468" t="s">
        <v>18</v>
      </c>
    </row>
    <row r="1652" spans="1:25" ht="15" x14ac:dyDescent="0.2">
      <c r="A1652" s="484" t="s">
        <v>1327</v>
      </c>
      <c r="B1652" s="97" t="s">
        <v>1828</v>
      </c>
      <c r="C1652" s="97">
        <v>3</v>
      </c>
      <c r="D1652" s="211" t="s">
        <v>2274</v>
      </c>
      <c r="E1652" s="402" t="s">
        <v>168</v>
      </c>
      <c r="F1652" s="36" t="s">
        <v>555</v>
      </c>
      <c r="G1652" s="68" t="s">
        <v>38</v>
      </c>
      <c r="H1652" s="69">
        <v>1985</v>
      </c>
      <c r="I1652" s="69"/>
      <c r="J1652" s="68" t="s">
        <v>46</v>
      </c>
      <c r="K1652" s="68">
        <v>2</v>
      </c>
      <c r="L1652" s="71">
        <v>324.20999999999998</v>
      </c>
      <c r="M1652" s="71">
        <v>290.81</v>
      </c>
      <c r="N1652" s="71"/>
      <c r="O1652" s="138">
        <v>21</v>
      </c>
      <c r="P1652" s="336" t="s">
        <v>2138</v>
      </c>
      <c r="Q1652" s="71">
        <v>1235817</v>
      </c>
      <c r="R1652" s="380">
        <v>0</v>
      </c>
      <c r="S1652" s="71">
        <v>675981.19</v>
      </c>
      <c r="T1652" s="71">
        <v>0</v>
      </c>
      <c r="U1652" s="71">
        <v>559835.81000000006</v>
      </c>
      <c r="V1652" s="71">
        <v>0</v>
      </c>
      <c r="W1652" s="956">
        <f t="shared" ref="W1652:W1655" si="951">Q1652/L1652</f>
        <v>3811.7794022392895</v>
      </c>
      <c r="X1652" s="113">
        <v>3811.78</v>
      </c>
      <c r="Y1652" s="120">
        <v>44561</v>
      </c>
    </row>
    <row r="1653" spans="1:25" ht="15" x14ac:dyDescent="0.2">
      <c r="A1653" s="484" t="s">
        <v>1327</v>
      </c>
      <c r="B1653" s="97" t="s">
        <v>1829</v>
      </c>
      <c r="C1653" s="97">
        <v>4</v>
      </c>
      <c r="D1653" s="211" t="s">
        <v>2273</v>
      </c>
      <c r="E1653" s="402" t="str">
        <f>$E$1652</f>
        <v>4.1.2</v>
      </c>
      <c r="F1653" s="36" t="str">
        <f>$F$1652</f>
        <v>пгт. Палана, ул. Космонавтов, д. 4</v>
      </c>
      <c r="G1653" s="68" t="s">
        <v>38</v>
      </c>
      <c r="H1653" s="69">
        <v>1985</v>
      </c>
      <c r="I1653" s="69"/>
      <c r="J1653" s="68" t="s">
        <v>46</v>
      </c>
      <c r="K1653" s="68">
        <v>2</v>
      </c>
      <c r="L1653" s="71">
        <v>324.20999999999998</v>
      </c>
      <c r="M1653" s="71">
        <v>290.81</v>
      </c>
      <c r="N1653" s="71"/>
      <c r="O1653" s="138">
        <v>21</v>
      </c>
      <c r="P1653" s="336" t="s">
        <v>2115</v>
      </c>
      <c r="Q1653" s="71">
        <v>184054</v>
      </c>
      <c r="R1653" s="380">
        <v>0</v>
      </c>
      <c r="S1653" s="71">
        <v>100675.94</v>
      </c>
      <c r="T1653" s="71">
        <v>0</v>
      </c>
      <c r="U1653" s="71">
        <v>83378.06</v>
      </c>
      <c r="V1653" s="71">
        <v>0</v>
      </c>
      <c r="W1653" s="956">
        <f t="shared" si="951"/>
        <v>567.69994756484994</v>
      </c>
      <c r="X1653" s="113">
        <v>567.70000000000005</v>
      </c>
      <c r="Y1653" s="120">
        <v>44561</v>
      </c>
    </row>
    <row r="1654" spans="1:25" ht="15" x14ac:dyDescent="0.2">
      <c r="A1654" s="484" t="s">
        <v>1327</v>
      </c>
      <c r="B1654" s="97" t="s">
        <v>1830</v>
      </c>
      <c r="C1654" s="97">
        <v>1</v>
      </c>
      <c r="D1654" s="211" t="s">
        <v>2272</v>
      </c>
      <c r="E1654" s="402" t="str">
        <f t="shared" ref="E1654:E1655" si="952">$E$1652</f>
        <v>4.1.2</v>
      </c>
      <c r="F1654" s="36" t="str">
        <f>$F$1652</f>
        <v>пгт. Палана, ул. Космонавтов, д. 4</v>
      </c>
      <c r="G1654" s="68" t="s">
        <v>38</v>
      </c>
      <c r="H1654" s="69">
        <v>1985</v>
      </c>
      <c r="I1654" s="69"/>
      <c r="J1654" s="68" t="s">
        <v>46</v>
      </c>
      <c r="K1654" s="68">
        <v>2</v>
      </c>
      <c r="L1654" s="71">
        <v>324.20999999999998</v>
      </c>
      <c r="M1654" s="71">
        <v>290.81</v>
      </c>
      <c r="N1654" s="71"/>
      <c r="O1654" s="138">
        <v>21</v>
      </c>
      <c r="P1654" s="336" t="s">
        <v>2111</v>
      </c>
      <c r="Q1654" s="71">
        <v>328279</v>
      </c>
      <c r="R1654" s="380">
        <v>0</v>
      </c>
      <c r="S1654" s="71">
        <v>179565.77</v>
      </c>
      <c r="T1654" s="71">
        <v>0</v>
      </c>
      <c r="U1654" s="71">
        <v>148713.23000000001</v>
      </c>
      <c r="V1654" s="71">
        <v>0</v>
      </c>
      <c r="W1654" s="956">
        <f t="shared" si="951"/>
        <v>1012.5505073871874</v>
      </c>
      <c r="X1654" s="113">
        <v>1012.55</v>
      </c>
      <c r="Y1654" s="120">
        <v>44561</v>
      </c>
    </row>
    <row r="1655" spans="1:25" ht="15" x14ac:dyDescent="0.2">
      <c r="A1655" s="484" t="s">
        <v>1327</v>
      </c>
      <c r="B1655" s="97" t="s">
        <v>1831</v>
      </c>
      <c r="C1655" s="97">
        <v>10</v>
      </c>
      <c r="D1655" s="211" t="s">
        <v>2129</v>
      </c>
      <c r="E1655" s="402" t="str">
        <f t="shared" si="952"/>
        <v>4.1.2</v>
      </c>
      <c r="F1655" s="36" t="str">
        <f>$F$1652</f>
        <v>пгт. Палана, ул. Космонавтов, д. 4</v>
      </c>
      <c r="G1655" s="68" t="s">
        <v>38</v>
      </c>
      <c r="H1655" s="69">
        <v>1985</v>
      </c>
      <c r="I1655" s="69"/>
      <c r="J1655" s="68" t="s">
        <v>46</v>
      </c>
      <c r="K1655" s="68">
        <v>2</v>
      </c>
      <c r="L1655" s="71">
        <v>324.20999999999998</v>
      </c>
      <c r="M1655" s="71">
        <v>290.81</v>
      </c>
      <c r="N1655" s="71"/>
      <c r="O1655" s="138">
        <v>21</v>
      </c>
      <c r="P1655" s="336" t="s">
        <v>2129</v>
      </c>
      <c r="Q1655" s="71">
        <v>3908673</v>
      </c>
      <c r="R1655" s="380">
        <v>0</v>
      </c>
      <c r="S1655" s="71">
        <v>2138010.2599999998</v>
      </c>
      <c r="T1655" s="71">
        <v>0</v>
      </c>
      <c r="U1655" s="71">
        <v>1770662.74</v>
      </c>
      <c r="V1655" s="71">
        <v>0</v>
      </c>
      <c r="W1655" s="956">
        <f t="shared" si="951"/>
        <v>12055.991486999168</v>
      </c>
      <c r="X1655" s="113">
        <v>12055.99</v>
      </c>
      <c r="Y1655" s="120">
        <v>44561</v>
      </c>
    </row>
    <row r="1656" spans="1:25" x14ac:dyDescent="0.2">
      <c r="A1656" s="437"/>
      <c r="B1656" s="34"/>
      <c r="C1656" s="34"/>
      <c r="D1656" s="132"/>
      <c r="E1656" s="418"/>
      <c r="F1656" s="526" t="s">
        <v>31</v>
      </c>
      <c r="G1656" s="504" t="s">
        <v>18</v>
      </c>
      <c r="H1656" s="504" t="s">
        <v>18</v>
      </c>
      <c r="I1656" s="504" t="s">
        <v>18</v>
      </c>
      <c r="J1656" s="504" t="s">
        <v>18</v>
      </c>
      <c r="K1656" s="504" t="s">
        <v>18</v>
      </c>
      <c r="L1656" s="76">
        <f>L1655</f>
        <v>324.20999999999998</v>
      </c>
      <c r="M1656" s="76">
        <f t="shared" ref="M1656:O1656" si="953">M1655</f>
        <v>290.81</v>
      </c>
      <c r="N1656" s="76">
        <f t="shared" si="953"/>
        <v>0</v>
      </c>
      <c r="O1656" s="520">
        <f t="shared" si="953"/>
        <v>21</v>
      </c>
      <c r="P1656" s="521" t="s">
        <v>18</v>
      </c>
      <c r="Q1656" s="76">
        <f>Q1652+Q1653+Q1654+Q1655</f>
        <v>5656823</v>
      </c>
      <c r="R1656" s="522">
        <f t="shared" ref="R1656:U1656" si="954">R1652+R1653+R1654+R1655</f>
        <v>0</v>
      </c>
      <c r="S1656" s="76">
        <f t="shared" si="954"/>
        <v>3094233.1599999997</v>
      </c>
      <c r="T1656" s="76">
        <f t="shared" si="954"/>
        <v>0</v>
      </c>
      <c r="U1656" s="76">
        <f t="shared" si="954"/>
        <v>2562589.84</v>
      </c>
      <c r="V1656" s="76">
        <v>0</v>
      </c>
      <c r="W1656" s="114" t="s">
        <v>18</v>
      </c>
      <c r="X1656" s="114" t="s">
        <v>18</v>
      </c>
      <c r="Y1656" s="468" t="s">
        <v>18</v>
      </c>
    </row>
    <row r="1657" spans="1:25" ht="15" x14ac:dyDescent="0.2">
      <c r="A1657" s="484" t="s">
        <v>1328</v>
      </c>
      <c r="B1657" s="97" t="s">
        <v>1832</v>
      </c>
      <c r="C1657" s="97">
        <v>1</v>
      </c>
      <c r="D1657" s="211" t="s">
        <v>2272</v>
      </c>
      <c r="E1657" s="402" t="s">
        <v>314</v>
      </c>
      <c r="F1657" s="36" t="s">
        <v>556</v>
      </c>
      <c r="G1657" s="68" t="s">
        <v>38</v>
      </c>
      <c r="H1657" s="69">
        <v>1973</v>
      </c>
      <c r="I1657" s="69"/>
      <c r="J1657" s="68" t="s">
        <v>46</v>
      </c>
      <c r="K1657" s="68">
        <v>2</v>
      </c>
      <c r="L1657" s="71">
        <v>533.29999999999995</v>
      </c>
      <c r="M1657" s="71">
        <v>504.36</v>
      </c>
      <c r="N1657" s="71"/>
      <c r="O1657" s="138">
        <v>22</v>
      </c>
      <c r="P1657" s="336" t="s">
        <v>2111</v>
      </c>
      <c r="Q1657" s="71">
        <v>539993</v>
      </c>
      <c r="R1657" s="380">
        <v>0</v>
      </c>
      <c r="S1657" s="71">
        <v>295371.49</v>
      </c>
      <c r="T1657" s="71">
        <v>0</v>
      </c>
      <c r="U1657" s="71">
        <v>244621.51</v>
      </c>
      <c r="V1657" s="71">
        <v>0</v>
      </c>
      <c r="W1657" s="956">
        <f>Q1657/L1657</f>
        <v>1012.5501593849616</v>
      </c>
      <c r="X1657" s="113">
        <v>1012.55</v>
      </c>
      <c r="Y1657" s="120">
        <v>44561</v>
      </c>
    </row>
    <row r="1658" spans="1:25" x14ac:dyDescent="0.2">
      <c r="A1658" s="437"/>
      <c r="B1658" s="34"/>
      <c r="C1658" s="34"/>
      <c r="D1658" s="132"/>
      <c r="E1658" s="418"/>
      <c r="F1658" s="526" t="s">
        <v>31</v>
      </c>
      <c r="G1658" s="504" t="s">
        <v>18</v>
      </c>
      <c r="H1658" s="504" t="s">
        <v>18</v>
      </c>
      <c r="I1658" s="504" t="s">
        <v>18</v>
      </c>
      <c r="J1658" s="504" t="s">
        <v>18</v>
      </c>
      <c r="K1658" s="504" t="s">
        <v>18</v>
      </c>
      <c r="L1658" s="76">
        <f>L1657</f>
        <v>533.29999999999995</v>
      </c>
      <c r="M1658" s="76">
        <f t="shared" ref="M1658:O1658" si="955">M1657</f>
        <v>504.36</v>
      </c>
      <c r="N1658" s="76">
        <f t="shared" si="955"/>
        <v>0</v>
      </c>
      <c r="O1658" s="520">
        <f t="shared" si="955"/>
        <v>22</v>
      </c>
      <c r="P1658" s="521" t="s">
        <v>18</v>
      </c>
      <c r="Q1658" s="76">
        <f>Q1657</f>
        <v>539993</v>
      </c>
      <c r="R1658" s="522">
        <f t="shared" ref="R1658:U1658" si="956">R1657</f>
        <v>0</v>
      </c>
      <c r="S1658" s="76">
        <f t="shared" si="956"/>
        <v>295371.49</v>
      </c>
      <c r="T1658" s="76">
        <f t="shared" si="956"/>
        <v>0</v>
      </c>
      <c r="U1658" s="76">
        <f t="shared" si="956"/>
        <v>244621.51</v>
      </c>
      <c r="V1658" s="76">
        <v>0</v>
      </c>
      <c r="W1658" s="114" t="s">
        <v>18</v>
      </c>
      <c r="X1658" s="114" t="s">
        <v>18</v>
      </c>
      <c r="Y1658" s="468" t="s">
        <v>18</v>
      </c>
    </row>
    <row r="1659" spans="1:25" ht="15" x14ac:dyDescent="0.2">
      <c r="A1659" s="484" t="s">
        <v>1157</v>
      </c>
      <c r="B1659" s="97" t="s">
        <v>1833</v>
      </c>
      <c r="C1659" s="97">
        <v>3</v>
      </c>
      <c r="D1659" s="211" t="s">
        <v>2274</v>
      </c>
      <c r="E1659" s="402" t="s">
        <v>315</v>
      </c>
      <c r="F1659" s="36" t="s">
        <v>536</v>
      </c>
      <c r="G1659" s="68" t="s">
        <v>38</v>
      </c>
      <c r="H1659" s="69">
        <v>1976</v>
      </c>
      <c r="I1659" s="69"/>
      <c r="J1659" s="68" t="s">
        <v>46</v>
      </c>
      <c r="K1659" s="68">
        <v>2</v>
      </c>
      <c r="L1659" s="71">
        <v>538.34</v>
      </c>
      <c r="M1659" s="71">
        <v>498.14</v>
      </c>
      <c r="N1659" s="71"/>
      <c r="O1659" s="138">
        <v>29</v>
      </c>
      <c r="P1659" s="336" t="s">
        <v>2138</v>
      </c>
      <c r="Q1659" s="71">
        <v>2052034</v>
      </c>
      <c r="R1659" s="380">
        <v>0</v>
      </c>
      <c r="S1659" s="71">
        <v>1122444.8199999998</v>
      </c>
      <c r="T1659" s="71">
        <v>0</v>
      </c>
      <c r="U1659" s="71">
        <v>929589.18</v>
      </c>
      <c r="V1659" s="71">
        <v>0</v>
      </c>
      <c r="W1659" s="956">
        <f>Q1659/L1659</f>
        <v>3811.7806590630453</v>
      </c>
      <c r="X1659" s="113">
        <v>3811.78</v>
      </c>
      <c r="Y1659" s="120">
        <v>44561</v>
      </c>
    </row>
    <row r="1660" spans="1:25" ht="13.5" thickBot="1" x14ac:dyDescent="0.25">
      <c r="A1660" s="437"/>
      <c r="B1660" s="34"/>
      <c r="C1660" s="34"/>
      <c r="D1660" s="132"/>
      <c r="E1660" s="598"/>
      <c r="F1660" s="599" t="s">
        <v>31</v>
      </c>
      <c r="G1660" s="600" t="s">
        <v>18</v>
      </c>
      <c r="H1660" s="600" t="s">
        <v>18</v>
      </c>
      <c r="I1660" s="600" t="s">
        <v>18</v>
      </c>
      <c r="J1660" s="600" t="s">
        <v>18</v>
      </c>
      <c r="K1660" s="600" t="s">
        <v>18</v>
      </c>
      <c r="L1660" s="584">
        <f>L1659</f>
        <v>538.34</v>
      </c>
      <c r="M1660" s="584">
        <f t="shared" ref="M1660:O1660" si="957">M1659</f>
        <v>498.14</v>
      </c>
      <c r="N1660" s="584">
        <f t="shared" si="957"/>
        <v>0</v>
      </c>
      <c r="O1660" s="601">
        <f t="shared" si="957"/>
        <v>29</v>
      </c>
      <c r="P1660" s="602" t="s">
        <v>18</v>
      </c>
      <c r="Q1660" s="584">
        <f>Q1659</f>
        <v>2052034</v>
      </c>
      <c r="R1660" s="585">
        <f t="shared" ref="R1660:U1660" si="958">R1659</f>
        <v>0</v>
      </c>
      <c r="S1660" s="584">
        <f t="shared" si="958"/>
        <v>1122444.8199999998</v>
      </c>
      <c r="T1660" s="584">
        <f t="shared" si="958"/>
        <v>0</v>
      </c>
      <c r="U1660" s="584">
        <f t="shared" si="958"/>
        <v>929589.18</v>
      </c>
      <c r="V1660" s="584">
        <v>0</v>
      </c>
      <c r="W1660" s="603" t="s">
        <v>18</v>
      </c>
      <c r="X1660" s="603" t="s">
        <v>18</v>
      </c>
      <c r="Y1660" s="604" t="s">
        <v>18</v>
      </c>
    </row>
    <row r="1661" spans="1:25" ht="13.5" thickBot="1" x14ac:dyDescent="0.3">
      <c r="A1661" s="437"/>
      <c r="B1661" s="34"/>
      <c r="C1661" s="34"/>
      <c r="D1661" s="132"/>
      <c r="E1661" s="407" t="s">
        <v>58</v>
      </c>
      <c r="F1661" s="219" t="s">
        <v>129</v>
      </c>
      <c r="G1661" s="83" t="s">
        <v>18</v>
      </c>
      <c r="H1661" s="83" t="s">
        <v>18</v>
      </c>
      <c r="I1661" s="83" t="s">
        <v>18</v>
      </c>
      <c r="J1661" s="83" t="s">
        <v>18</v>
      </c>
      <c r="K1661" s="83" t="s">
        <v>18</v>
      </c>
      <c r="L1661" s="78">
        <f>L1662+L1666+L1806+L1822+L1825+L1835+L1840+L1846+L1849+L1852</f>
        <v>141997.20000000001</v>
      </c>
      <c r="M1661" s="78">
        <f>M1662+M1666+M1806+M1822+M1825+M1835+M1840+M1846+M1849+M1852</f>
        <v>121654.99999999997</v>
      </c>
      <c r="N1661" s="78">
        <f>N1662+N1666+N1806+N1822+N1825+N1835+N1840+N1846+N1849+N1852</f>
        <v>47595.999999999993</v>
      </c>
      <c r="O1661" s="146">
        <f>O1662+O1666+O1806+O1822+O1825+O1835+O1846+O1849+O1852+O1840</f>
        <v>5316</v>
      </c>
      <c r="P1661" s="128" t="s">
        <v>18</v>
      </c>
      <c r="Q1661" s="78">
        <f>Q1662+Q1666+Q1806+Q1822+Q1825+Q1835+Q1846+Q1849+Q1852+Q1840</f>
        <v>239621207</v>
      </c>
      <c r="R1661" s="78">
        <f t="shared" ref="R1661:V1661" si="959">R1662+R1666+R1806+R1822+R1825+R1835+R1846+R1849+R1852+R1840</f>
        <v>0</v>
      </c>
      <c r="S1661" s="78">
        <f t="shared" si="959"/>
        <v>128848153.40000001</v>
      </c>
      <c r="T1661" s="78">
        <f t="shared" si="959"/>
        <v>282542.91000000003</v>
      </c>
      <c r="U1661" s="78">
        <f t="shared" si="959"/>
        <v>110490510.69000001</v>
      </c>
      <c r="V1661" s="78">
        <f t="shared" si="959"/>
        <v>0</v>
      </c>
      <c r="W1661" s="128" t="s">
        <v>18</v>
      </c>
      <c r="X1661" s="128" t="s">
        <v>18</v>
      </c>
      <c r="Y1661" s="129" t="s">
        <v>18</v>
      </c>
    </row>
    <row r="1662" spans="1:25" ht="13.5" thickBot="1" x14ac:dyDescent="0.25">
      <c r="A1662" s="437"/>
      <c r="B1662" s="34"/>
      <c r="C1662" s="34"/>
      <c r="D1662" s="132"/>
      <c r="E1662" s="55" t="s">
        <v>169</v>
      </c>
      <c r="F1662" s="33" t="s">
        <v>559</v>
      </c>
      <c r="G1662" s="27" t="s">
        <v>18</v>
      </c>
      <c r="H1662" s="27" t="s">
        <v>18</v>
      </c>
      <c r="I1662" s="27" t="s">
        <v>18</v>
      </c>
      <c r="J1662" s="27" t="s">
        <v>18</v>
      </c>
      <c r="K1662" s="27" t="s">
        <v>18</v>
      </c>
      <c r="L1662" s="28">
        <f>L1665</f>
        <v>1610.2</v>
      </c>
      <c r="M1662" s="28">
        <f t="shared" ref="M1662" si="960">M1665</f>
        <v>1499.8</v>
      </c>
      <c r="N1662" s="28"/>
      <c r="O1662" s="136">
        <f t="shared" ref="O1662:P1662" si="961">O1665</f>
        <v>87</v>
      </c>
      <c r="P1662" s="101" t="str">
        <f t="shared" si="961"/>
        <v>Х</v>
      </c>
      <c r="Q1662" s="28">
        <f>Q1665</f>
        <v>2616664</v>
      </c>
      <c r="R1662" s="373">
        <f t="shared" ref="R1662:U1662" si="962">R1665</f>
        <v>0</v>
      </c>
      <c r="S1662" s="28">
        <f t="shared" si="962"/>
        <v>1539598.28</v>
      </c>
      <c r="T1662" s="28">
        <f t="shared" si="962"/>
        <v>0</v>
      </c>
      <c r="U1662" s="28">
        <f t="shared" si="962"/>
        <v>1077065.72</v>
      </c>
      <c r="V1662" s="28">
        <v>0</v>
      </c>
      <c r="W1662" s="101" t="s">
        <v>18</v>
      </c>
      <c r="X1662" s="101" t="s">
        <v>18</v>
      </c>
      <c r="Y1662" s="102" t="s">
        <v>18</v>
      </c>
    </row>
    <row r="1663" spans="1:25" ht="15" x14ac:dyDescent="0.2">
      <c r="A1663" s="484" t="s">
        <v>1158</v>
      </c>
      <c r="B1663" s="97" t="s">
        <v>1834</v>
      </c>
      <c r="C1663" s="97">
        <v>4</v>
      </c>
      <c r="D1663" s="211" t="s">
        <v>2273</v>
      </c>
      <c r="E1663" s="403" t="s">
        <v>170</v>
      </c>
      <c r="F1663" s="184" t="s">
        <v>47</v>
      </c>
      <c r="G1663" s="156" t="s">
        <v>38</v>
      </c>
      <c r="H1663" s="953">
        <v>1960</v>
      </c>
      <c r="I1663" s="953"/>
      <c r="J1663" s="185" t="s">
        <v>48</v>
      </c>
      <c r="K1663" s="156">
        <v>3</v>
      </c>
      <c r="L1663" s="150">
        <v>1610.2</v>
      </c>
      <c r="M1663" s="186">
        <v>1499.8</v>
      </c>
      <c r="N1663" s="186"/>
      <c r="O1663" s="134">
        <v>87</v>
      </c>
      <c r="P1663" s="336" t="s">
        <v>2115</v>
      </c>
      <c r="Q1663" s="160">
        <v>532938</v>
      </c>
      <c r="R1663" s="375">
        <v>0</v>
      </c>
      <c r="S1663" s="150">
        <f>Q1663-U1663</f>
        <v>313571.18</v>
      </c>
      <c r="T1663" s="160">
        <v>0</v>
      </c>
      <c r="U1663" s="160">
        <v>219366.82</v>
      </c>
      <c r="V1663" s="160">
        <v>0</v>
      </c>
      <c r="W1663" s="956">
        <f t="shared" ref="W1663:W1664" si="963">Q1663/L1663</f>
        <v>330.97627623897654</v>
      </c>
      <c r="X1663" s="956">
        <v>497.29</v>
      </c>
      <c r="Y1663" s="157">
        <v>44561</v>
      </c>
    </row>
    <row r="1664" spans="1:25" ht="15" x14ac:dyDescent="0.2">
      <c r="A1664" s="484" t="s">
        <v>1158</v>
      </c>
      <c r="B1664" s="97" t="s">
        <v>1835</v>
      </c>
      <c r="C1664" s="97">
        <v>3</v>
      </c>
      <c r="D1664" s="211" t="s">
        <v>2274</v>
      </c>
      <c r="E1664" s="402" t="s">
        <v>170</v>
      </c>
      <c r="F1664" s="184" t="s">
        <v>47</v>
      </c>
      <c r="G1664" s="156" t="s">
        <v>38</v>
      </c>
      <c r="H1664" s="953">
        <v>1960</v>
      </c>
      <c r="I1664" s="953"/>
      <c r="J1664" s="185" t="s">
        <v>48</v>
      </c>
      <c r="K1664" s="156">
        <v>3</v>
      </c>
      <c r="L1664" s="150">
        <v>1610.2</v>
      </c>
      <c r="M1664" s="186">
        <v>1499.8</v>
      </c>
      <c r="N1664" s="186"/>
      <c r="O1664" s="134">
        <v>87</v>
      </c>
      <c r="P1664" s="336" t="s">
        <v>2138</v>
      </c>
      <c r="Q1664" s="150">
        <v>2083726</v>
      </c>
      <c r="R1664" s="371">
        <v>0</v>
      </c>
      <c r="S1664" s="150">
        <f>Q1664-U1664</f>
        <v>1226027.1000000001</v>
      </c>
      <c r="T1664" s="150">
        <v>0</v>
      </c>
      <c r="U1664" s="150">
        <v>857698.9</v>
      </c>
      <c r="V1664" s="150">
        <v>0</v>
      </c>
      <c r="W1664" s="956">
        <f t="shared" si="963"/>
        <v>1294.078996397963</v>
      </c>
      <c r="X1664" s="956">
        <v>2604.46</v>
      </c>
      <c r="Y1664" s="157">
        <v>44561</v>
      </c>
    </row>
    <row r="1665" spans="1:25" ht="13.5" thickBot="1" x14ac:dyDescent="0.25">
      <c r="A1665" s="437"/>
      <c r="B1665" s="34"/>
      <c r="C1665" s="34"/>
      <c r="D1665" s="132"/>
      <c r="E1665" s="789"/>
      <c r="F1665" s="42" t="s">
        <v>31</v>
      </c>
      <c r="G1665" s="83" t="s">
        <v>18</v>
      </c>
      <c r="H1665" s="83" t="s">
        <v>18</v>
      </c>
      <c r="I1665" s="83" t="s">
        <v>18</v>
      </c>
      <c r="J1665" s="83" t="s">
        <v>18</v>
      </c>
      <c r="K1665" s="83" t="s">
        <v>18</v>
      </c>
      <c r="L1665" s="78">
        <f>L1664</f>
        <v>1610.2</v>
      </c>
      <c r="M1665" s="790">
        <f>M1664</f>
        <v>1499.8</v>
      </c>
      <c r="N1665" s="791">
        <f>N1664</f>
        <v>0</v>
      </c>
      <c r="O1665" s="146">
        <f>O1664</f>
        <v>87</v>
      </c>
      <c r="P1665" s="605" t="s">
        <v>18</v>
      </c>
      <c r="Q1665" s="78">
        <f>Q1663+Q1664</f>
        <v>2616664</v>
      </c>
      <c r="R1665" s="387">
        <f>R1664</f>
        <v>0</v>
      </c>
      <c r="S1665" s="78">
        <f>S1663+S1664</f>
        <v>1539598.28</v>
      </c>
      <c r="T1665" s="78">
        <f>T1663+T1664</f>
        <v>0</v>
      </c>
      <c r="U1665" s="78">
        <f>U1663+U1664</f>
        <v>1077065.72</v>
      </c>
      <c r="V1665" s="78">
        <f>V1664</f>
        <v>0</v>
      </c>
      <c r="W1665" s="128" t="s">
        <v>18</v>
      </c>
      <c r="X1665" s="128" t="s">
        <v>18</v>
      </c>
      <c r="Y1665" s="606" t="s">
        <v>18</v>
      </c>
    </row>
    <row r="1666" spans="1:25" ht="13.5" thickBot="1" x14ac:dyDescent="0.25">
      <c r="A1666" s="437"/>
      <c r="B1666" s="34"/>
      <c r="C1666" s="34"/>
      <c r="D1666" s="132"/>
      <c r="E1666" s="55" t="s">
        <v>171</v>
      </c>
      <c r="F1666" s="33" t="s">
        <v>326</v>
      </c>
      <c r="G1666" s="60" t="s">
        <v>18</v>
      </c>
      <c r="H1666" s="60" t="s">
        <v>18</v>
      </c>
      <c r="I1666" s="60" t="s">
        <v>18</v>
      </c>
      <c r="J1666" s="60" t="s">
        <v>18</v>
      </c>
      <c r="K1666" s="60" t="s">
        <v>18</v>
      </c>
      <c r="L1666" s="723">
        <f t="shared" ref="L1666:O1666" si="964">L1670+L1672+L1674+L1680+L1691+L1694+L1696+L1698+L1700+L1702+L1705+L1709+L1714+L1716+L1718+L1721+L1724+L1727+L1731+L1733+L1738+L1745+L1751+L1759+L1762+L1766+L1771+L1773+L1779+L1786+L1789+L1791+L1794+L1805</f>
        <v>108138.2</v>
      </c>
      <c r="M1666" s="723">
        <f t="shared" si="964"/>
        <v>92907.099999999991</v>
      </c>
      <c r="N1666" s="723">
        <f t="shared" si="964"/>
        <v>36352.529999999992</v>
      </c>
      <c r="O1666" s="724">
        <f t="shared" si="964"/>
        <v>3852</v>
      </c>
      <c r="P1666" s="792" t="s">
        <v>18</v>
      </c>
      <c r="Q1666" s="723">
        <f>Q1670+Q1672+Q1674+Q1680+Q1691+Q1694+Q1696+Q1698+Q1700+Q1702+Q1705+Q1709+Q1714+Q1716+Q1718+Q1721+Q1724+Q1727+Q1731+Q1733+Q1738+Q1745+Q1751+Q1759+Q1762+Q1766+Q1771+Q1773+Q1779+Q1786+Q1789+Q1791+Q1794+Q1805</f>
        <v>191339324</v>
      </c>
      <c r="R1666" s="793">
        <f t="shared" ref="R1666:V1666" si="965">R1670+R1672+R1674+R1680+R1691+R1694+R1696+R1698+R1700+R1702+R1705+R1709+R1714+R1716+R1718+R1721+R1724+R1727+R1731+R1733+R1738+R1745+R1751+R1759+R1762+R1766+R1771+R1773+R1779+R1786+R1789+R1791+R1794+R1805</f>
        <v>0</v>
      </c>
      <c r="S1666" s="723">
        <f t="shared" si="965"/>
        <v>99882542.280000001</v>
      </c>
      <c r="T1666" s="723">
        <f t="shared" si="965"/>
        <v>0</v>
      </c>
      <c r="U1666" s="723">
        <f t="shared" si="965"/>
        <v>91456781.720000014</v>
      </c>
      <c r="V1666" s="723">
        <f t="shared" si="965"/>
        <v>0</v>
      </c>
      <c r="W1666" s="118" t="s">
        <v>18</v>
      </c>
      <c r="X1666" s="118" t="s">
        <v>18</v>
      </c>
      <c r="Y1666" s="180" t="s">
        <v>18</v>
      </c>
    </row>
    <row r="1667" spans="1:25" ht="15.75" thickBot="1" x14ac:dyDescent="0.25">
      <c r="A1667" s="484" t="s">
        <v>1161</v>
      </c>
      <c r="B1667" s="97" t="s">
        <v>1504</v>
      </c>
      <c r="C1667" s="97">
        <v>4</v>
      </c>
      <c r="D1667" s="211" t="s">
        <v>2275</v>
      </c>
      <c r="E1667" s="293" t="s">
        <v>172</v>
      </c>
      <c r="F1667" s="725" t="s">
        <v>936</v>
      </c>
      <c r="G1667" s="196" t="s">
        <v>38</v>
      </c>
      <c r="H1667" s="197">
        <v>1982</v>
      </c>
      <c r="I1667" s="197"/>
      <c r="J1667" s="794" t="s">
        <v>50</v>
      </c>
      <c r="K1667" s="196">
        <v>4</v>
      </c>
      <c r="L1667" s="795">
        <v>3256.1</v>
      </c>
      <c r="M1667" s="795">
        <v>2817.4</v>
      </c>
      <c r="N1667" s="198">
        <v>1070</v>
      </c>
      <c r="O1667" s="199">
        <v>228</v>
      </c>
      <c r="P1667" s="341" t="s">
        <v>2137</v>
      </c>
      <c r="Q1667" s="796">
        <v>2653461</v>
      </c>
      <c r="R1667" s="382">
        <v>0</v>
      </c>
      <c r="S1667" s="191">
        <f>Q1667-U1667</f>
        <v>1385154</v>
      </c>
      <c r="T1667" s="190">
        <v>0</v>
      </c>
      <c r="U1667" s="190">
        <v>1268307</v>
      </c>
      <c r="V1667" s="190">
        <v>0</v>
      </c>
      <c r="W1667" s="281">
        <f t="shared" ref="W1667:W1669" si="966">Q1667/L1667</f>
        <v>814.91999631460953</v>
      </c>
      <c r="X1667" s="193">
        <v>814.92</v>
      </c>
      <c r="Y1667" s="194">
        <v>44561</v>
      </c>
    </row>
    <row r="1668" spans="1:25" ht="15.75" thickBot="1" x14ac:dyDescent="0.25">
      <c r="A1668" s="484" t="s">
        <v>1161</v>
      </c>
      <c r="B1668" s="97" t="s">
        <v>1505</v>
      </c>
      <c r="C1668" s="97">
        <v>5</v>
      </c>
      <c r="D1668" s="211" t="s">
        <v>2271</v>
      </c>
      <c r="E1668" s="402" t="s">
        <v>172</v>
      </c>
      <c r="F1668" s="195" t="s">
        <v>936</v>
      </c>
      <c r="G1668" s="68" t="s">
        <v>38</v>
      </c>
      <c r="H1668" s="69">
        <v>1982</v>
      </c>
      <c r="I1668" s="69"/>
      <c r="J1668" s="70" t="s">
        <v>50</v>
      </c>
      <c r="K1668" s="68">
        <v>4</v>
      </c>
      <c r="L1668" s="726">
        <v>3256.1</v>
      </c>
      <c r="M1668" s="726">
        <v>2817.4</v>
      </c>
      <c r="N1668" s="727">
        <v>1070</v>
      </c>
      <c r="O1668" s="138">
        <v>228</v>
      </c>
      <c r="P1668" s="300" t="s">
        <v>2120</v>
      </c>
      <c r="Q1668" s="740">
        <v>1317679</v>
      </c>
      <c r="R1668" s="380">
        <v>0</v>
      </c>
      <c r="S1668" s="71">
        <f t="shared" ref="S1668:S1669" si="967">Q1668-U1668</f>
        <v>687851.96</v>
      </c>
      <c r="T1668" s="71">
        <v>0</v>
      </c>
      <c r="U1668" s="71">
        <v>629827.04</v>
      </c>
      <c r="V1668" s="71">
        <v>0</v>
      </c>
      <c r="W1668" s="956">
        <f t="shared" si="966"/>
        <v>404.6801388163754</v>
      </c>
      <c r="X1668" s="113">
        <v>404.68</v>
      </c>
      <c r="Y1668" s="194">
        <v>44561</v>
      </c>
    </row>
    <row r="1669" spans="1:25" ht="15" x14ac:dyDescent="0.2">
      <c r="A1669" s="484" t="s">
        <v>1161</v>
      </c>
      <c r="B1669" s="97" t="s">
        <v>1506</v>
      </c>
      <c r="C1669" s="97">
        <v>1</v>
      </c>
      <c r="D1669" s="211" t="s">
        <v>2272</v>
      </c>
      <c r="E1669" s="403" t="s">
        <v>172</v>
      </c>
      <c r="F1669" s="737" t="s">
        <v>936</v>
      </c>
      <c r="G1669" s="64" t="s">
        <v>38</v>
      </c>
      <c r="H1669" s="65">
        <v>1982</v>
      </c>
      <c r="I1669" s="65"/>
      <c r="J1669" s="721" t="s">
        <v>50</v>
      </c>
      <c r="K1669" s="64">
        <v>4</v>
      </c>
      <c r="L1669" s="729">
        <v>3256.1</v>
      </c>
      <c r="M1669" s="729">
        <v>2817.4</v>
      </c>
      <c r="N1669" s="730">
        <v>1070</v>
      </c>
      <c r="O1669" s="139">
        <v>228</v>
      </c>
      <c r="P1669" s="300" t="s">
        <v>2111</v>
      </c>
      <c r="Q1669" s="738">
        <v>1629385</v>
      </c>
      <c r="R1669" s="379">
        <v>0</v>
      </c>
      <c r="S1669" s="72">
        <f t="shared" si="967"/>
        <v>850568.05</v>
      </c>
      <c r="T1669" s="66">
        <v>0</v>
      </c>
      <c r="U1669" s="66">
        <v>778816.95</v>
      </c>
      <c r="V1669" s="66">
        <v>0</v>
      </c>
      <c r="W1669" s="107">
        <f t="shared" si="966"/>
        <v>500.40999969288413</v>
      </c>
      <c r="X1669" s="116">
        <v>500.41</v>
      </c>
      <c r="Y1669" s="201">
        <v>44561</v>
      </c>
    </row>
    <row r="1670" spans="1:25" x14ac:dyDescent="0.2">
      <c r="A1670" s="437"/>
      <c r="B1670" s="34"/>
      <c r="C1670" s="34"/>
      <c r="D1670" s="132"/>
      <c r="E1670" s="402"/>
      <c r="F1670" s="526" t="s">
        <v>31</v>
      </c>
      <c r="G1670" s="504" t="s">
        <v>18</v>
      </c>
      <c r="H1670" s="504" t="s">
        <v>18</v>
      </c>
      <c r="I1670" s="504" t="s">
        <v>18</v>
      </c>
      <c r="J1670" s="504" t="s">
        <v>18</v>
      </c>
      <c r="K1670" s="504" t="s">
        <v>18</v>
      </c>
      <c r="L1670" s="76">
        <v>3256.1</v>
      </c>
      <c r="M1670" s="76">
        <v>2817.4</v>
      </c>
      <c r="N1670" s="76">
        <v>1070</v>
      </c>
      <c r="O1670" s="520">
        <f>O1669</f>
        <v>228</v>
      </c>
      <c r="P1670" s="521" t="s">
        <v>18</v>
      </c>
      <c r="Q1670" s="732">
        <f>SUM(Q1667:Q1669)</f>
        <v>5600525</v>
      </c>
      <c r="R1670" s="731">
        <f t="shared" ref="R1670:U1670" si="968">SUM(R1667:R1669)</f>
        <v>0</v>
      </c>
      <c r="S1670" s="732">
        <f t="shared" si="968"/>
        <v>2923574.01</v>
      </c>
      <c r="T1670" s="732">
        <f t="shared" ref="T1670" si="969">SUM(T1667:T1669)</f>
        <v>0</v>
      </c>
      <c r="U1670" s="732">
        <f t="shared" si="968"/>
        <v>2676950.9900000002</v>
      </c>
      <c r="V1670" s="732">
        <f t="shared" ref="V1670" si="970">SUM(V1667:V1669)</f>
        <v>0</v>
      </c>
      <c r="W1670" s="114" t="s">
        <v>18</v>
      </c>
      <c r="X1670" s="114" t="s">
        <v>18</v>
      </c>
      <c r="Y1670" s="468" t="s">
        <v>18</v>
      </c>
    </row>
    <row r="1671" spans="1:25" ht="15" x14ac:dyDescent="0.2">
      <c r="A1671" s="484" t="s">
        <v>1163</v>
      </c>
      <c r="B1671" s="97" t="s">
        <v>1514</v>
      </c>
      <c r="C1671" s="97">
        <v>1</v>
      </c>
      <c r="D1671" s="211" t="s">
        <v>2272</v>
      </c>
      <c r="E1671" s="402" t="s">
        <v>173</v>
      </c>
      <c r="F1671" s="797" t="s">
        <v>52</v>
      </c>
      <c r="G1671" s="68" t="s">
        <v>38</v>
      </c>
      <c r="H1671" s="69">
        <v>1986</v>
      </c>
      <c r="I1671" s="69"/>
      <c r="J1671" s="70" t="s">
        <v>50</v>
      </c>
      <c r="K1671" s="68">
        <v>4</v>
      </c>
      <c r="L1671" s="726">
        <v>3256.1</v>
      </c>
      <c r="M1671" s="726">
        <v>2817.4</v>
      </c>
      <c r="N1671" s="727">
        <v>1070</v>
      </c>
      <c r="O1671" s="138">
        <v>113</v>
      </c>
      <c r="P1671" s="336" t="s">
        <v>2111</v>
      </c>
      <c r="Q1671" s="740">
        <v>1629385</v>
      </c>
      <c r="R1671" s="380">
        <v>0</v>
      </c>
      <c r="S1671" s="71">
        <f>Q1671-U1671</f>
        <v>850568.05</v>
      </c>
      <c r="T1671" s="71">
        <v>0</v>
      </c>
      <c r="U1671" s="71">
        <v>778816.95</v>
      </c>
      <c r="V1671" s="71">
        <v>0</v>
      </c>
      <c r="W1671" s="956">
        <f>Q1671/L1671</f>
        <v>500.40999969288413</v>
      </c>
      <c r="X1671" s="113">
        <v>500.41</v>
      </c>
      <c r="Y1671" s="120">
        <v>44561</v>
      </c>
    </row>
    <row r="1672" spans="1:25" x14ac:dyDescent="0.2">
      <c r="A1672" s="437"/>
      <c r="B1672" s="34"/>
      <c r="C1672" s="34"/>
      <c r="D1672" s="132"/>
      <c r="E1672" s="402"/>
      <c r="F1672" s="526" t="s">
        <v>31</v>
      </c>
      <c r="G1672" s="504" t="s">
        <v>18</v>
      </c>
      <c r="H1672" s="504" t="s">
        <v>18</v>
      </c>
      <c r="I1672" s="504" t="s">
        <v>18</v>
      </c>
      <c r="J1672" s="504" t="s">
        <v>18</v>
      </c>
      <c r="K1672" s="504" t="s">
        <v>18</v>
      </c>
      <c r="L1672" s="76">
        <v>3256.1</v>
      </c>
      <c r="M1672" s="76">
        <v>2817.4</v>
      </c>
      <c r="N1672" s="76">
        <v>1070</v>
      </c>
      <c r="O1672" s="520">
        <v>113</v>
      </c>
      <c r="P1672" s="521" t="s">
        <v>18</v>
      </c>
      <c r="Q1672" s="732">
        <f>Q1671</f>
        <v>1629385</v>
      </c>
      <c r="R1672" s="731">
        <f t="shared" ref="R1672:U1672" si="971">R1671</f>
        <v>0</v>
      </c>
      <c r="S1672" s="732">
        <f t="shared" si="971"/>
        <v>850568.05</v>
      </c>
      <c r="T1672" s="732">
        <f t="shared" ref="T1672" si="972">T1671</f>
        <v>0</v>
      </c>
      <c r="U1672" s="732">
        <f t="shared" si="971"/>
        <v>778816.95</v>
      </c>
      <c r="V1672" s="732">
        <f t="shared" ref="V1672" si="973">V1671</f>
        <v>0</v>
      </c>
      <c r="W1672" s="114" t="s">
        <v>18</v>
      </c>
      <c r="X1672" s="114" t="s">
        <v>18</v>
      </c>
      <c r="Y1672" s="468" t="s">
        <v>18</v>
      </c>
    </row>
    <row r="1673" spans="1:25" ht="15" x14ac:dyDescent="0.2">
      <c r="A1673" s="484" t="s">
        <v>1164</v>
      </c>
      <c r="B1673" s="97" t="s">
        <v>1515</v>
      </c>
      <c r="C1673" s="97">
        <v>1</v>
      </c>
      <c r="D1673" s="211" t="s">
        <v>2272</v>
      </c>
      <c r="E1673" s="402" t="s">
        <v>174</v>
      </c>
      <c r="F1673" s="36" t="s">
        <v>54</v>
      </c>
      <c r="G1673" s="68" t="s">
        <v>38</v>
      </c>
      <c r="H1673" s="69">
        <v>1988</v>
      </c>
      <c r="I1673" s="69"/>
      <c r="J1673" s="70" t="s">
        <v>50</v>
      </c>
      <c r="K1673" s="68">
        <v>4</v>
      </c>
      <c r="L1673" s="798">
        <v>4502.7</v>
      </c>
      <c r="M1673" s="798">
        <v>3807.4</v>
      </c>
      <c r="N1673" s="71">
        <v>1279.48</v>
      </c>
      <c r="O1673" s="138">
        <v>128</v>
      </c>
      <c r="P1673" s="336" t="s">
        <v>2111</v>
      </c>
      <c r="Q1673" s="740">
        <v>2253196</v>
      </c>
      <c r="R1673" s="380">
        <v>0</v>
      </c>
      <c r="S1673" s="71">
        <f>Q1673-U1673</f>
        <v>1176208.53</v>
      </c>
      <c r="T1673" s="71">
        <v>0</v>
      </c>
      <c r="U1673" s="71">
        <v>1076987.47</v>
      </c>
      <c r="V1673" s="71">
        <v>0</v>
      </c>
      <c r="W1673" s="956">
        <f>Q1673/L1673</f>
        <v>500.40997623648036</v>
      </c>
      <c r="X1673" s="113">
        <v>500.41</v>
      </c>
      <c r="Y1673" s="120">
        <v>44561</v>
      </c>
    </row>
    <row r="1674" spans="1:25" x14ac:dyDescent="0.2">
      <c r="A1674" s="437"/>
      <c r="B1674" s="34"/>
      <c r="C1674" s="34"/>
      <c r="D1674" s="132"/>
      <c r="E1674" s="402"/>
      <c r="F1674" s="526" t="s">
        <v>31</v>
      </c>
      <c r="G1674" s="504" t="s">
        <v>18</v>
      </c>
      <c r="H1674" s="504" t="s">
        <v>18</v>
      </c>
      <c r="I1674" s="504" t="s">
        <v>18</v>
      </c>
      <c r="J1674" s="504" t="s">
        <v>18</v>
      </c>
      <c r="K1674" s="504" t="s">
        <v>18</v>
      </c>
      <c r="L1674" s="76">
        <v>4502.7</v>
      </c>
      <c r="M1674" s="76">
        <v>3807.4</v>
      </c>
      <c r="N1674" s="76">
        <v>1279.48</v>
      </c>
      <c r="O1674" s="520">
        <v>128</v>
      </c>
      <c r="P1674" s="521" t="s">
        <v>18</v>
      </c>
      <c r="Q1674" s="732">
        <f>Q1673</f>
        <v>2253196</v>
      </c>
      <c r="R1674" s="731">
        <f t="shared" ref="R1674:U1674" si="974">R1673</f>
        <v>0</v>
      </c>
      <c r="S1674" s="732">
        <f t="shared" si="974"/>
        <v>1176208.53</v>
      </c>
      <c r="T1674" s="732">
        <f t="shared" ref="T1674" si="975">T1673</f>
        <v>0</v>
      </c>
      <c r="U1674" s="732">
        <f t="shared" si="974"/>
        <v>1076987.47</v>
      </c>
      <c r="V1674" s="732">
        <f t="shared" ref="V1674" si="976">V1673</f>
        <v>0</v>
      </c>
      <c r="W1674" s="114" t="s">
        <v>18</v>
      </c>
      <c r="X1674" s="114" t="s">
        <v>18</v>
      </c>
      <c r="Y1674" s="468" t="s">
        <v>18</v>
      </c>
    </row>
    <row r="1675" spans="1:25" ht="15" x14ac:dyDescent="0.2">
      <c r="A1675" s="484" t="s">
        <v>1329</v>
      </c>
      <c r="B1675" s="97" t="s">
        <v>1836</v>
      </c>
      <c r="C1675" s="97">
        <v>20</v>
      </c>
      <c r="D1675" s="211" t="s">
        <v>2266</v>
      </c>
      <c r="E1675" s="402" t="s">
        <v>175</v>
      </c>
      <c r="F1675" s="195" t="s">
        <v>1005</v>
      </c>
      <c r="G1675" s="68" t="s">
        <v>38</v>
      </c>
      <c r="H1675" s="68">
        <v>1955</v>
      </c>
      <c r="I1675" s="68"/>
      <c r="J1675" s="70" t="s">
        <v>951</v>
      </c>
      <c r="K1675" s="68">
        <v>2</v>
      </c>
      <c r="L1675" s="71">
        <v>1040.5</v>
      </c>
      <c r="M1675" s="71">
        <v>909.6</v>
      </c>
      <c r="N1675" s="71">
        <v>902</v>
      </c>
      <c r="O1675" s="138">
        <v>40</v>
      </c>
      <c r="P1675" s="564" t="s">
        <v>83</v>
      </c>
      <c r="Q1675" s="740">
        <v>310933</v>
      </c>
      <c r="R1675" s="380">
        <v>0</v>
      </c>
      <c r="S1675" s="71">
        <f>Q1675-U1675</f>
        <v>162312.57999999999</v>
      </c>
      <c r="T1675" s="71">
        <v>0</v>
      </c>
      <c r="U1675" s="71">
        <v>148620.42000000001</v>
      </c>
      <c r="V1675" s="71">
        <v>0</v>
      </c>
      <c r="W1675" s="956">
        <f t="shared" ref="W1675:W1679" si="977">Q1675/L1675</f>
        <v>298.83037001441613</v>
      </c>
      <c r="X1675" s="113">
        <v>298.83</v>
      </c>
      <c r="Y1675" s="120">
        <v>44561</v>
      </c>
    </row>
    <row r="1676" spans="1:25" ht="15" x14ac:dyDescent="0.2">
      <c r="A1676" s="484" t="s">
        <v>1329</v>
      </c>
      <c r="B1676" s="97" t="s">
        <v>1837</v>
      </c>
      <c r="C1676" s="97">
        <v>20</v>
      </c>
      <c r="D1676" s="211" t="s">
        <v>2267</v>
      </c>
      <c r="E1676" s="402" t="s">
        <v>175</v>
      </c>
      <c r="F1676" s="195" t="s">
        <v>1005</v>
      </c>
      <c r="G1676" s="68" t="s">
        <v>38</v>
      </c>
      <c r="H1676" s="68">
        <v>1955</v>
      </c>
      <c r="I1676" s="68"/>
      <c r="J1676" s="70" t="s">
        <v>951</v>
      </c>
      <c r="K1676" s="68">
        <v>2</v>
      </c>
      <c r="L1676" s="71">
        <v>1040.5</v>
      </c>
      <c r="M1676" s="71">
        <v>909.6</v>
      </c>
      <c r="N1676" s="71">
        <v>902</v>
      </c>
      <c r="O1676" s="138">
        <v>40</v>
      </c>
      <c r="P1676" s="336" t="s">
        <v>78</v>
      </c>
      <c r="Q1676" s="740">
        <v>240824</v>
      </c>
      <c r="R1676" s="380">
        <v>0</v>
      </c>
      <c r="S1676" s="71">
        <f t="shared" ref="S1676:S1679" si="978">Q1676-U1676</f>
        <v>125714.43</v>
      </c>
      <c r="T1676" s="71">
        <v>0</v>
      </c>
      <c r="U1676" s="71">
        <v>115109.57</v>
      </c>
      <c r="V1676" s="71">
        <v>0</v>
      </c>
      <c r="W1676" s="956">
        <f t="shared" si="977"/>
        <v>231.45026429601154</v>
      </c>
      <c r="X1676" s="113">
        <v>231.45</v>
      </c>
      <c r="Y1676" s="120">
        <v>44561</v>
      </c>
    </row>
    <row r="1677" spans="1:25" ht="25.5" x14ac:dyDescent="0.2">
      <c r="A1677" s="484" t="s">
        <v>1329</v>
      </c>
      <c r="B1677" s="97" t="s">
        <v>1838</v>
      </c>
      <c r="C1677" s="97">
        <v>20</v>
      </c>
      <c r="D1677" s="211" t="s">
        <v>2268</v>
      </c>
      <c r="E1677" s="402" t="s">
        <v>175</v>
      </c>
      <c r="F1677" s="195" t="s">
        <v>1005</v>
      </c>
      <c r="G1677" s="68" t="s">
        <v>38</v>
      </c>
      <c r="H1677" s="68">
        <v>1955</v>
      </c>
      <c r="I1677" s="68"/>
      <c r="J1677" s="70" t="s">
        <v>951</v>
      </c>
      <c r="K1677" s="68">
        <v>2</v>
      </c>
      <c r="L1677" s="71">
        <v>1040.5</v>
      </c>
      <c r="M1677" s="71">
        <v>909.6</v>
      </c>
      <c r="N1677" s="71">
        <v>902</v>
      </c>
      <c r="O1677" s="138">
        <v>40</v>
      </c>
      <c r="P1677" s="336" t="s">
        <v>2140</v>
      </c>
      <c r="Q1677" s="740">
        <v>182899</v>
      </c>
      <c r="R1677" s="380">
        <v>0</v>
      </c>
      <c r="S1677" s="71">
        <f t="shared" si="978"/>
        <v>95476.54</v>
      </c>
      <c r="T1677" s="71">
        <v>0</v>
      </c>
      <c r="U1677" s="71">
        <v>87422.46</v>
      </c>
      <c r="V1677" s="71">
        <v>0</v>
      </c>
      <c r="W1677" s="956">
        <f t="shared" si="977"/>
        <v>175.77991350312351</v>
      </c>
      <c r="X1677" s="113">
        <v>175.78</v>
      </c>
      <c r="Y1677" s="120">
        <v>44561</v>
      </c>
    </row>
    <row r="1678" spans="1:25" ht="15" x14ac:dyDescent="0.2">
      <c r="A1678" s="484" t="s">
        <v>1329</v>
      </c>
      <c r="B1678" s="97" t="s">
        <v>1839</v>
      </c>
      <c r="C1678" s="97">
        <v>20</v>
      </c>
      <c r="D1678" s="211" t="s">
        <v>2263</v>
      </c>
      <c r="E1678" s="402" t="s">
        <v>175</v>
      </c>
      <c r="F1678" s="195" t="s">
        <v>1005</v>
      </c>
      <c r="G1678" s="68" t="s">
        <v>38</v>
      </c>
      <c r="H1678" s="68">
        <v>1955</v>
      </c>
      <c r="I1678" s="68"/>
      <c r="J1678" s="70" t="s">
        <v>951</v>
      </c>
      <c r="K1678" s="68">
        <v>2</v>
      </c>
      <c r="L1678" s="71">
        <v>1040.5</v>
      </c>
      <c r="M1678" s="71">
        <v>909.6</v>
      </c>
      <c r="N1678" s="71">
        <v>902</v>
      </c>
      <c r="O1678" s="138">
        <v>40</v>
      </c>
      <c r="P1678" s="337" t="s">
        <v>35</v>
      </c>
      <c r="Q1678" s="740">
        <v>182899</v>
      </c>
      <c r="R1678" s="380">
        <v>0</v>
      </c>
      <c r="S1678" s="71">
        <f t="shared" si="978"/>
        <v>95476.54</v>
      </c>
      <c r="T1678" s="71">
        <v>0</v>
      </c>
      <c r="U1678" s="71">
        <v>87422.46</v>
      </c>
      <c r="V1678" s="71">
        <v>0</v>
      </c>
      <c r="W1678" s="956">
        <f t="shared" si="977"/>
        <v>175.77991350312351</v>
      </c>
      <c r="X1678" s="113">
        <v>175.78</v>
      </c>
      <c r="Y1678" s="120">
        <v>44561</v>
      </c>
    </row>
    <row r="1679" spans="1:25" ht="15" x14ac:dyDescent="0.2">
      <c r="A1679" s="484" t="s">
        <v>1329</v>
      </c>
      <c r="B1679" s="97" t="s">
        <v>1840</v>
      </c>
      <c r="C1679" s="97">
        <v>20</v>
      </c>
      <c r="D1679" s="211" t="s">
        <v>2264</v>
      </c>
      <c r="E1679" s="402" t="s">
        <v>175</v>
      </c>
      <c r="F1679" s="195" t="s">
        <v>1005</v>
      </c>
      <c r="G1679" s="68" t="s">
        <v>38</v>
      </c>
      <c r="H1679" s="68">
        <v>1955</v>
      </c>
      <c r="I1679" s="68"/>
      <c r="J1679" s="70" t="s">
        <v>951</v>
      </c>
      <c r="K1679" s="68">
        <v>2</v>
      </c>
      <c r="L1679" s="71">
        <v>1040.5</v>
      </c>
      <c r="M1679" s="71">
        <v>909.6</v>
      </c>
      <c r="N1679" s="71">
        <v>902</v>
      </c>
      <c r="O1679" s="138">
        <v>40</v>
      </c>
      <c r="P1679" s="336" t="s">
        <v>2119</v>
      </c>
      <c r="Q1679" s="740">
        <v>243872</v>
      </c>
      <c r="R1679" s="380">
        <v>0</v>
      </c>
      <c r="S1679" s="71">
        <f t="shared" si="978"/>
        <v>127305.54</v>
      </c>
      <c r="T1679" s="71">
        <v>0</v>
      </c>
      <c r="U1679" s="71">
        <v>116566.46</v>
      </c>
      <c r="V1679" s="71">
        <v>0</v>
      </c>
      <c r="W1679" s="956">
        <f t="shared" si="977"/>
        <v>234.37962518020183</v>
      </c>
      <c r="X1679" s="113">
        <v>234.38</v>
      </c>
      <c r="Y1679" s="120">
        <v>44561</v>
      </c>
    </row>
    <row r="1680" spans="1:25" x14ac:dyDescent="0.2">
      <c r="A1680" s="437"/>
      <c r="B1680" s="34"/>
      <c r="C1680" s="34"/>
      <c r="D1680" s="132"/>
      <c r="E1680" s="402"/>
      <c r="F1680" s="526" t="s">
        <v>31</v>
      </c>
      <c r="G1680" s="504" t="s">
        <v>18</v>
      </c>
      <c r="H1680" s="504" t="s">
        <v>18</v>
      </c>
      <c r="I1680" s="504" t="s">
        <v>18</v>
      </c>
      <c r="J1680" s="504" t="s">
        <v>18</v>
      </c>
      <c r="K1680" s="504" t="s">
        <v>18</v>
      </c>
      <c r="L1680" s="76">
        <f>L1679</f>
        <v>1040.5</v>
      </c>
      <c r="M1680" s="76">
        <f t="shared" ref="M1680:O1680" si="979">M1679</f>
        <v>909.6</v>
      </c>
      <c r="N1680" s="76">
        <f t="shared" si="979"/>
        <v>902</v>
      </c>
      <c r="O1680" s="520">
        <f t="shared" si="979"/>
        <v>40</v>
      </c>
      <c r="P1680" s="521" t="s">
        <v>18</v>
      </c>
      <c r="Q1680" s="732">
        <f>SUM(Q1675:Q1679)</f>
        <v>1161427</v>
      </c>
      <c r="R1680" s="731">
        <f t="shared" ref="R1680:U1680" si="980">SUM(R1675:R1679)</f>
        <v>0</v>
      </c>
      <c r="S1680" s="732">
        <f t="shared" si="980"/>
        <v>606285.63</v>
      </c>
      <c r="T1680" s="732">
        <f t="shared" ref="T1680" si="981">SUM(T1675:T1679)</f>
        <v>0</v>
      </c>
      <c r="U1680" s="732">
        <f t="shared" si="980"/>
        <v>555141.37</v>
      </c>
      <c r="V1680" s="732">
        <f t="shared" ref="V1680" si="982">SUM(V1675:V1679)</f>
        <v>0</v>
      </c>
      <c r="W1680" s="114" t="s">
        <v>18</v>
      </c>
      <c r="X1680" s="114" t="s">
        <v>18</v>
      </c>
      <c r="Y1680" s="468" t="s">
        <v>18</v>
      </c>
    </row>
    <row r="1681" spans="1:25" ht="15" x14ac:dyDescent="0.2">
      <c r="A1681" s="484" t="s">
        <v>1330</v>
      </c>
      <c r="B1681" s="97" t="s">
        <v>1841</v>
      </c>
      <c r="C1681" s="97">
        <v>20</v>
      </c>
      <c r="D1681" s="211" t="s">
        <v>2267</v>
      </c>
      <c r="E1681" s="402" t="s">
        <v>176</v>
      </c>
      <c r="F1681" s="195" t="s">
        <v>1007</v>
      </c>
      <c r="G1681" s="68" t="s">
        <v>38</v>
      </c>
      <c r="H1681" s="68">
        <v>1980</v>
      </c>
      <c r="I1681" s="68"/>
      <c r="J1681" s="70" t="s">
        <v>50</v>
      </c>
      <c r="K1681" s="68">
        <v>4</v>
      </c>
      <c r="L1681" s="750">
        <v>3129.8</v>
      </c>
      <c r="M1681" s="750">
        <v>2714.8</v>
      </c>
      <c r="N1681" s="71">
        <v>1124</v>
      </c>
      <c r="O1681" s="138">
        <v>100</v>
      </c>
      <c r="P1681" s="336" t="s">
        <v>78</v>
      </c>
      <c r="Q1681" s="740">
        <v>289913</v>
      </c>
      <c r="R1681" s="380">
        <v>0</v>
      </c>
      <c r="S1681" s="71">
        <f>Q1681-U1681</f>
        <v>151339.76</v>
      </c>
      <c r="T1681" s="71">
        <v>0</v>
      </c>
      <c r="U1681" s="71">
        <v>138573.24</v>
      </c>
      <c r="V1681" s="71">
        <v>0</v>
      </c>
      <c r="W1681" s="956">
        <f t="shared" ref="W1681:W1690" si="983">Q1681/L1681</f>
        <v>92.629880503546545</v>
      </c>
      <c r="X1681" s="113">
        <v>92.63</v>
      </c>
      <c r="Y1681" s="120">
        <v>44561</v>
      </c>
    </row>
    <row r="1682" spans="1:25" ht="15" x14ac:dyDescent="0.2">
      <c r="A1682" s="484" t="s">
        <v>1330</v>
      </c>
      <c r="B1682" s="97" t="s">
        <v>1841</v>
      </c>
      <c r="C1682" s="97">
        <v>3</v>
      </c>
      <c r="D1682" s="211" t="s">
        <v>2274</v>
      </c>
      <c r="E1682" s="402" t="s">
        <v>176</v>
      </c>
      <c r="F1682" s="195" t="s">
        <v>1007</v>
      </c>
      <c r="G1682" s="68" t="s">
        <v>38</v>
      </c>
      <c r="H1682" s="68">
        <v>1980</v>
      </c>
      <c r="I1682" s="68"/>
      <c r="J1682" s="70" t="s">
        <v>50</v>
      </c>
      <c r="K1682" s="68">
        <v>4</v>
      </c>
      <c r="L1682" s="750">
        <v>3129.8</v>
      </c>
      <c r="M1682" s="750">
        <v>2714.8</v>
      </c>
      <c r="N1682" s="71">
        <v>1124</v>
      </c>
      <c r="O1682" s="138">
        <v>100</v>
      </c>
      <c r="P1682" s="336" t="s">
        <v>2138</v>
      </c>
      <c r="Q1682" s="740">
        <v>4050900</v>
      </c>
      <c r="R1682" s="380">
        <v>0</v>
      </c>
      <c r="S1682" s="71">
        <f t="shared" ref="S1682:S1690" si="984">Q1682-U1682</f>
        <v>2114642.1</v>
      </c>
      <c r="T1682" s="71">
        <v>0</v>
      </c>
      <c r="U1682" s="71">
        <v>1936257.9</v>
      </c>
      <c r="V1682" s="71">
        <v>0</v>
      </c>
      <c r="W1682" s="956">
        <f t="shared" si="983"/>
        <v>1294.2999552687072</v>
      </c>
      <c r="X1682" s="113">
        <v>1294.3</v>
      </c>
      <c r="Y1682" s="120">
        <v>44561</v>
      </c>
    </row>
    <row r="1683" spans="1:25" ht="25.5" x14ac:dyDescent="0.2">
      <c r="A1683" s="484" t="s">
        <v>1330</v>
      </c>
      <c r="B1683" s="97" t="s">
        <v>1842</v>
      </c>
      <c r="C1683" s="97">
        <v>20</v>
      </c>
      <c r="D1683" s="211" t="s">
        <v>2269</v>
      </c>
      <c r="E1683" s="402" t="s">
        <v>176</v>
      </c>
      <c r="F1683" s="195" t="s">
        <v>1007</v>
      </c>
      <c r="G1683" s="68" t="s">
        <v>38</v>
      </c>
      <c r="H1683" s="68">
        <v>1980</v>
      </c>
      <c r="I1683" s="68"/>
      <c r="J1683" s="70" t="s">
        <v>50</v>
      </c>
      <c r="K1683" s="68">
        <v>4</v>
      </c>
      <c r="L1683" s="750">
        <v>3129.8</v>
      </c>
      <c r="M1683" s="750">
        <v>2714.8</v>
      </c>
      <c r="N1683" s="71">
        <v>1124</v>
      </c>
      <c r="O1683" s="138">
        <v>100</v>
      </c>
      <c r="P1683" s="336" t="s">
        <v>2136</v>
      </c>
      <c r="Q1683" s="740">
        <v>220181</v>
      </c>
      <c r="R1683" s="380">
        <v>0</v>
      </c>
      <c r="S1683" s="71">
        <f t="shared" si="984"/>
        <v>114938.41</v>
      </c>
      <c r="T1683" s="71">
        <v>0</v>
      </c>
      <c r="U1683" s="71">
        <v>105242.59</v>
      </c>
      <c r="V1683" s="71">
        <v>0</v>
      </c>
      <c r="W1683" s="956">
        <f t="shared" si="983"/>
        <v>70.349862611029451</v>
      </c>
      <c r="X1683" s="113">
        <v>70.349999999999994</v>
      </c>
      <c r="Y1683" s="120">
        <v>44561</v>
      </c>
    </row>
    <row r="1684" spans="1:25" ht="15" x14ac:dyDescent="0.2">
      <c r="A1684" s="484" t="s">
        <v>1330</v>
      </c>
      <c r="B1684" s="97" t="s">
        <v>1842</v>
      </c>
      <c r="C1684" s="97">
        <v>4</v>
      </c>
      <c r="D1684" s="211" t="s">
        <v>2275</v>
      </c>
      <c r="E1684" s="402" t="s">
        <v>176</v>
      </c>
      <c r="F1684" s="195" t="s">
        <v>1007</v>
      </c>
      <c r="G1684" s="68" t="s">
        <v>38</v>
      </c>
      <c r="H1684" s="68">
        <v>1980</v>
      </c>
      <c r="I1684" s="68"/>
      <c r="J1684" s="70" t="s">
        <v>50</v>
      </c>
      <c r="K1684" s="68">
        <v>4</v>
      </c>
      <c r="L1684" s="750">
        <v>3129.8</v>
      </c>
      <c r="M1684" s="750">
        <v>2714.8</v>
      </c>
      <c r="N1684" s="71">
        <v>1124</v>
      </c>
      <c r="O1684" s="138">
        <v>100</v>
      </c>
      <c r="P1684" s="336" t="s">
        <v>2137</v>
      </c>
      <c r="Q1684" s="740">
        <v>2550537</v>
      </c>
      <c r="R1684" s="380">
        <v>0</v>
      </c>
      <c r="S1684" s="71">
        <f t="shared" si="984"/>
        <v>1331425.8400000001</v>
      </c>
      <c r="T1684" s="71">
        <v>0</v>
      </c>
      <c r="U1684" s="71">
        <v>1219111.1599999999</v>
      </c>
      <c r="V1684" s="71">
        <v>0</v>
      </c>
      <c r="W1684" s="956">
        <f t="shared" si="983"/>
        <v>814.92012269154577</v>
      </c>
      <c r="X1684" s="113">
        <v>814.92</v>
      </c>
      <c r="Y1684" s="120">
        <v>44561</v>
      </c>
    </row>
    <row r="1685" spans="1:25" ht="25.5" x14ac:dyDescent="0.2">
      <c r="A1685" s="484" t="s">
        <v>1330</v>
      </c>
      <c r="B1685" s="97" t="s">
        <v>1843</v>
      </c>
      <c r="C1685" s="97">
        <v>20</v>
      </c>
      <c r="D1685" s="211" t="s">
        <v>2268</v>
      </c>
      <c r="E1685" s="402" t="s">
        <v>176</v>
      </c>
      <c r="F1685" s="195" t="s">
        <v>1007</v>
      </c>
      <c r="G1685" s="68" t="s">
        <v>38</v>
      </c>
      <c r="H1685" s="68">
        <v>1980</v>
      </c>
      <c r="I1685" s="68"/>
      <c r="J1685" s="70" t="s">
        <v>50</v>
      </c>
      <c r="K1685" s="68">
        <v>4</v>
      </c>
      <c r="L1685" s="750">
        <v>3129.8</v>
      </c>
      <c r="M1685" s="750">
        <v>2714.8</v>
      </c>
      <c r="N1685" s="71">
        <v>1124</v>
      </c>
      <c r="O1685" s="138">
        <v>100</v>
      </c>
      <c r="P1685" s="336" t="s">
        <v>2140</v>
      </c>
      <c r="Q1685" s="740">
        <v>220181</v>
      </c>
      <c r="R1685" s="380">
        <v>0</v>
      </c>
      <c r="S1685" s="71">
        <f t="shared" si="984"/>
        <v>114938.41</v>
      </c>
      <c r="T1685" s="71">
        <v>0</v>
      </c>
      <c r="U1685" s="71">
        <v>105242.59</v>
      </c>
      <c r="V1685" s="71">
        <v>0</v>
      </c>
      <c r="W1685" s="956">
        <f t="shared" si="983"/>
        <v>70.349862611029451</v>
      </c>
      <c r="X1685" s="113">
        <v>70.349999999999994</v>
      </c>
      <c r="Y1685" s="120">
        <v>44561</v>
      </c>
    </row>
    <row r="1686" spans="1:25" ht="15" x14ac:dyDescent="0.2">
      <c r="A1686" s="484" t="s">
        <v>1330</v>
      </c>
      <c r="B1686" s="97" t="s">
        <v>1843</v>
      </c>
      <c r="C1686" s="97">
        <v>4</v>
      </c>
      <c r="D1686" s="211" t="s">
        <v>2273</v>
      </c>
      <c r="E1686" s="402" t="s">
        <v>176</v>
      </c>
      <c r="F1686" s="195" t="s">
        <v>1007</v>
      </c>
      <c r="G1686" s="68" t="s">
        <v>38</v>
      </c>
      <c r="H1686" s="68">
        <v>1980</v>
      </c>
      <c r="I1686" s="68"/>
      <c r="J1686" s="70" t="s">
        <v>50</v>
      </c>
      <c r="K1686" s="68">
        <v>4</v>
      </c>
      <c r="L1686" s="750">
        <v>3129.8</v>
      </c>
      <c r="M1686" s="750">
        <v>2714.8</v>
      </c>
      <c r="N1686" s="71">
        <v>1124</v>
      </c>
      <c r="O1686" s="138">
        <v>100</v>
      </c>
      <c r="P1686" s="336" t="s">
        <v>2115</v>
      </c>
      <c r="Q1686" s="740">
        <v>1090735</v>
      </c>
      <c r="R1686" s="380">
        <v>0</v>
      </c>
      <c r="S1686" s="71">
        <f t="shared" si="984"/>
        <v>569383.14</v>
      </c>
      <c r="T1686" s="71">
        <v>0</v>
      </c>
      <c r="U1686" s="71">
        <v>521351.86</v>
      </c>
      <c r="V1686" s="71">
        <v>0</v>
      </c>
      <c r="W1686" s="956">
        <f t="shared" si="983"/>
        <v>348.49990414722981</v>
      </c>
      <c r="X1686" s="113">
        <v>348.5</v>
      </c>
      <c r="Y1686" s="120">
        <v>44561</v>
      </c>
    </row>
    <row r="1687" spans="1:25" ht="15" x14ac:dyDescent="0.2">
      <c r="A1687" s="484" t="s">
        <v>1330</v>
      </c>
      <c r="B1687" s="97" t="s">
        <v>1844</v>
      </c>
      <c r="C1687" s="97">
        <v>20</v>
      </c>
      <c r="D1687" s="211" t="s">
        <v>2263</v>
      </c>
      <c r="E1687" s="402" t="s">
        <v>176</v>
      </c>
      <c r="F1687" s="195" t="s">
        <v>1007</v>
      </c>
      <c r="G1687" s="68" t="s">
        <v>38</v>
      </c>
      <c r="H1687" s="68">
        <v>1980</v>
      </c>
      <c r="I1687" s="68"/>
      <c r="J1687" s="70" t="s">
        <v>50</v>
      </c>
      <c r="K1687" s="68">
        <v>4</v>
      </c>
      <c r="L1687" s="750">
        <v>3129.8</v>
      </c>
      <c r="M1687" s="750">
        <v>2714.8</v>
      </c>
      <c r="N1687" s="71">
        <v>1124</v>
      </c>
      <c r="O1687" s="138">
        <v>100</v>
      </c>
      <c r="P1687" s="337" t="s">
        <v>35</v>
      </c>
      <c r="Q1687" s="740">
        <v>220181</v>
      </c>
      <c r="R1687" s="380">
        <v>0</v>
      </c>
      <c r="S1687" s="71">
        <f t="shared" si="984"/>
        <v>114938.41</v>
      </c>
      <c r="T1687" s="71">
        <v>0</v>
      </c>
      <c r="U1687" s="71">
        <v>105242.59</v>
      </c>
      <c r="V1687" s="71">
        <v>0</v>
      </c>
      <c r="W1687" s="956">
        <f t="shared" si="983"/>
        <v>70.349862611029451</v>
      </c>
      <c r="X1687" s="113">
        <v>70.349999999999994</v>
      </c>
      <c r="Y1687" s="120">
        <v>44561</v>
      </c>
    </row>
    <row r="1688" spans="1:25" ht="15" x14ac:dyDescent="0.2">
      <c r="A1688" s="484" t="s">
        <v>1330</v>
      </c>
      <c r="B1688" s="97" t="s">
        <v>1844</v>
      </c>
      <c r="C1688" s="97">
        <v>5</v>
      </c>
      <c r="D1688" s="211" t="s">
        <v>2271</v>
      </c>
      <c r="E1688" s="402" t="s">
        <v>176</v>
      </c>
      <c r="F1688" s="195" t="s">
        <v>1007</v>
      </c>
      <c r="G1688" s="68" t="s">
        <v>38</v>
      </c>
      <c r="H1688" s="68">
        <v>1980</v>
      </c>
      <c r="I1688" s="68"/>
      <c r="J1688" s="70" t="s">
        <v>50</v>
      </c>
      <c r="K1688" s="68">
        <v>4</v>
      </c>
      <c r="L1688" s="750">
        <v>3129.8</v>
      </c>
      <c r="M1688" s="750">
        <v>2714.8</v>
      </c>
      <c r="N1688" s="71">
        <v>1124</v>
      </c>
      <c r="O1688" s="138">
        <v>100</v>
      </c>
      <c r="P1688" s="336" t="s">
        <v>2120</v>
      </c>
      <c r="Q1688" s="740">
        <v>1265535</v>
      </c>
      <c r="R1688" s="380">
        <v>0</v>
      </c>
      <c r="S1688" s="71">
        <f t="shared" si="984"/>
        <v>660631.86</v>
      </c>
      <c r="T1688" s="71">
        <v>0</v>
      </c>
      <c r="U1688" s="71">
        <v>604903.14</v>
      </c>
      <c r="V1688" s="71">
        <v>0</v>
      </c>
      <c r="W1688" s="956">
        <f t="shared" si="983"/>
        <v>404.35011821841647</v>
      </c>
      <c r="X1688" s="113">
        <v>404.35</v>
      </c>
      <c r="Y1688" s="120">
        <v>44561</v>
      </c>
    </row>
    <row r="1689" spans="1:25" ht="15" x14ac:dyDescent="0.2">
      <c r="A1689" s="484" t="s">
        <v>1330</v>
      </c>
      <c r="B1689" s="97" t="s">
        <v>1845</v>
      </c>
      <c r="C1689" s="97">
        <v>20</v>
      </c>
      <c r="D1689" s="211" t="s">
        <v>2264</v>
      </c>
      <c r="E1689" s="402" t="s">
        <v>176</v>
      </c>
      <c r="F1689" s="195" t="s">
        <v>1007</v>
      </c>
      <c r="G1689" s="68" t="s">
        <v>38</v>
      </c>
      <c r="H1689" s="68">
        <v>1980</v>
      </c>
      <c r="I1689" s="68"/>
      <c r="J1689" s="70" t="s">
        <v>50</v>
      </c>
      <c r="K1689" s="68">
        <v>4</v>
      </c>
      <c r="L1689" s="750">
        <v>3129.8</v>
      </c>
      <c r="M1689" s="750">
        <v>2714.8</v>
      </c>
      <c r="N1689" s="71">
        <v>1124</v>
      </c>
      <c r="O1689" s="138">
        <v>100</v>
      </c>
      <c r="P1689" s="336" t="s">
        <v>2119</v>
      </c>
      <c r="Q1689" s="740">
        <v>293575</v>
      </c>
      <c r="R1689" s="380">
        <v>0</v>
      </c>
      <c r="S1689" s="71">
        <f t="shared" si="984"/>
        <v>153251.39000000001</v>
      </c>
      <c r="T1689" s="71">
        <v>0</v>
      </c>
      <c r="U1689" s="71">
        <v>140323.60999999999</v>
      </c>
      <c r="V1689" s="71">
        <v>0</v>
      </c>
      <c r="W1689" s="956">
        <f t="shared" si="983"/>
        <v>93.799923317783879</v>
      </c>
      <c r="X1689" s="113">
        <v>93.8</v>
      </c>
      <c r="Y1689" s="120">
        <v>44561</v>
      </c>
    </row>
    <row r="1690" spans="1:25" ht="15" x14ac:dyDescent="0.2">
      <c r="A1690" s="484" t="s">
        <v>1330</v>
      </c>
      <c r="B1690" s="97" t="s">
        <v>1845</v>
      </c>
      <c r="C1690" s="97">
        <v>1</v>
      </c>
      <c r="D1690" s="211" t="s">
        <v>2272</v>
      </c>
      <c r="E1690" s="402" t="s">
        <v>176</v>
      </c>
      <c r="F1690" s="195" t="s">
        <v>1007</v>
      </c>
      <c r="G1690" s="68" t="s">
        <v>38</v>
      </c>
      <c r="H1690" s="68">
        <v>1980</v>
      </c>
      <c r="I1690" s="68"/>
      <c r="J1690" s="70" t="s">
        <v>50</v>
      </c>
      <c r="K1690" s="68">
        <v>4</v>
      </c>
      <c r="L1690" s="750">
        <v>3129.8</v>
      </c>
      <c r="M1690" s="750">
        <v>2714.8</v>
      </c>
      <c r="N1690" s="71">
        <v>1124</v>
      </c>
      <c r="O1690" s="138">
        <v>100</v>
      </c>
      <c r="P1690" s="336" t="s">
        <v>2111</v>
      </c>
      <c r="Q1690" s="740">
        <v>1566183</v>
      </c>
      <c r="R1690" s="380">
        <v>0</v>
      </c>
      <c r="S1690" s="71">
        <f t="shared" si="984"/>
        <v>817575.48</v>
      </c>
      <c r="T1690" s="71">
        <v>0</v>
      </c>
      <c r="U1690" s="71">
        <v>748607.52</v>
      </c>
      <c r="V1690" s="71">
        <v>0</v>
      </c>
      <c r="W1690" s="956">
        <f t="shared" si="983"/>
        <v>500.40993034698698</v>
      </c>
      <c r="X1690" s="113">
        <v>500.41</v>
      </c>
      <c r="Y1690" s="120">
        <v>44561</v>
      </c>
    </row>
    <row r="1691" spans="1:25" x14ac:dyDescent="0.2">
      <c r="A1691" s="437"/>
      <c r="B1691" s="34"/>
      <c r="C1691" s="34"/>
      <c r="D1691" s="132"/>
      <c r="E1691" s="402"/>
      <c r="F1691" s="526" t="s">
        <v>31</v>
      </c>
      <c r="G1691" s="504" t="s">
        <v>18</v>
      </c>
      <c r="H1691" s="504" t="s">
        <v>18</v>
      </c>
      <c r="I1691" s="504" t="s">
        <v>18</v>
      </c>
      <c r="J1691" s="504" t="s">
        <v>18</v>
      </c>
      <c r="K1691" s="504" t="s">
        <v>18</v>
      </c>
      <c r="L1691" s="76">
        <v>3129.8</v>
      </c>
      <c r="M1691" s="76">
        <v>2714.8</v>
      </c>
      <c r="N1691" s="76">
        <v>1124</v>
      </c>
      <c r="O1691" s="520">
        <v>100</v>
      </c>
      <c r="P1691" s="521" t="s">
        <v>18</v>
      </c>
      <c r="Q1691" s="732">
        <f>SUM(Q1681:Q1690)</f>
        <v>11767921</v>
      </c>
      <c r="R1691" s="731">
        <f t="shared" ref="R1691:U1691" si="985">SUM(R1681:R1690)</f>
        <v>0</v>
      </c>
      <c r="S1691" s="732">
        <f t="shared" si="985"/>
        <v>6143064.8000000007</v>
      </c>
      <c r="T1691" s="732">
        <f t="shared" ref="T1691" si="986">SUM(T1681:T1690)</f>
        <v>0</v>
      </c>
      <c r="U1691" s="732">
        <f t="shared" si="985"/>
        <v>5624856.1999999993</v>
      </c>
      <c r="V1691" s="732">
        <f t="shared" ref="V1691" si="987">SUM(V1681:V1690)</f>
        <v>0</v>
      </c>
      <c r="W1691" s="114" t="s">
        <v>18</v>
      </c>
      <c r="X1691" s="114" t="s">
        <v>18</v>
      </c>
      <c r="Y1691" s="468" t="s">
        <v>18</v>
      </c>
    </row>
    <row r="1692" spans="1:25" ht="15" x14ac:dyDescent="0.2">
      <c r="A1692" s="484" t="s">
        <v>1331</v>
      </c>
      <c r="B1692" s="97" t="s">
        <v>1846</v>
      </c>
      <c r="C1692" s="97">
        <v>20</v>
      </c>
      <c r="D1692" s="211" t="s">
        <v>2265</v>
      </c>
      <c r="E1692" s="365" t="s">
        <v>177</v>
      </c>
      <c r="F1692" s="733" t="s">
        <v>317</v>
      </c>
      <c r="G1692" s="73" t="s">
        <v>38</v>
      </c>
      <c r="H1692" s="716">
        <v>1970</v>
      </c>
      <c r="I1692" s="716"/>
      <c r="J1692" s="718" t="s">
        <v>62</v>
      </c>
      <c r="K1692" s="716">
        <v>4</v>
      </c>
      <c r="L1692" s="799">
        <v>5778.2</v>
      </c>
      <c r="M1692" s="799">
        <v>4788.8999999999996</v>
      </c>
      <c r="N1692" s="719">
        <v>2300</v>
      </c>
      <c r="O1692" s="722">
        <v>160</v>
      </c>
      <c r="P1692" s="339" t="s">
        <v>2135</v>
      </c>
      <c r="Q1692" s="736">
        <v>938033</v>
      </c>
      <c r="R1692" s="380">
        <v>0</v>
      </c>
      <c r="S1692" s="71">
        <f>Q1692-U1692</f>
        <v>489669.97</v>
      </c>
      <c r="T1692" s="71">
        <v>0</v>
      </c>
      <c r="U1692" s="71">
        <v>448363.03</v>
      </c>
      <c r="V1692" s="719">
        <v>0</v>
      </c>
      <c r="W1692" s="163">
        <f t="shared" ref="W1692:W1693" si="988">Q1692/L1692</f>
        <v>162.34000207677133</v>
      </c>
      <c r="X1692" s="115">
        <v>162.34</v>
      </c>
      <c r="Y1692" s="117">
        <v>44561</v>
      </c>
    </row>
    <row r="1693" spans="1:25" ht="15" x14ac:dyDescent="0.2">
      <c r="A1693" s="484" t="s">
        <v>1331</v>
      </c>
      <c r="B1693" s="97" t="s">
        <v>1846</v>
      </c>
      <c r="C1693" s="97">
        <v>10</v>
      </c>
      <c r="D1693" s="211" t="s">
        <v>2129</v>
      </c>
      <c r="E1693" s="403" t="s">
        <v>177</v>
      </c>
      <c r="F1693" s="735" t="s">
        <v>317</v>
      </c>
      <c r="G1693" s="64" t="s">
        <v>38</v>
      </c>
      <c r="H1693" s="64">
        <v>1970</v>
      </c>
      <c r="I1693" s="64"/>
      <c r="J1693" s="721" t="s">
        <v>62</v>
      </c>
      <c r="K1693" s="64">
        <v>4</v>
      </c>
      <c r="L1693" s="800">
        <v>5778.2</v>
      </c>
      <c r="M1693" s="800">
        <v>4788.8999999999996</v>
      </c>
      <c r="N1693" s="66">
        <v>2300</v>
      </c>
      <c r="O1693" s="139">
        <v>160</v>
      </c>
      <c r="P1693" s="300" t="s">
        <v>2129</v>
      </c>
      <c r="Q1693" s="738">
        <v>20432120</v>
      </c>
      <c r="R1693" s="380">
        <v>0</v>
      </c>
      <c r="S1693" s="71">
        <f>Q1693-U1693</f>
        <v>10665931.33</v>
      </c>
      <c r="T1693" s="71">
        <v>0</v>
      </c>
      <c r="U1693" s="71">
        <v>9766188.6699999999</v>
      </c>
      <c r="V1693" s="66">
        <v>0</v>
      </c>
      <c r="W1693" s="107">
        <f t="shared" si="988"/>
        <v>3536.0700564189542</v>
      </c>
      <c r="X1693" s="116">
        <v>3536.07</v>
      </c>
      <c r="Y1693" s="121">
        <v>44561</v>
      </c>
    </row>
    <row r="1694" spans="1:25" x14ac:dyDescent="0.2">
      <c r="A1694" s="437"/>
      <c r="B1694" s="34"/>
      <c r="C1694" s="34"/>
      <c r="D1694" s="132"/>
      <c r="E1694" s="402"/>
      <c r="F1694" s="526" t="s">
        <v>31</v>
      </c>
      <c r="G1694" s="504" t="s">
        <v>18</v>
      </c>
      <c r="H1694" s="504" t="s">
        <v>18</v>
      </c>
      <c r="I1694" s="504" t="s">
        <v>18</v>
      </c>
      <c r="J1694" s="504" t="s">
        <v>18</v>
      </c>
      <c r="K1694" s="504" t="s">
        <v>18</v>
      </c>
      <c r="L1694" s="76">
        <v>5778.2</v>
      </c>
      <c r="M1694" s="76">
        <v>4788.8999999999996</v>
      </c>
      <c r="N1694" s="76">
        <v>2300</v>
      </c>
      <c r="O1694" s="520">
        <v>160</v>
      </c>
      <c r="P1694" s="521" t="s">
        <v>18</v>
      </c>
      <c r="Q1694" s="732">
        <f>SUM(Q1692:Q1693)</f>
        <v>21370153</v>
      </c>
      <c r="R1694" s="731">
        <f t="shared" ref="R1694:U1694" si="989">SUM(R1692:R1693)</f>
        <v>0</v>
      </c>
      <c r="S1694" s="732">
        <f t="shared" si="989"/>
        <v>11155601.300000001</v>
      </c>
      <c r="T1694" s="732">
        <f t="shared" ref="T1694" si="990">SUM(T1692:T1693)</f>
        <v>0</v>
      </c>
      <c r="U1694" s="732">
        <f t="shared" si="989"/>
        <v>10214551.699999999</v>
      </c>
      <c r="V1694" s="732">
        <f t="shared" ref="V1694" si="991">SUM(V1692:V1693)</f>
        <v>0</v>
      </c>
      <c r="W1694" s="114" t="s">
        <v>18</v>
      </c>
      <c r="X1694" s="114" t="s">
        <v>18</v>
      </c>
      <c r="Y1694" s="468" t="s">
        <v>18</v>
      </c>
    </row>
    <row r="1695" spans="1:25" ht="15" x14ac:dyDescent="0.2">
      <c r="A1695" s="484" t="s">
        <v>1165</v>
      </c>
      <c r="B1695" s="97" t="s">
        <v>1516</v>
      </c>
      <c r="C1695" s="97">
        <v>1</v>
      </c>
      <c r="D1695" s="211" t="s">
        <v>2272</v>
      </c>
      <c r="E1695" s="402" t="s">
        <v>178</v>
      </c>
      <c r="F1695" s="273" t="s">
        <v>937</v>
      </c>
      <c r="G1695" s="68" t="s">
        <v>38</v>
      </c>
      <c r="H1695" s="69">
        <v>1989</v>
      </c>
      <c r="I1695" s="69"/>
      <c r="J1695" s="70" t="s">
        <v>57</v>
      </c>
      <c r="K1695" s="68">
        <v>5</v>
      </c>
      <c r="L1695" s="798">
        <v>5097.8</v>
      </c>
      <c r="M1695" s="798">
        <v>4476.5</v>
      </c>
      <c r="N1695" s="71">
        <v>1241.5999999999999</v>
      </c>
      <c r="O1695" s="138">
        <v>81</v>
      </c>
      <c r="P1695" s="336" t="s">
        <v>2111</v>
      </c>
      <c r="Q1695" s="740">
        <v>2541763</v>
      </c>
      <c r="R1695" s="380">
        <v>0</v>
      </c>
      <c r="S1695" s="71">
        <f>Q1695-U1695</f>
        <v>1326845.6499999999</v>
      </c>
      <c r="T1695" s="71">
        <v>0</v>
      </c>
      <c r="U1695" s="71">
        <v>1214917.3500000001</v>
      </c>
      <c r="V1695" s="71">
        <v>0</v>
      </c>
      <c r="W1695" s="956">
        <f>Q1695/L1695</f>
        <v>498.59998430695595</v>
      </c>
      <c r="X1695" s="113">
        <v>498.6</v>
      </c>
      <c r="Y1695" s="120">
        <v>44561</v>
      </c>
    </row>
    <row r="1696" spans="1:25" x14ac:dyDescent="0.2">
      <c r="A1696" s="437"/>
      <c r="B1696" s="34"/>
      <c r="C1696" s="34"/>
      <c r="D1696" s="132"/>
      <c r="E1696" s="402"/>
      <c r="F1696" s="526" t="s">
        <v>31</v>
      </c>
      <c r="G1696" s="504" t="s">
        <v>18</v>
      </c>
      <c r="H1696" s="504" t="s">
        <v>18</v>
      </c>
      <c r="I1696" s="504" t="s">
        <v>18</v>
      </c>
      <c r="J1696" s="504" t="s">
        <v>18</v>
      </c>
      <c r="K1696" s="504" t="s">
        <v>18</v>
      </c>
      <c r="L1696" s="76">
        <f>L1695</f>
        <v>5097.8</v>
      </c>
      <c r="M1696" s="76">
        <f t="shared" ref="M1696:N1696" si="992">M1695</f>
        <v>4476.5</v>
      </c>
      <c r="N1696" s="76">
        <f t="shared" si="992"/>
        <v>1241.5999999999999</v>
      </c>
      <c r="O1696" s="520">
        <v>81</v>
      </c>
      <c r="P1696" s="521" t="s">
        <v>18</v>
      </c>
      <c r="Q1696" s="732">
        <f>SUM(Q1695)</f>
        <v>2541763</v>
      </c>
      <c r="R1696" s="731">
        <f t="shared" ref="R1696:U1696" si="993">SUM(R1695)</f>
        <v>0</v>
      </c>
      <c r="S1696" s="732">
        <f t="shared" si="993"/>
        <v>1326845.6499999999</v>
      </c>
      <c r="T1696" s="732">
        <f t="shared" ref="T1696" si="994">SUM(T1695)</f>
        <v>0</v>
      </c>
      <c r="U1696" s="732">
        <f t="shared" si="993"/>
        <v>1214917.3500000001</v>
      </c>
      <c r="V1696" s="732">
        <f t="shared" ref="V1696" si="995">SUM(V1695)</f>
        <v>0</v>
      </c>
      <c r="W1696" s="114" t="s">
        <v>18</v>
      </c>
      <c r="X1696" s="114" t="s">
        <v>18</v>
      </c>
      <c r="Y1696" s="468" t="s">
        <v>18</v>
      </c>
    </row>
    <row r="1697" spans="1:25" ht="15" x14ac:dyDescent="0.2">
      <c r="A1697" s="484" t="s">
        <v>1166</v>
      </c>
      <c r="B1697" s="97" t="s">
        <v>1517</v>
      </c>
      <c r="C1697" s="97">
        <v>1</v>
      </c>
      <c r="D1697" s="211" t="s">
        <v>2272</v>
      </c>
      <c r="E1697" s="402" t="s">
        <v>179</v>
      </c>
      <c r="F1697" s="273" t="s">
        <v>938</v>
      </c>
      <c r="G1697" s="68" t="s">
        <v>38</v>
      </c>
      <c r="H1697" s="69">
        <v>1975</v>
      </c>
      <c r="I1697" s="69"/>
      <c r="J1697" s="70" t="s">
        <v>318</v>
      </c>
      <c r="K1697" s="68">
        <v>4</v>
      </c>
      <c r="L1697" s="798">
        <v>2354.4</v>
      </c>
      <c r="M1697" s="798">
        <v>2125.6</v>
      </c>
      <c r="N1697" s="71">
        <v>900</v>
      </c>
      <c r="O1697" s="138">
        <v>81</v>
      </c>
      <c r="P1697" s="336" t="s">
        <v>2111</v>
      </c>
      <c r="Q1697" s="740">
        <v>1272224</v>
      </c>
      <c r="R1697" s="380">
        <v>0</v>
      </c>
      <c r="S1697" s="71">
        <f>Q1697-U1697</f>
        <v>664123.64</v>
      </c>
      <c r="T1697" s="71">
        <v>0</v>
      </c>
      <c r="U1697" s="71">
        <v>608100.36</v>
      </c>
      <c r="V1697" s="71">
        <v>0</v>
      </c>
      <c r="W1697" s="956">
        <f>Q1697/L1697</f>
        <v>540.36017669045191</v>
      </c>
      <c r="X1697" s="113">
        <v>540.36</v>
      </c>
      <c r="Y1697" s="120">
        <v>44561</v>
      </c>
    </row>
    <row r="1698" spans="1:25" x14ac:dyDescent="0.2">
      <c r="A1698" s="437"/>
      <c r="B1698" s="34"/>
      <c r="C1698" s="34"/>
      <c r="D1698" s="132"/>
      <c r="E1698" s="402"/>
      <c r="F1698" s="526" t="s">
        <v>31</v>
      </c>
      <c r="G1698" s="504" t="s">
        <v>18</v>
      </c>
      <c r="H1698" s="504" t="s">
        <v>18</v>
      </c>
      <c r="I1698" s="504" t="s">
        <v>18</v>
      </c>
      <c r="J1698" s="504" t="s">
        <v>18</v>
      </c>
      <c r="K1698" s="504" t="s">
        <v>18</v>
      </c>
      <c r="L1698" s="76">
        <f>L1697</f>
        <v>2354.4</v>
      </c>
      <c r="M1698" s="76">
        <f t="shared" ref="M1698:N1698" si="996">M1697</f>
        <v>2125.6</v>
      </c>
      <c r="N1698" s="76">
        <f t="shared" si="996"/>
        <v>900</v>
      </c>
      <c r="O1698" s="520">
        <v>81</v>
      </c>
      <c r="P1698" s="521" t="s">
        <v>18</v>
      </c>
      <c r="Q1698" s="732">
        <f>SUM(Q1697)</f>
        <v>1272224</v>
      </c>
      <c r="R1698" s="731">
        <f t="shared" ref="R1698:U1698" si="997">SUM(R1697)</f>
        <v>0</v>
      </c>
      <c r="S1698" s="732">
        <f t="shared" si="997"/>
        <v>664123.64</v>
      </c>
      <c r="T1698" s="732">
        <f t="shared" ref="T1698" si="998">SUM(T1697)</f>
        <v>0</v>
      </c>
      <c r="U1698" s="732">
        <f t="shared" si="997"/>
        <v>608100.36</v>
      </c>
      <c r="V1698" s="732">
        <f t="shared" ref="V1698" si="999">SUM(V1697)</f>
        <v>0</v>
      </c>
      <c r="W1698" s="114" t="s">
        <v>18</v>
      </c>
      <c r="X1698" s="114" t="s">
        <v>18</v>
      </c>
      <c r="Y1698" s="468" t="s">
        <v>18</v>
      </c>
    </row>
    <row r="1699" spans="1:25" ht="15" x14ac:dyDescent="0.2">
      <c r="A1699" s="484" t="s">
        <v>1167</v>
      </c>
      <c r="B1699" s="97" t="s">
        <v>1518</v>
      </c>
      <c r="C1699" s="97">
        <v>1</v>
      </c>
      <c r="D1699" s="211" t="s">
        <v>2272</v>
      </c>
      <c r="E1699" s="402" t="s">
        <v>180</v>
      </c>
      <c r="F1699" s="273" t="s">
        <v>939</v>
      </c>
      <c r="G1699" s="68" t="s">
        <v>38</v>
      </c>
      <c r="H1699" s="69">
        <v>1971</v>
      </c>
      <c r="I1699" s="69"/>
      <c r="J1699" s="70" t="s">
        <v>318</v>
      </c>
      <c r="K1699" s="68">
        <v>4</v>
      </c>
      <c r="L1699" s="798">
        <v>2337.6999999999998</v>
      </c>
      <c r="M1699" s="798">
        <v>2103.6</v>
      </c>
      <c r="N1699" s="71">
        <v>985</v>
      </c>
      <c r="O1699" s="138">
        <v>90</v>
      </c>
      <c r="P1699" s="336" t="s">
        <v>2111</v>
      </c>
      <c r="Q1699" s="740">
        <v>1263200</v>
      </c>
      <c r="R1699" s="380">
        <v>0</v>
      </c>
      <c r="S1699" s="71">
        <f>Q1699-U1699</f>
        <v>659412.94999999995</v>
      </c>
      <c r="T1699" s="71">
        <v>0</v>
      </c>
      <c r="U1699" s="71">
        <v>603787.05000000005</v>
      </c>
      <c r="V1699" s="71">
        <v>0</v>
      </c>
      <c r="W1699" s="956">
        <f>Q1699/L1699</f>
        <v>540.36018308593918</v>
      </c>
      <c r="X1699" s="113">
        <v>540.36</v>
      </c>
      <c r="Y1699" s="120">
        <v>44561</v>
      </c>
    </row>
    <row r="1700" spans="1:25" x14ac:dyDescent="0.2">
      <c r="A1700" s="437"/>
      <c r="B1700" s="34"/>
      <c r="C1700" s="34"/>
      <c r="D1700" s="132"/>
      <c r="E1700" s="402"/>
      <c r="F1700" s="526" t="s">
        <v>31</v>
      </c>
      <c r="G1700" s="504" t="s">
        <v>18</v>
      </c>
      <c r="H1700" s="504" t="s">
        <v>18</v>
      </c>
      <c r="I1700" s="504" t="s">
        <v>18</v>
      </c>
      <c r="J1700" s="504" t="s">
        <v>18</v>
      </c>
      <c r="K1700" s="504" t="s">
        <v>18</v>
      </c>
      <c r="L1700" s="76">
        <f>L1699</f>
        <v>2337.6999999999998</v>
      </c>
      <c r="M1700" s="76">
        <f t="shared" ref="M1700:O1700" si="1000">M1699</f>
        <v>2103.6</v>
      </c>
      <c r="N1700" s="76">
        <f t="shared" si="1000"/>
        <v>985</v>
      </c>
      <c r="O1700" s="520">
        <f t="shared" si="1000"/>
        <v>90</v>
      </c>
      <c r="P1700" s="521" t="s">
        <v>18</v>
      </c>
      <c r="Q1700" s="732">
        <f>SUM(Q1699)</f>
        <v>1263200</v>
      </c>
      <c r="R1700" s="731">
        <f t="shared" ref="R1700:U1700" si="1001">SUM(R1699)</f>
        <v>0</v>
      </c>
      <c r="S1700" s="732">
        <f t="shared" si="1001"/>
        <v>659412.94999999995</v>
      </c>
      <c r="T1700" s="732">
        <f t="shared" ref="T1700" si="1002">SUM(T1699)</f>
        <v>0</v>
      </c>
      <c r="U1700" s="732">
        <f t="shared" si="1001"/>
        <v>603787.05000000005</v>
      </c>
      <c r="V1700" s="732">
        <f t="shared" ref="V1700" si="1003">SUM(V1699)</f>
        <v>0</v>
      </c>
      <c r="W1700" s="114" t="s">
        <v>18</v>
      </c>
      <c r="X1700" s="114" t="s">
        <v>18</v>
      </c>
      <c r="Y1700" s="468" t="s">
        <v>18</v>
      </c>
    </row>
    <row r="1701" spans="1:25" ht="15" x14ac:dyDescent="0.2">
      <c r="A1701" s="484" t="s">
        <v>1168</v>
      </c>
      <c r="B1701" s="97" t="s">
        <v>1520</v>
      </c>
      <c r="C1701" s="97">
        <v>1</v>
      </c>
      <c r="D1701" s="211" t="s">
        <v>2272</v>
      </c>
      <c r="E1701" s="402" t="s">
        <v>181</v>
      </c>
      <c r="F1701" s="273" t="s">
        <v>56</v>
      </c>
      <c r="G1701" s="68" t="s">
        <v>38</v>
      </c>
      <c r="H1701" s="68">
        <v>1986</v>
      </c>
      <c r="I1701" s="68"/>
      <c r="J1701" s="70" t="s">
        <v>57</v>
      </c>
      <c r="K1701" s="68">
        <v>5</v>
      </c>
      <c r="L1701" s="71">
        <v>3103.8</v>
      </c>
      <c r="M1701" s="71">
        <v>2778.9</v>
      </c>
      <c r="N1701" s="71">
        <v>751.5</v>
      </c>
      <c r="O1701" s="138">
        <v>97</v>
      </c>
      <c r="P1701" s="336" t="s">
        <v>2111</v>
      </c>
      <c r="Q1701" s="740">
        <v>1547555</v>
      </c>
      <c r="R1701" s="380">
        <v>0</v>
      </c>
      <c r="S1701" s="71">
        <f>Q1701-U1701</f>
        <v>807851.33</v>
      </c>
      <c r="T1701" s="71">
        <v>0</v>
      </c>
      <c r="U1701" s="71">
        <v>739703.67</v>
      </c>
      <c r="V1701" s="71">
        <v>0</v>
      </c>
      <c r="W1701" s="956">
        <f>Q1701/L1701</f>
        <v>498.60010309942646</v>
      </c>
      <c r="X1701" s="113">
        <v>498.6</v>
      </c>
      <c r="Y1701" s="120">
        <v>44561</v>
      </c>
    </row>
    <row r="1702" spans="1:25" x14ac:dyDescent="0.2">
      <c r="A1702" s="437"/>
      <c r="B1702" s="34"/>
      <c r="C1702" s="34"/>
      <c r="D1702" s="132"/>
      <c r="E1702" s="402"/>
      <c r="F1702" s="526" t="s">
        <v>31</v>
      </c>
      <c r="G1702" s="504" t="s">
        <v>18</v>
      </c>
      <c r="H1702" s="504" t="s">
        <v>18</v>
      </c>
      <c r="I1702" s="504" t="s">
        <v>18</v>
      </c>
      <c r="J1702" s="504" t="s">
        <v>18</v>
      </c>
      <c r="K1702" s="504" t="s">
        <v>18</v>
      </c>
      <c r="L1702" s="76">
        <v>3103.8</v>
      </c>
      <c r="M1702" s="76">
        <v>2778.9</v>
      </c>
      <c r="N1702" s="76">
        <v>751.5</v>
      </c>
      <c r="O1702" s="520">
        <v>97</v>
      </c>
      <c r="P1702" s="521" t="s">
        <v>18</v>
      </c>
      <c r="Q1702" s="732">
        <f>Q1701</f>
        <v>1547555</v>
      </c>
      <c r="R1702" s="731">
        <f t="shared" ref="R1702:U1702" si="1004">R1701</f>
        <v>0</v>
      </c>
      <c r="S1702" s="732">
        <f t="shared" si="1004"/>
        <v>807851.33</v>
      </c>
      <c r="T1702" s="732">
        <f t="shared" ref="T1702" si="1005">T1701</f>
        <v>0</v>
      </c>
      <c r="U1702" s="732">
        <f t="shared" si="1004"/>
        <v>739703.67</v>
      </c>
      <c r="V1702" s="732">
        <f t="shared" ref="V1702" si="1006">V1701</f>
        <v>0</v>
      </c>
      <c r="W1702" s="114" t="s">
        <v>18</v>
      </c>
      <c r="X1702" s="114" t="s">
        <v>18</v>
      </c>
      <c r="Y1702" s="468" t="s">
        <v>18</v>
      </c>
    </row>
    <row r="1703" spans="1:25" ht="15" x14ac:dyDescent="0.2">
      <c r="A1703" s="484" t="s">
        <v>1170</v>
      </c>
      <c r="B1703" s="97" t="s">
        <v>1522</v>
      </c>
      <c r="C1703" s="97">
        <v>8</v>
      </c>
      <c r="D1703" s="211" t="s">
        <v>45</v>
      </c>
      <c r="E1703" s="402" t="s">
        <v>182</v>
      </c>
      <c r="F1703" s="734" t="s">
        <v>940</v>
      </c>
      <c r="G1703" s="68" t="s">
        <v>38</v>
      </c>
      <c r="H1703" s="69">
        <v>1991</v>
      </c>
      <c r="I1703" s="69"/>
      <c r="J1703" s="70" t="s">
        <v>57</v>
      </c>
      <c r="K1703" s="68">
        <v>5</v>
      </c>
      <c r="L1703" s="748">
        <v>4126.3999999999996</v>
      </c>
      <c r="M1703" s="748">
        <v>3715.9</v>
      </c>
      <c r="N1703" s="71">
        <v>1027.5</v>
      </c>
      <c r="O1703" s="138">
        <v>122</v>
      </c>
      <c r="P1703" s="801" t="s">
        <v>45</v>
      </c>
      <c r="Q1703" s="740">
        <v>4469193</v>
      </c>
      <c r="R1703" s="380">
        <v>0</v>
      </c>
      <c r="S1703" s="71">
        <f>Q1703-U1703</f>
        <v>2332998.5099999998</v>
      </c>
      <c r="T1703" s="71">
        <v>0</v>
      </c>
      <c r="U1703" s="71">
        <v>2136194.4900000002</v>
      </c>
      <c r="V1703" s="71">
        <v>0</v>
      </c>
      <c r="W1703" s="113">
        <v>4349.58</v>
      </c>
      <c r="X1703" s="113">
        <v>4349.58</v>
      </c>
      <c r="Y1703" s="120">
        <v>44561</v>
      </c>
    </row>
    <row r="1704" spans="1:25" ht="15" x14ac:dyDescent="0.2">
      <c r="A1704" s="484" t="s">
        <v>1170</v>
      </c>
      <c r="B1704" s="97" t="s">
        <v>1523</v>
      </c>
      <c r="C1704" s="97">
        <v>1</v>
      </c>
      <c r="D1704" s="211" t="s">
        <v>2272</v>
      </c>
      <c r="E1704" s="402" t="s">
        <v>182</v>
      </c>
      <c r="F1704" s="734" t="s">
        <v>940</v>
      </c>
      <c r="G1704" s="68" t="s">
        <v>38</v>
      </c>
      <c r="H1704" s="69">
        <v>1991</v>
      </c>
      <c r="I1704" s="69"/>
      <c r="J1704" s="70" t="s">
        <v>57</v>
      </c>
      <c r="K1704" s="68">
        <v>5</v>
      </c>
      <c r="L1704" s="748">
        <v>4126.3999999999996</v>
      </c>
      <c r="M1704" s="748">
        <v>3715.9</v>
      </c>
      <c r="N1704" s="71">
        <v>1027.5</v>
      </c>
      <c r="O1704" s="138">
        <v>122</v>
      </c>
      <c r="P1704" s="336" t="s">
        <v>2111</v>
      </c>
      <c r="Q1704" s="740">
        <v>2057423</v>
      </c>
      <c r="R1704" s="380">
        <v>0</v>
      </c>
      <c r="S1704" s="71">
        <f>Q1704-U1704</f>
        <v>1074011.53</v>
      </c>
      <c r="T1704" s="71">
        <v>0</v>
      </c>
      <c r="U1704" s="71">
        <v>983411.47</v>
      </c>
      <c r="V1704" s="71">
        <v>0</v>
      </c>
      <c r="W1704" s="956">
        <f>Q1704/L1704</f>
        <v>498.59999030632031</v>
      </c>
      <c r="X1704" s="113">
        <v>498.6</v>
      </c>
      <c r="Y1704" s="120">
        <v>44561</v>
      </c>
    </row>
    <row r="1705" spans="1:25" x14ac:dyDescent="0.2">
      <c r="A1705" s="437"/>
      <c r="B1705" s="34"/>
      <c r="C1705" s="34"/>
      <c r="D1705" s="132"/>
      <c r="E1705" s="402"/>
      <c r="F1705" s="526" t="s">
        <v>31</v>
      </c>
      <c r="G1705" s="504" t="s">
        <v>18</v>
      </c>
      <c r="H1705" s="504" t="s">
        <v>18</v>
      </c>
      <c r="I1705" s="504" t="s">
        <v>18</v>
      </c>
      <c r="J1705" s="504" t="s">
        <v>18</v>
      </c>
      <c r="K1705" s="504" t="s">
        <v>18</v>
      </c>
      <c r="L1705" s="76">
        <v>4126.3999999999996</v>
      </c>
      <c r="M1705" s="76">
        <v>3715.9</v>
      </c>
      <c r="N1705" s="76">
        <f>N1704</f>
        <v>1027.5</v>
      </c>
      <c r="O1705" s="520">
        <v>122</v>
      </c>
      <c r="P1705" s="521" t="s">
        <v>18</v>
      </c>
      <c r="Q1705" s="732">
        <f>SUM(Q1703:Q1704)</f>
        <v>6526616</v>
      </c>
      <c r="R1705" s="731">
        <f t="shared" ref="R1705:U1705" si="1007">SUM(R1703:R1704)</f>
        <v>0</v>
      </c>
      <c r="S1705" s="732">
        <f t="shared" si="1007"/>
        <v>3407010.04</v>
      </c>
      <c r="T1705" s="732">
        <f t="shared" ref="T1705" si="1008">SUM(T1703:T1704)</f>
        <v>0</v>
      </c>
      <c r="U1705" s="732">
        <f t="shared" si="1007"/>
        <v>3119605.96</v>
      </c>
      <c r="V1705" s="732">
        <f t="shared" ref="V1705" si="1009">SUM(V1703:V1704)</f>
        <v>0</v>
      </c>
      <c r="W1705" s="114" t="s">
        <v>18</v>
      </c>
      <c r="X1705" s="114" t="s">
        <v>18</v>
      </c>
      <c r="Y1705" s="468" t="s">
        <v>18</v>
      </c>
    </row>
    <row r="1706" spans="1:25" ht="15" x14ac:dyDescent="0.2">
      <c r="A1706" s="484" t="s">
        <v>1171</v>
      </c>
      <c r="B1706" s="97" t="s">
        <v>1524</v>
      </c>
      <c r="C1706" s="97">
        <v>4</v>
      </c>
      <c r="D1706" s="211" t="s">
        <v>2275</v>
      </c>
      <c r="E1706" s="402" t="s">
        <v>183</v>
      </c>
      <c r="F1706" s="195" t="s">
        <v>414</v>
      </c>
      <c r="G1706" s="68" t="s">
        <v>38</v>
      </c>
      <c r="H1706" s="68">
        <v>1982</v>
      </c>
      <c r="I1706" s="68"/>
      <c r="J1706" s="70" t="s">
        <v>50</v>
      </c>
      <c r="K1706" s="68">
        <v>4</v>
      </c>
      <c r="L1706" s="71">
        <v>3848</v>
      </c>
      <c r="M1706" s="71">
        <v>2749.9</v>
      </c>
      <c r="N1706" s="71">
        <v>450</v>
      </c>
      <c r="O1706" s="138">
        <v>105</v>
      </c>
      <c r="P1706" s="336" t="s">
        <v>2137</v>
      </c>
      <c r="Q1706" s="71">
        <v>3135812</v>
      </c>
      <c r="R1706" s="380">
        <v>0</v>
      </c>
      <c r="S1706" s="71">
        <f>Q1706-U1706</f>
        <v>1636949.83</v>
      </c>
      <c r="T1706" s="71">
        <v>0</v>
      </c>
      <c r="U1706" s="71">
        <v>1498862.17</v>
      </c>
      <c r="V1706" s="71">
        <v>0</v>
      </c>
      <c r="W1706" s="956">
        <f t="shared" ref="W1706:W1708" si="1010">Q1706/L1706</f>
        <v>814.91995841995845</v>
      </c>
      <c r="X1706" s="113">
        <v>814.92</v>
      </c>
      <c r="Y1706" s="120">
        <v>44561</v>
      </c>
    </row>
    <row r="1707" spans="1:25" ht="15" x14ac:dyDescent="0.2">
      <c r="A1707" s="484" t="s">
        <v>1171</v>
      </c>
      <c r="B1707" s="97" t="s">
        <v>1525</v>
      </c>
      <c r="C1707" s="97">
        <v>5</v>
      </c>
      <c r="D1707" s="211" t="s">
        <v>2271</v>
      </c>
      <c r="E1707" s="402" t="s">
        <v>183</v>
      </c>
      <c r="F1707" s="195" t="s">
        <v>414</v>
      </c>
      <c r="G1707" s="68" t="s">
        <v>38</v>
      </c>
      <c r="H1707" s="68">
        <v>1982</v>
      </c>
      <c r="I1707" s="68"/>
      <c r="J1707" s="70" t="s">
        <v>50</v>
      </c>
      <c r="K1707" s="68">
        <v>4</v>
      </c>
      <c r="L1707" s="71">
        <v>3848</v>
      </c>
      <c r="M1707" s="71">
        <v>2749.9</v>
      </c>
      <c r="N1707" s="71">
        <v>450</v>
      </c>
      <c r="O1707" s="138">
        <v>105</v>
      </c>
      <c r="P1707" s="336" t="s">
        <v>2120</v>
      </c>
      <c r="Q1707" s="71">
        <v>1557209</v>
      </c>
      <c r="R1707" s="380">
        <v>0</v>
      </c>
      <c r="S1707" s="71">
        <f>Q1707-U1707</f>
        <v>812890.89</v>
      </c>
      <c r="T1707" s="71">
        <v>0</v>
      </c>
      <c r="U1707" s="71">
        <v>744318.11</v>
      </c>
      <c r="V1707" s="71">
        <v>0</v>
      </c>
      <c r="W1707" s="956">
        <f t="shared" si="1010"/>
        <v>404.68009355509355</v>
      </c>
      <c r="X1707" s="113">
        <v>404.68</v>
      </c>
      <c r="Y1707" s="120">
        <v>44561</v>
      </c>
    </row>
    <row r="1708" spans="1:25" ht="15" x14ac:dyDescent="0.2">
      <c r="A1708" s="484" t="s">
        <v>1171</v>
      </c>
      <c r="B1708" s="97" t="s">
        <v>1526</v>
      </c>
      <c r="C1708" s="97">
        <v>1</v>
      </c>
      <c r="D1708" s="211" t="s">
        <v>2272</v>
      </c>
      <c r="E1708" s="402" t="s">
        <v>183</v>
      </c>
      <c r="F1708" s="195" t="s">
        <v>414</v>
      </c>
      <c r="G1708" s="68" t="s">
        <v>38</v>
      </c>
      <c r="H1708" s="68">
        <v>1982</v>
      </c>
      <c r="I1708" s="68"/>
      <c r="J1708" s="70" t="s">
        <v>50</v>
      </c>
      <c r="K1708" s="68">
        <v>4</v>
      </c>
      <c r="L1708" s="71">
        <v>3848</v>
      </c>
      <c r="M1708" s="71">
        <v>2749.9</v>
      </c>
      <c r="N1708" s="71">
        <v>450</v>
      </c>
      <c r="O1708" s="138">
        <v>105</v>
      </c>
      <c r="P1708" s="336" t="s">
        <v>2111</v>
      </c>
      <c r="Q1708" s="71">
        <v>1925578</v>
      </c>
      <c r="R1708" s="380">
        <v>0</v>
      </c>
      <c r="S1708" s="71">
        <f>Q1708-U1708</f>
        <v>1005186.08</v>
      </c>
      <c r="T1708" s="71">
        <v>0</v>
      </c>
      <c r="U1708" s="71">
        <v>920391.92</v>
      </c>
      <c r="V1708" s="71">
        <v>0</v>
      </c>
      <c r="W1708" s="956">
        <f t="shared" si="1010"/>
        <v>500.41008316008316</v>
      </c>
      <c r="X1708" s="113">
        <v>500.41</v>
      </c>
      <c r="Y1708" s="120">
        <v>44561</v>
      </c>
    </row>
    <row r="1709" spans="1:25" x14ac:dyDescent="0.2">
      <c r="A1709" s="437"/>
      <c r="B1709" s="34"/>
      <c r="C1709" s="34"/>
      <c r="D1709" s="132"/>
      <c r="E1709" s="402"/>
      <c r="F1709" s="526" t="s">
        <v>31</v>
      </c>
      <c r="G1709" s="504" t="s">
        <v>18</v>
      </c>
      <c r="H1709" s="504" t="s">
        <v>18</v>
      </c>
      <c r="I1709" s="504" t="s">
        <v>18</v>
      </c>
      <c r="J1709" s="504" t="s">
        <v>18</v>
      </c>
      <c r="K1709" s="504" t="s">
        <v>18</v>
      </c>
      <c r="L1709" s="76">
        <v>3848</v>
      </c>
      <c r="M1709" s="76">
        <v>2749.9</v>
      </c>
      <c r="N1709" s="76">
        <v>450</v>
      </c>
      <c r="O1709" s="520">
        <v>105</v>
      </c>
      <c r="P1709" s="521" t="s">
        <v>18</v>
      </c>
      <c r="Q1709" s="732">
        <f>SUM(Q1706:Q1708)</f>
        <v>6618599</v>
      </c>
      <c r="R1709" s="731">
        <f t="shared" ref="R1709:U1709" si="1011">SUM(R1706:R1708)</f>
        <v>0</v>
      </c>
      <c r="S1709" s="732">
        <f t="shared" si="1011"/>
        <v>3455026.8000000003</v>
      </c>
      <c r="T1709" s="732">
        <f t="shared" ref="T1709" si="1012">SUM(T1706:T1708)</f>
        <v>0</v>
      </c>
      <c r="U1709" s="732">
        <f t="shared" si="1011"/>
        <v>3163572.1999999997</v>
      </c>
      <c r="V1709" s="732">
        <f t="shared" ref="V1709" si="1013">SUM(V1706:V1708)</f>
        <v>0</v>
      </c>
      <c r="W1709" s="114" t="s">
        <v>18</v>
      </c>
      <c r="X1709" s="114" t="s">
        <v>18</v>
      </c>
      <c r="Y1709" s="468" t="s">
        <v>18</v>
      </c>
    </row>
    <row r="1710" spans="1:25" ht="15" x14ac:dyDescent="0.2">
      <c r="A1710" s="484" t="s">
        <v>1172</v>
      </c>
      <c r="B1710" s="97" t="s">
        <v>1527</v>
      </c>
      <c r="C1710" s="97">
        <v>3</v>
      </c>
      <c r="D1710" s="211" t="s">
        <v>2274</v>
      </c>
      <c r="E1710" s="402" t="s">
        <v>184</v>
      </c>
      <c r="F1710" s="195" t="s">
        <v>1010</v>
      </c>
      <c r="G1710" s="68" t="s">
        <v>38</v>
      </c>
      <c r="H1710" s="68">
        <v>1970</v>
      </c>
      <c r="I1710" s="68"/>
      <c r="J1710" s="70" t="s">
        <v>62</v>
      </c>
      <c r="K1710" s="68">
        <v>4</v>
      </c>
      <c r="L1710" s="71">
        <v>2179.6999999999998</v>
      </c>
      <c r="M1710" s="71">
        <v>2179.6999999999998</v>
      </c>
      <c r="N1710" s="71">
        <v>960</v>
      </c>
      <c r="O1710" s="138">
        <v>76</v>
      </c>
      <c r="P1710" s="336" t="s">
        <v>2138</v>
      </c>
      <c r="Q1710" s="740">
        <v>3040267</v>
      </c>
      <c r="R1710" s="380">
        <v>0</v>
      </c>
      <c r="S1710" s="71">
        <f>Q1710-U1710</f>
        <v>1587073.64</v>
      </c>
      <c r="T1710" s="71">
        <v>0</v>
      </c>
      <c r="U1710" s="71">
        <v>1453193.36</v>
      </c>
      <c r="V1710" s="71">
        <v>0</v>
      </c>
      <c r="W1710" s="956">
        <f t="shared" ref="W1710:W1713" si="1014">Q1710/L1710</f>
        <v>1394.8098362159931</v>
      </c>
      <c r="X1710" s="113">
        <v>1394.81</v>
      </c>
      <c r="Y1710" s="120">
        <v>44561</v>
      </c>
    </row>
    <row r="1711" spans="1:25" ht="15" x14ac:dyDescent="0.2">
      <c r="A1711" s="484" t="s">
        <v>1172</v>
      </c>
      <c r="B1711" s="97" t="s">
        <v>1528</v>
      </c>
      <c r="C1711" s="97">
        <v>4</v>
      </c>
      <c r="D1711" s="211" t="s">
        <v>2273</v>
      </c>
      <c r="E1711" s="402" t="s">
        <v>184</v>
      </c>
      <c r="F1711" s="195" t="s">
        <v>1010</v>
      </c>
      <c r="G1711" s="68" t="s">
        <v>38</v>
      </c>
      <c r="H1711" s="68">
        <v>1970</v>
      </c>
      <c r="I1711" s="68"/>
      <c r="J1711" s="70" t="s">
        <v>62</v>
      </c>
      <c r="K1711" s="68">
        <v>4</v>
      </c>
      <c r="L1711" s="71">
        <v>2179.6999999999998</v>
      </c>
      <c r="M1711" s="71">
        <v>2179.6999999999998</v>
      </c>
      <c r="N1711" s="71">
        <v>960</v>
      </c>
      <c r="O1711" s="138">
        <v>76</v>
      </c>
      <c r="P1711" s="336" t="s">
        <v>2115</v>
      </c>
      <c r="Q1711" s="740">
        <v>818608</v>
      </c>
      <c r="R1711" s="380">
        <v>0</v>
      </c>
      <c r="S1711" s="71">
        <f>Q1711-U1711</f>
        <v>427327.99</v>
      </c>
      <c r="T1711" s="71">
        <v>0</v>
      </c>
      <c r="U1711" s="71">
        <v>391280.01</v>
      </c>
      <c r="V1711" s="71">
        <v>0</v>
      </c>
      <c r="W1711" s="956">
        <f t="shared" si="1014"/>
        <v>375.55993944120752</v>
      </c>
      <c r="X1711" s="113">
        <v>375.56</v>
      </c>
      <c r="Y1711" s="120">
        <v>44561</v>
      </c>
    </row>
    <row r="1712" spans="1:25" ht="15" x14ac:dyDescent="0.2">
      <c r="A1712" s="484" t="s">
        <v>1172</v>
      </c>
      <c r="B1712" s="97" t="s">
        <v>1529</v>
      </c>
      <c r="C1712" s="97">
        <v>5</v>
      </c>
      <c r="D1712" s="211" t="s">
        <v>2271</v>
      </c>
      <c r="E1712" s="402" t="s">
        <v>184</v>
      </c>
      <c r="F1712" s="195" t="s">
        <v>1010</v>
      </c>
      <c r="G1712" s="68" t="s">
        <v>38</v>
      </c>
      <c r="H1712" s="68">
        <v>1970</v>
      </c>
      <c r="I1712" s="68"/>
      <c r="J1712" s="70" t="s">
        <v>62</v>
      </c>
      <c r="K1712" s="68">
        <v>4</v>
      </c>
      <c r="L1712" s="71">
        <v>2179.6999999999998</v>
      </c>
      <c r="M1712" s="71">
        <v>2179.6999999999998</v>
      </c>
      <c r="N1712" s="71">
        <v>960</v>
      </c>
      <c r="O1712" s="138">
        <v>76</v>
      </c>
      <c r="P1712" s="336" t="s">
        <v>2120</v>
      </c>
      <c r="Q1712" s="740">
        <v>951177</v>
      </c>
      <c r="R1712" s="380">
        <v>0</v>
      </c>
      <c r="S1712" s="71">
        <f t="shared" ref="S1712:S1713" si="1015">Q1712-U1712</f>
        <v>496531.37</v>
      </c>
      <c r="T1712" s="71">
        <v>0</v>
      </c>
      <c r="U1712" s="71">
        <v>454645.63</v>
      </c>
      <c r="V1712" s="71">
        <v>0</v>
      </c>
      <c r="W1712" s="956">
        <f t="shared" si="1014"/>
        <v>436.37977703353675</v>
      </c>
      <c r="X1712" s="113">
        <v>436.38</v>
      </c>
      <c r="Y1712" s="120">
        <v>44561</v>
      </c>
    </row>
    <row r="1713" spans="1:25" ht="15" x14ac:dyDescent="0.2">
      <c r="A1713" s="484" t="s">
        <v>1172</v>
      </c>
      <c r="B1713" s="97" t="s">
        <v>1530</v>
      </c>
      <c r="C1713" s="97">
        <v>1</v>
      </c>
      <c r="D1713" s="211" t="s">
        <v>2272</v>
      </c>
      <c r="E1713" s="402" t="s">
        <v>184</v>
      </c>
      <c r="F1713" s="195" t="s">
        <v>1010</v>
      </c>
      <c r="G1713" s="68" t="s">
        <v>38</v>
      </c>
      <c r="H1713" s="68">
        <v>1970</v>
      </c>
      <c r="I1713" s="68"/>
      <c r="J1713" s="70" t="s">
        <v>62</v>
      </c>
      <c r="K1713" s="68">
        <v>4</v>
      </c>
      <c r="L1713" s="71">
        <v>2179.6999999999998</v>
      </c>
      <c r="M1713" s="71">
        <v>2179.6999999999998</v>
      </c>
      <c r="N1713" s="71">
        <v>960</v>
      </c>
      <c r="O1713" s="138">
        <v>76</v>
      </c>
      <c r="P1713" s="336" t="s">
        <v>2111</v>
      </c>
      <c r="Q1713" s="740">
        <v>1175534</v>
      </c>
      <c r="R1713" s="380">
        <v>0</v>
      </c>
      <c r="S1713" s="71">
        <f t="shared" si="1015"/>
        <v>613649.73</v>
      </c>
      <c r="T1713" s="71">
        <v>0</v>
      </c>
      <c r="U1713" s="71">
        <v>561884.27</v>
      </c>
      <c r="V1713" s="71">
        <v>0</v>
      </c>
      <c r="W1713" s="956">
        <f t="shared" si="1014"/>
        <v>539.30999678854891</v>
      </c>
      <c r="X1713" s="113">
        <v>539.30999999999995</v>
      </c>
      <c r="Y1713" s="120">
        <v>44561</v>
      </c>
    </row>
    <row r="1714" spans="1:25" x14ac:dyDescent="0.2">
      <c r="A1714" s="437"/>
      <c r="B1714" s="34"/>
      <c r="C1714" s="34"/>
      <c r="D1714" s="132"/>
      <c r="E1714" s="402"/>
      <c r="F1714" s="526" t="s">
        <v>31</v>
      </c>
      <c r="G1714" s="504" t="s">
        <v>18</v>
      </c>
      <c r="H1714" s="504" t="s">
        <v>18</v>
      </c>
      <c r="I1714" s="504" t="s">
        <v>18</v>
      </c>
      <c r="J1714" s="504" t="s">
        <v>18</v>
      </c>
      <c r="K1714" s="504" t="s">
        <v>18</v>
      </c>
      <c r="L1714" s="76">
        <v>2179.6999999999998</v>
      </c>
      <c r="M1714" s="76">
        <v>2179.6999999999998</v>
      </c>
      <c r="N1714" s="76">
        <v>960</v>
      </c>
      <c r="O1714" s="520">
        <v>76</v>
      </c>
      <c r="P1714" s="521" t="s">
        <v>18</v>
      </c>
      <c r="Q1714" s="732">
        <f>SUM(Q1710:Q1713)</f>
        <v>5985586</v>
      </c>
      <c r="R1714" s="731">
        <f t="shared" ref="R1714:U1714" si="1016">SUM(R1710:R1713)</f>
        <v>0</v>
      </c>
      <c r="S1714" s="732">
        <f t="shared" si="1016"/>
        <v>3124582.73</v>
      </c>
      <c r="T1714" s="732">
        <f t="shared" ref="T1714" si="1017">SUM(T1710:T1713)</f>
        <v>0</v>
      </c>
      <c r="U1714" s="732">
        <f t="shared" si="1016"/>
        <v>2861003.27</v>
      </c>
      <c r="V1714" s="732">
        <f t="shared" ref="V1714" si="1018">SUM(V1710:V1713)</f>
        <v>0</v>
      </c>
      <c r="W1714" s="114" t="s">
        <v>18</v>
      </c>
      <c r="X1714" s="114" t="s">
        <v>18</v>
      </c>
      <c r="Y1714" s="468" t="s">
        <v>18</v>
      </c>
    </row>
    <row r="1715" spans="1:25" ht="15" x14ac:dyDescent="0.2">
      <c r="A1715" s="484" t="s">
        <v>1173</v>
      </c>
      <c r="B1715" s="97" t="s">
        <v>1531</v>
      </c>
      <c r="C1715" s="97">
        <v>1</v>
      </c>
      <c r="D1715" s="211" t="s">
        <v>2272</v>
      </c>
      <c r="E1715" s="402" t="s">
        <v>185</v>
      </c>
      <c r="F1715" s="195" t="s">
        <v>1011</v>
      </c>
      <c r="G1715" s="68" t="s">
        <v>38</v>
      </c>
      <c r="H1715" s="69">
        <v>1973</v>
      </c>
      <c r="I1715" s="69"/>
      <c r="J1715" s="70" t="s">
        <v>50</v>
      </c>
      <c r="K1715" s="68">
        <v>4</v>
      </c>
      <c r="L1715" s="802">
        <v>2340.4</v>
      </c>
      <c r="M1715" s="802">
        <v>2247</v>
      </c>
      <c r="N1715" s="71">
        <v>552</v>
      </c>
      <c r="O1715" s="138">
        <v>144</v>
      </c>
      <c r="P1715" s="336" t="s">
        <v>2111</v>
      </c>
      <c r="Q1715" s="740">
        <v>1171160</v>
      </c>
      <c r="R1715" s="380">
        <v>0</v>
      </c>
      <c r="S1715" s="71">
        <f>Q1715-U1715</f>
        <v>611366.42000000004</v>
      </c>
      <c r="T1715" s="71">
        <v>0</v>
      </c>
      <c r="U1715" s="71">
        <v>559793.57999999996</v>
      </c>
      <c r="V1715" s="71">
        <v>0</v>
      </c>
      <c r="W1715" s="956">
        <f>Q1715/L1715</f>
        <v>500.41018629294138</v>
      </c>
      <c r="X1715" s="113">
        <v>500.41</v>
      </c>
      <c r="Y1715" s="120">
        <v>44561</v>
      </c>
    </row>
    <row r="1716" spans="1:25" x14ac:dyDescent="0.2">
      <c r="A1716" s="437"/>
      <c r="B1716" s="34"/>
      <c r="C1716" s="34"/>
      <c r="D1716" s="132"/>
      <c r="E1716" s="402"/>
      <c r="F1716" s="526" t="s">
        <v>31</v>
      </c>
      <c r="G1716" s="504" t="s">
        <v>18</v>
      </c>
      <c r="H1716" s="504" t="s">
        <v>18</v>
      </c>
      <c r="I1716" s="504" t="s">
        <v>18</v>
      </c>
      <c r="J1716" s="504" t="s">
        <v>18</v>
      </c>
      <c r="K1716" s="504" t="s">
        <v>18</v>
      </c>
      <c r="L1716" s="76">
        <v>2340.4</v>
      </c>
      <c r="M1716" s="76">
        <v>2247</v>
      </c>
      <c r="N1716" s="76">
        <v>552</v>
      </c>
      <c r="O1716" s="520">
        <v>144</v>
      </c>
      <c r="P1716" s="521" t="s">
        <v>18</v>
      </c>
      <c r="Q1716" s="732">
        <f>SUM(Q1715:Q1715)</f>
        <v>1171160</v>
      </c>
      <c r="R1716" s="731">
        <f t="shared" ref="R1716:U1716" si="1019">SUM(R1715:R1715)</f>
        <v>0</v>
      </c>
      <c r="S1716" s="732">
        <f t="shared" si="1019"/>
        <v>611366.42000000004</v>
      </c>
      <c r="T1716" s="732">
        <f t="shared" ref="T1716" si="1020">SUM(T1715:T1715)</f>
        <v>0</v>
      </c>
      <c r="U1716" s="732">
        <f t="shared" si="1019"/>
        <v>559793.57999999996</v>
      </c>
      <c r="V1716" s="732">
        <f t="shared" ref="V1716" si="1021">SUM(V1715:V1715)</f>
        <v>0</v>
      </c>
      <c r="W1716" s="114" t="s">
        <v>18</v>
      </c>
      <c r="X1716" s="114" t="s">
        <v>18</v>
      </c>
      <c r="Y1716" s="468" t="s">
        <v>18</v>
      </c>
    </row>
    <row r="1717" spans="1:25" ht="15" x14ac:dyDescent="0.2">
      <c r="A1717" s="484" t="s">
        <v>1332</v>
      </c>
      <c r="B1717" s="97" t="s">
        <v>1847</v>
      </c>
      <c r="C1717" s="97">
        <v>4</v>
      </c>
      <c r="D1717" s="211" t="s">
        <v>2275</v>
      </c>
      <c r="E1717" s="402" t="s">
        <v>186</v>
      </c>
      <c r="F1717" s="273" t="s">
        <v>1009</v>
      </c>
      <c r="G1717" s="68" t="s">
        <v>38</v>
      </c>
      <c r="H1717" s="68">
        <v>1985</v>
      </c>
      <c r="I1717" s="68"/>
      <c r="J1717" s="70" t="s">
        <v>57</v>
      </c>
      <c r="K1717" s="68">
        <v>5</v>
      </c>
      <c r="L1717" s="803">
        <v>4679.8999999999996</v>
      </c>
      <c r="M1717" s="803">
        <v>4198.1000000000004</v>
      </c>
      <c r="N1717" s="71">
        <v>1020.73</v>
      </c>
      <c r="O1717" s="138">
        <v>169</v>
      </c>
      <c r="P1717" s="336" t="s">
        <v>2137</v>
      </c>
      <c r="Q1717" s="740">
        <v>2802745</v>
      </c>
      <c r="R1717" s="380">
        <v>0</v>
      </c>
      <c r="S1717" s="71">
        <f>Q1717-U1717</f>
        <v>1463082.92</v>
      </c>
      <c r="T1717" s="71">
        <v>0</v>
      </c>
      <c r="U1717" s="71">
        <v>1339662.08</v>
      </c>
      <c r="V1717" s="71">
        <v>0</v>
      </c>
      <c r="W1717" s="956">
        <f>Q1717/L1717</f>
        <v>598.88993354558863</v>
      </c>
      <c r="X1717" s="113">
        <v>598.89</v>
      </c>
      <c r="Y1717" s="120">
        <v>44561</v>
      </c>
    </row>
    <row r="1718" spans="1:25" x14ac:dyDescent="0.2">
      <c r="A1718" s="437"/>
      <c r="B1718" s="34"/>
      <c r="C1718" s="34"/>
      <c r="D1718" s="132"/>
      <c r="E1718" s="402"/>
      <c r="F1718" s="526" t="s">
        <v>31</v>
      </c>
      <c r="G1718" s="504" t="s">
        <v>18</v>
      </c>
      <c r="H1718" s="504" t="s">
        <v>18</v>
      </c>
      <c r="I1718" s="504" t="s">
        <v>18</v>
      </c>
      <c r="J1718" s="504" t="s">
        <v>18</v>
      </c>
      <c r="K1718" s="504" t="s">
        <v>18</v>
      </c>
      <c r="L1718" s="76">
        <v>4679.8999999999996</v>
      </c>
      <c r="M1718" s="76">
        <v>4198.6000000000004</v>
      </c>
      <c r="N1718" s="76">
        <v>1020.73</v>
      </c>
      <c r="O1718" s="520">
        <v>169</v>
      </c>
      <c r="P1718" s="521" t="s">
        <v>18</v>
      </c>
      <c r="Q1718" s="732">
        <f>Q1717</f>
        <v>2802745</v>
      </c>
      <c r="R1718" s="731">
        <f t="shared" ref="R1718:U1718" si="1022">R1717</f>
        <v>0</v>
      </c>
      <c r="S1718" s="732">
        <f t="shared" si="1022"/>
        <v>1463082.92</v>
      </c>
      <c r="T1718" s="732">
        <f t="shared" ref="T1718" si="1023">T1717</f>
        <v>0</v>
      </c>
      <c r="U1718" s="732">
        <f t="shared" si="1022"/>
        <v>1339662.08</v>
      </c>
      <c r="V1718" s="732">
        <f t="shared" ref="V1718" si="1024">V1717</f>
        <v>0</v>
      </c>
      <c r="W1718" s="114" t="s">
        <v>18</v>
      </c>
      <c r="X1718" s="114" t="s">
        <v>18</v>
      </c>
      <c r="Y1718" s="468" t="s">
        <v>18</v>
      </c>
    </row>
    <row r="1719" spans="1:25" ht="15" x14ac:dyDescent="0.2">
      <c r="A1719" s="484" t="s">
        <v>1333</v>
      </c>
      <c r="B1719" s="97" t="s">
        <v>1848</v>
      </c>
      <c r="C1719" s="97">
        <v>20</v>
      </c>
      <c r="D1719" s="211" t="s">
        <v>2264</v>
      </c>
      <c r="E1719" s="365" t="s">
        <v>327</v>
      </c>
      <c r="F1719" s="728" t="s">
        <v>1128</v>
      </c>
      <c r="G1719" s="716" t="s">
        <v>38</v>
      </c>
      <c r="H1719" s="717">
        <v>1971</v>
      </c>
      <c r="I1719" s="717"/>
      <c r="J1719" s="718" t="s">
        <v>319</v>
      </c>
      <c r="K1719" s="716">
        <v>4</v>
      </c>
      <c r="L1719" s="804">
        <v>2770.2</v>
      </c>
      <c r="M1719" s="804">
        <v>2528.1</v>
      </c>
      <c r="N1719" s="719">
        <v>1187</v>
      </c>
      <c r="O1719" s="722">
        <v>129</v>
      </c>
      <c r="P1719" s="340" t="s">
        <v>2119</v>
      </c>
      <c r="Q1719" s="736">
        <v>201421</v>
      </c>
      <c r="R1719" s="378">
        <v>0</v>
      </c>
      <c r="S1719" s="72">
        <f>Q1719-U1719</f>
        <v>105145.36</v>
      </c>
      <c r="T1719" s="719">
        <v>0</v>
      </c>
      <c r="U1719" s="72">
        <v>96275.64</v>
      </c>
      <c r="V1719" s="719">
        <v>0</v>
      </c>
      <c r="W1719" s="163">
        <f t="shared" ref="W1719:W1720" si="1025">Q1719/L1719</f>
        <v>72.709912641686529</v>
      </c>
      <c r="X1719" s="115">
        <v>72.709999999999994</v>
      </c>
      <c r="Y1719" s="117">
        <v>44561</v>
      </c>
    </row>
    <row r="1720" spans="1:25" ht="15" x14ac:dyDescent="0.2">
      <c r="A1720" s="484" t="s">
        <v>1333</v>
      </c>
      <c r="B1720" s="97" t="s">
        <v>1848</v>
      </c>
      <c r="C1720" s="97">
        <v>1</v>
      </c>
      <c r="D1720" s="211" t="s">
        <v>2272</v>
      </c>
      <c r="E1720" s="403" t="s">
        <v>327</v>
      </c>
      <c r="F1720" s="737" t="s">
        <v>1128</v>
      </c>
      <c r="G1720" s="64" t="s">
        <v>38</v>
      </c>
      <c r="H1720" s="65">
        <v>1971</v>
      </c>
      <c r="I1720" s="65"/>
      <c r="J1720" s="721" t="s">
        <v>319</v>
      </c>
      <c r="K1720" s="64">
        <v>4</v>
      </c>
      <c r="L1720" s="805">
        <v>2770.2</v>
      </c>
      <c r="M1720" s="805">
        <v>2528.1</v>
      </c>
      <c r="N1720" s="66">
        <v>1187</v>
      </c>
      <c r="O1720" s="139">
        <v>129</v>
      </c>
      <c r="P1720" s="300" t="s">
        <v>2111</v>
      </c>
      <c r="Q1720" s="738">
        <v>1024697</v>
      </c>
      <c r="R1720" s="379">
        <v>0</v>
      </c>
      <c r="S1720" s="66">
        <f>Q1720-U1720</f>
        <v>534910.12</v>
      </c>
      <c r="T1720" s="66">
        <v>0</v>
      </c>
      <c r="U1720" s="66">
        <v>489786.88</v>
      </c>
      <c r="V1720" s="66">
        <v>0</v>
      </c>
      <c r="W1720" s="107">
        <f t="shared" si="1025"/>
        <v>369.90000721969534</v>
      </c>
      <c r="X1720" s="116">
        <v>369.9</v>
      </c>
      <c r="Y1720" s="121">
        <v>44561</v>
      </c>
    </row>
    <row r="1721" spans="1:25" x14ac:dyDescent="0.2">
      <c r="A1721" s="437"/>
      <c r="B1721" s="34"/>
      <c r="C1721" s="34"/>
      <c r="D1721" s="132"/>
      <c r="E1721" s="402"/>
      <c r="F1721" s="526" t="s">
        <v>31</v>
      </c>
      <c r="G1721" s="504" t="s">
        <v>18</v>
      </c>
      <c r="H1721" s="504" t="s">
        <v>18</v>
      </c>
      <c r="I1721" s="504" t="s">
        <v>18</v>
      </c>
      <c r="J1721" s="504" t="s">
        <v>18</v>
      </c>
      <c r="K1721" s="504" t="s">
        <v>18</v>
      </c>
      <c r="L1721" s="76">
        <v>2770.2</v>
      </c>
      <c r="M1721" s="76">
        <v>2528.1</v>
      </c>
      <c r="N1721" s="76">
        <v>1187</v>
      </c>
      <c r="O1721" s="520">
        <v>129</v>
      </c>
      <c r="P1721" s="521" t="s">
        <v>18</v>
      </c>
      <c r="Q1721" s="732">
        <f>SUM(Q1719:Q1720)</f>
        <v>1226118</v>
      </c>
      <c r="R1721" s="731">
        <f t="shared" ref="R1721:U1721" si="1026">SUM(R1719:R1720)</f>
        <v>0</v>
      </c>
      <c r="S1721" s="732">
        <f t="shared" si="1026"/>
        <v>640055.48</v>
      </c>
      <c r="T1721" s="732">
        <f t="shared" ref="T1721" si="1027">SUM(T1719:T1720)</f>
        <v>0</v>
      </c>
      <c r="U1721" s="732">
        <f t="shared" si="1026"/>
        <v>586062.52</v>
      </c>
      <c r="V1721" s="732">
        <f t="shared" ref="V1721" si="1028">SUM(V1719:V1720)</f>
        <v>0</v>
      </c>
      <c r="W1721" s="114" t="s">
        <v>18</v>
      </c>
      <c r="X1721" s="114" t="s">
        <v>18</v>
      </c>
      <c r="Y1721" s="468" t="s">
        <v>18</v>
      </c>
    </row>
    <row r="1722" spans="1:25" ht="15" x14ac:dyDescent="0.2">
      <c r="A1722" s="484" t="s">
        <v>1174</v>
      </c>
      <c r="B1722" s="97" t="s">
        <v>1532</v>
      </c>
      <c r="C1722" s="97">
        <v>8</v>
      </c>
      <c r="D1722" s="211" t="s">
        <v>45</v>
      </c>
      <c r="E1722" s="402" t="s">
        <v>328</v>
      </c>
      <c r="F1722" s="734" t="s">
        <v>320</v>
      </c>
      <c r="G1722" s="68" t="s">
        <v>38</v>
      </c>
      <c r="H1722" s="69">
        <v>1992</v>
      </c>
      <c r="I1722" s="69"/>
      <c r="J1722" s="70" t="s">
        <v>57</v>
      </c>
      <c r="K1722" s="68">
        <v>5</v>
      </c>
      <c r="L1722" s="748">
        <v>5004.7</v>
      </c>
      <c r="M1722" s="748">
        <v>4839</v>
      </c>
      <c r="N1722" s="71">
        <v>1849</v>
      </c>
      <c r="O1722" s="138">
        <v>153</v>
      </c>
      <c r="P1722" s="336" t="s">
        <v>45</v>
      </c>
      <c r="Q1722" s="740">
        <v>8042373</v>
      </c>
      <c r="R1722" s="380">
        <v>0</v>
      </c>
      <c r="S1722" s="71">
        <f>Q1722-U1722</f>
        <v>4198262.25</v>
      </c>
      <c r="T1722" s="71">
        <v>0</v>
      </c>
      <c r="U1722" s="71">
        <v>3844110.75</v>
      </c>
      <c r="V1722" s="71">
        <v>0</v>
      </c>
      <c r="W1722" s="113">
        <v>4349.58</v>
      </c>
      <c r="X1722" s="113">
        <v>4349.58</v>
      </c>
      <c r="Y1722" s="120">
        <v>44561</v>
      </c>
    </row>
    <row r="1723" spans="1:25" ht="15" x14ac:dyDescent="0.2">
      <c r="A1723" s="484" t="s">
        <v>1174</v>
      </c>
      <c r="B1723" s="97" t="s">
        <v>1533</v>
      </c>
      <c r="C1723" s="97">
        <v>1</v>
      </c>
      <c r="D1723" s="211" t="s">
        <v>2272</v>
      </c>
      <c r="E1723" s="402" t="s">
        <v>328</v>
      </c>
      <c r="F1723" s="734" t="s">
        <v>320</v>
      </c>
      <c r="G1723" s="68" t="s">
        <v>38</v>
      </c>
      <c r="H1723" s="69">
        <v>1992</v>
      </c>
      <c r="I1723" s="69"/>
      <c r="J1723" s="70" t="s">
        <v>57</v>
      </c>
      <c r="K1723" s="68">
        <v>5</v>
      </c>
      <c r="L1723" s="748">
        <v>5004.7</v>
      </c>
      <c r="M1723" s="748">
        <v>4839</v>
      </c>
      <c r="N1723" s="71">
        <v>1849</v>
      </c>
      <c r="O1723" s="138">
        <v>153</v>
      </c>
      <c r="P1723" s="336" t="s">
        <v>2111</v>
      </c>
      <c r="Q1723" s="740">
        <v>2495343</v>
      </c>
      <c r="R1723" s="380">
        <v>0</v>
      </c>
      <c r="S1723" s="71">
        <f>Q1723-U1723</f>
        <v>1302613.58</v>
      </c>
      <c r="T1723" s="71">
        <v>0</v>
      </c>
      <c r="U1723" s="71">
        <v>1192729.42</v>
      </c>
      <c r="V1723" s="71">
        <v>0</v>
      </c>
      <c r="W1723" s="956">
        <f>Q1723/L1723</f>
        <v>498.59991607888588</v>
      </c>
      <c r="X1723" s="113">
        <v>498.6</v>
      </c>
      <c r="Y1723" s="120">
        <v>44561</v>
      </c>
    </row>
    <row r="1724" spans="1:25" x14ac:dyDescent="0.2">
      <c r="A1724" s="437"/>
      <c r="B1724" s="34"/>
      <c r="C1724" s="34"/>
      <c r="D1724" s="132"/>
      <c r="E1724" s="402"/>
      <c r="F1724" s="526" t="s">
        <v>31</v>
      </c>
      <c r="G1724" s="504" t="s">
        <v>18</v>
      </c>
      <c r="H1724" s="504" t="s">
        <v>18</v>
      </c>
      <c r="I1724" s="504" t="s">
        <v>18</v>
      </c>
      <c r="J1724" s="504" t="s">
        <v>18</v>
      </c>
      <c r="K1724" s="504" t="s">
        <v>18</v>
      </c>
      <c r="L1724" s="76">
        <v>5004.7</v>
      </c>
      <c r="M1724" s="76">
        <v>4839</v>
      </c>
      <c r="N1724" s="76">
        <v>1849</v>
      </c>
      <c r="O1724" s="520">
        <v>153</v>
      </c>
      <c r="P1724" s="521" t="s">
        <v>18</v>
      </c>
      <c r="Q1724" s="732">
        <f>SUM(Q1722:Q1723)</f>
        <v>10537716</v>
      </c>
      <c r="R1724" s="731">
        <f t="shared" ref="R1724:U1724" si="1029">SUM(R1722:R1723)</f>
        <v>0</v>
      </c>
      <c r="S1724" s="732">
        <f t="shared" si="1029"/>
        <v>5500875.8300000001</v>
      </c>
      <c r="T1724" s="732">
        <f t="shared" ref="T1724" si="1030">SUM(T1722:T1723)</f>
        <v>0</v>
      </c>
      <c r="U1724" s="732">
        <f t="shared" si="1029"/>
        <v>5036840.17</v>
      </c>
      <c r="V1724" s="732">
        <f t="shared" ref="V1724" si="1031">SUM(V1722:V1723)</f>
        <v>0</v>
      </c>
      <c r="W1724" s="114" t="s">
        <v>18</v>
      </c>
      <c r="X1724" s="114" t="s">
        <v>18</v>
      </c>
      <c r="Y1724" s="468" t="s">
        <v>18</v>
      </c>
    </row>
    <row r="1725" spans="1:25" ht="15" x14ac:dyDescent="0.2">
      <c r="A1725" s="484" t="s">
        <v>1334</v>
      </c>
      <c r="B1725" s="97" t="s">
        <v>1849</v>
      </c>
      <c r="C1725" s="97">
        <v>20</v>
      </c>
      <c r="D1725" s="211" t="s">
        <v>2264</v>
      </c>
      <c r="E1725" s="402" t="s">
        <v>329</v>
      </c>
      <c r="F1725" s="195" t="s">
        <v>1002</v>
      </c>
      <c r="G1725" s="68" t="s">
        <v>38</v>
      </c>
      <c r="H1725" s="68">
        <v>1989</v>
      </c>
      <c r="I1725" s="68"/>
      <c r="J1725" s="70" t="s">
        <v>57</v>
      </c>
      <c r="K1725" s="68">
        <v>5</v>
      </c>
      <c r="L1725" s="806">
        <v>4769.3</v>
      </c>
      <c r="M1725" s="806">
        <v>4237.3</v>
      </c>
      <c r="N1725" s="71">
        <v>1081.3699999999999</v>
      </c>
      <c r="O1725" s="138">
        <v>237</v>
      </c>
      <c r="P1725" s="336" t="s">
        <v>2119</v>
      </c>
      <c r="Q1725" s="740">
        <v>269275</v>
      </c>
      <c r="R1725" s="380">
        <v>0</v>
      </c>
      <c r="S1725" s="71">
        <f>Q1725-U1725</f>
        <v>140566.35999999999</v>
      </c>
      <c r="T1725" s="71">
        <v>0</v>
      </c>
      <c r="U1725" s="71">
        <v>128708.64</v>
      </c>
      <c r="V1725" s="71">
        <v>0</v>
      </c>
      <c r="W1725" s="956">
        <f t="shared" ref="W1725:W1726" si="1032">Q1725/L1725</f>
        <v>56.460067515148971</v>
      </c>
      <c r="X1725" s="113">
        <v>56.46</v>
      </c>
      <c r="Y1725" s="120">
        <v>44561</v>
      </c>
    </row>
    <row r="1726" spans="1:25" ht="15" x14ac:dyDescent="0.2">
      <c r="A1726" s="484" t="s">
        <v>1334</v>
      </c>
      <c r="B1726" s="97" t="s">
        <v>1849</v>
      </c>
      <c r="C1726" s="97">
        <v>1</v>
      </c>
      <c r="D1726" s="211" t="s">
        <v>2272</v>
      </c>
      <c r="E1726" s="402" t="s">
        <v>329</v>
      </c>
      <c r="F1726" s="195" t="s">
        <v>1002</v>
      </c>
      <c r="G1726" s="68" t="s">
        <v>38</v>
      </c>
      <c r="H1726" s="68">
        <v>1989</v>
      </c>
      <c r="I1726" s="68"/>
      <c r="J1726" s="70" t="s">
        <v>57</v>
      </c>
      <c r="K1726" s="68">
        <v>5</v>
      </c>
      <c r="L1726" s="806">
        <v>4769.3</v>
      </c>
      <c r="M1726" s="806">
        <v>4237.3</v>
      </c>
      <c r="N1726" s="71">
        <v>1081.3699999999999</v>
      </c>
      <c r="O1726" s="138">
        <v>237</v>
      </c>
      <c r="P1726" s="336" t="s">
        <v>2111</v>
      </c>
      <c r="Q1726" s="740">
        <v>2377973</v>
      </c>
      <c r="R1726" s="380">
        <v>0</v>
      </c>
      <c r="S1726" s="71">
        <f>Q1726-U1726</f>
        <v>1241344.3500000001</v>
      </c>
      <c r="T1726" s="71">
        <v>0</v>
      </c>
      <c r="U1726" s="71">
        <v>1136628.6499999999</v>
      </c>
      <c r="V1726" s="71">
        <v>0</v>
      </c>
      <c r="W1726" s="956">
        <f t="shared" si="1032"/>
        <v>498.60000419348751</v>
      </c>
      <c r="X1726" s="113">
        <v>498.6</v>
      </c>
      <c r="Y1726" s="120">
        <v>44561</v>
      </c>
    </row>
    <row r="1727" spans="1:25" x14ac:dyDescent="0.2">
      <c r="A1727" s="437"/>
      <c r="B1727" s="34"/>
      <c r="C1727" s="34"/>
      <c r="D1727" s="132"/>
      <c r="E1727" s="402"/>
      <c r="F1727" s="526" t="s">
        <v>31</v>
      </c>
      <c r="G1727" s="504" t="s">
        <v>18</v>
      </c>
      <c r="H1727" s="504" t="s">
        <v>18</v>
      </c>
      <c r="I1727" s="504" t="s">
        <v>18</v>
      </c>
      <c r="J1727" s="504" t="s">
        <v>18</v>
      </c>
      <c r="K1727" s="504" t="s">
        <v>18</v>
      </c>
      <c r="L1727" s="76">
        <v>4769.3</v>
      </c>
      <c r="M1727" s="76">
        <v>4237.3</v>
      </c>
      <c r="N1727" s="76">
        <v>1081.3699999999999</v>
      </c>
      <c r="O1727" s="520">
        <v>237</v>
      </c>
      <c r="P1727" s="521" t="s">
        <v>18</v>
      </c>
      <c r="Q1727" s="732">
        <f>SUM(Q1725:Q1726)</f>
        <v>2647248</v>
      </c>
      <c r="R1727" s="731">
        <f t="shared" ref="R1727:U1727" si="1033">SUM(R1725:R1726)</f>
        <v>0</v>
      </c>
      <c r="S1727" s="732">
        <f t="shared" si="1033"/>
        <v>1381910.71</v>
      </c>
      <c r="T1727" s="732">
        <f t="shared" ref="T1727" si="1034">SUM(T1725:T1726)</f>
        <v>0</v>
      </c>
      <c r="U1727" s="732">
        <f t="shared" si="1033"/>
        <v>1265337.2899999998</v>
      </c>
      <c r="V1727" s="732">
        <f t="shared" ref="V1727" si="1035">SUM(V1725:V1726)</f>
        <v>0</v>
      </c>
      <c r="W1727" s="114" t="s">
        <v>18</v>
      </c>
      <c r="X1727" s="114" t="s">
        <v>18</v>
      </c>
      <c r="Y1727" s="468" t="s">
        <v>18</v>
      </c>
    </row>
    <row r="1728" spans="1:25" ht="15" x14ac:dyDescent="0.2">
      <c r="A1728" s="484" t="s">
        <v>1176</v>
      </c>
      <c r="B1728" s="97" t="s">
        <v>1535</v>
      </c>
      <c r="C1728" s="97">
        <v>4</v>
      </c>
      <c r="D1728" s="211" t="s">
        <v>2275</v>
      </c>
      <c r="E1728" s="402" t="s">
        <v>330</v>
      </c>
      <c r="F1728" s="195" t="s">
        <v>1003</v>
      </c>
      <c r="G1728" s="68" t="s">
        <v>38</v>
      </c>
      <c r="H1728" s="69">
        <v>1989</v>
      </c>
      <c r="I1728" s="69"/>
      <c r="J1728" s="70" t="s">
        <v>57</v>
      </c>
      <c r="K1728" s="68">
        <v>5</v>
      </c>
      <c r="L1728" s="807">
        <v>1538.9</v>
      </c>
      <c r="M1728" s="807">
        <v>1311.7</v>
      </c>
      <c r="N1728" s="71">
        <v>385.6</v>
      </c>
      <c r="O1728" s="138">
        <v>63</v>
      </c>
      <c r="P1728" s="336" t="s">
        <v>2137</v>
      </c>
      <c r="Q1728" s="740">
        <v>921632</v>
      </c>
      <c r="R1728" s="380">
        <v>0</v>
      </c>
      <c r="S1728" s="71">
        <f>Q1728-U1728</f>
        <v>481108.35</v>
      </c>
      <c r="T1728" s="71">
        <v>0</v>
      </c>
      <c r="U1728" s="71">
        <v>440523.65</v>
      </c>
      <c r="V1728" s="71">
        <v>0</v>
      </c>
      <c r="W1728" s="956">
        <f t="shared" ref="W1728:W1730" si="1036">Q1728/L1728</f>
        <v>598.89011631684969</v>
      </c>
      <c r="X1728" s="113">
        <v>598.89</v>
      </c>
      <c r="Y1728" s="746">
        <v>44561</v>
      </c>
    </row>
    <row r="1729" spans="1:25" ht="15" x14ac:dyDescent="0.2">
      <c r="A1729" s="484" t="s">
        <v>1176</v>
      </c>
      <c r="B1729" s="97" t="s">
        <v>1850</v>
      </c>
      <c r="C1729" s="97">
        <v>4</v>
      </c>
      <c r="D1729" s="211" t="s">
        <v>2273</v>
      </c>
      <c r="E1729" s="402" t="s">
        <v>330</v>
      </c>
      <c r="F1729" s="195" t="s">
        <v>1003</v>
      </c>
      <c r="G1729" s="68" t="s">
        <v>38</v>
      </c>
      <c r="H1729" s="69">
        <v>1989</v>
      </c>
      <c r="I1729" s="69"/>
      <c r="J1729" s="70" t="s">
        <v>57</v>
      </c>
      <c r="K1729" s="68">
        <v>5</v>
      </c>
      <c r="L1729" s="807">
        <v>1538.9</v>
      </c>
      <c r="M1729" s="807">
        <v>1311.7</v>
      </c>
      <c r="N1729" s="71">
        <v>385.6</v>
      </c>
      <c r="O1729" s="138">
        <v>63</v>
      </c>
      <c r="P1729" s="336" t="s">
        <v>2115</v>
      </c>
      <c r="Q1729" s="740">
        <v>523688</v>
      </c>
      <c r="R1729" s="380">
        <v>0</v>
      </c>
      <c r="S1729" s="71">
        <f>Q1729-U1729</f>
        <v>273374.48</v>
      </c>
      <c r="T1729" s="71">
        <v>0</v>
      </c>
      <c r="U1729" s="71">
        <v>250313.52</v>
      </c>
      <c r="V1729" s="71">
        <v>0</v>
      </c>
      <c r="W1729" s="956">
        <f t="shared" si="1036"/>
        <v>340.30021443888489</v>
      </c>
      <c r="X1729" s="113">
        <v>340.3</v>
      </c>
      <c r="Y1729" s="746">
        <v>44561</v>
      </c>
    </row>
    <row r="1730" spans="1:25" ht="15" x14ac:dyDescent="0.2">
      <c r="A1730" s="484" t="s">
        <v>1176</v>
      </c>
      <c r="B1730" s="97" t="s">
        <v>1536</v>
      </c>
      <c r="C1730" s="97">
        <v>5</v>
      </c>
      <c r="D1730" s="211" t="s">
        <v>2271</v>
      </c>
      <c r="E1730" s="402" t="s">
        <v>330</v>
      </c>
      <c r="F1730" s="195" t="s">
        <v>1003</v>
      </c>
      <c r="G1730" s="68" t="s">
        <v>38</v>
      </c>
      <c r="H1730" s="69">
        <v>1989</v>
      </c>
      <c r="I1730" s="69"/>
      <c r="J1730" s="70" t="s">
        <v>57</v>
      </c>
      <c r="K1730" s="68">
        <v>5</v>
      </c>
      <c r="L1730" s="807">
        <v>1538.9</v>
      </c>
      <c r="M1730" s="807">
        <v>1311.7</v>
      </c>
      <c r="N1730" s="71">
        <v>385.6</v>
      </c>
      <c r="O1730" s="138">
        <v>63</v>
      </c>
      <c r="P1730" s="336" t="s">
        <v>2120</v>
      </c>
      <c r="Q1730" s="740">
        <v>558159</v>
      </c>
      <c r="R1730" s="380">
        <v>0</v>
      </c>
      <c r="S1730" s="71">
        <f>Q1730-U1730</f>
        <v>291368.96000000002</v>
      </c>
      <c r="T1730" s="71">
        <v>0</v>
      </c>
      <c r="U1730" s="71">
        <v>266790.03999999998</v>
      </c>
      <c r="V1730" s="71">
        <v>0</v>
      </c>
      <c r="W1730" s="956">
        <f t="shared" si="1036"/>
        <v>362.69998050555591</v>
      </c>
      <c r="X1730" s="113">
        <v>362.7</v>
      </c>
      <c r="Y1730" s="746">
        <v>44561</v>
      </c>
    </row>
    <row r="1731" spans="1:25" x14ac:dyDescent="0.2">
      <c r="A1731" s="437"/>
      <c r="B1731" s="34"/>
      <c r="C1731" s="34"/>
      <c r="D1731" s="132"/>
      <c r="E1731" s="418"/>
      <c r="F1731" s="526" t="s">
        <v>31</v>
      </c>
      <c r="G1731" s="504" t="s">
        <v>18</v>
      </c>
      <c r="H1731" s="504" t="s">
        <v>18</v>
      </c>
      <c r="I1731" s="504" t="s">
        <v>18</v>
      </c>
      <c r="J1731" s="504" t="s">
        <v>18</v>
      </c>
      <c r="K1731" s="504" t="s">
        <v>18</v>
      </c>
      <c r="L1731" s="76">
        <f>L1730</f>
        <v>1538.9</v>
      </c>
      <c r="M1731" s="76">
        <f>M1730</f>
        <v>1311.7</v>
      </c>
      <c r="N1731" s="76">
        <f>N1730</f>
        <v>385.6</v>
      </c>
      <c r="O1731" s="520">
        <f>O1730</f>
        <v>63</v>
      </c>
      <c r="P1731" s="521" t="s">
        <v>18</v>
      </c>
      <c r="Q1731" s="732">
        <f>SUM(Q1728:Q1730)</f>
        <v>2003479</v>
      </c>
      <c r="R1731" s="731">
        <f t="shared" ref="R1731:U1731" si="1037">SUM(R1728:R1730)</f>
        <v>0</v>
      </c>
      <c r="S1731" s="732">
        <f t="shared" si="1037"/>
        <v>1045851.79</v>
      </c>
      <c r="T1731" s="732">
        <f t="shared" ref="T1731" si="1038">SUM(T1728:T1730)</f>
        <v>0</v>
      </c>
      <c r="U1731" s="732">
        <f t="shared" si="1037"/>
        <v>957627.21</v>
      </c>
      <c r="V1731" s="732">
        <f t="shared" ref="V1731" si="1039">SUM(V1728:V1730)</f>
        <v>0</v>
      </c>
      <c r="W1731" s="114" t="s">
        <v>18</v>
      </c>
      <c r="X1731" s="114" t="s">
        <v>18</v>
      </c>
      <c r="Y1731" s="468" t="s">
        <v>18</v>
      </c>
    </row>
    <row r="1732" spans="1:25" ht="15" x14ac:dyDescent="0.2">
      <c r="A1732" s="484" t="s">
        <v>1179</v>
      </c>
      <c r="B1732" s="97" t="s">
        <v>1543</v>
      </c>
      <c r="C1732" s="97">
        <v>1</v>
      </c>
      <c r="D1732" s="211" t="s">
        <v>2272</v>
      </c>
      <c r="E1732" s="402" t="s">
        <v>331</v>
      </c>
      <c r="F1732" s="273" t="s">
        <v>64</v>
      </c>
      <c r="G1732" s="68" t="s">
        <v>38</v>
      </c>
      <c r="H1732" s="68">
        <v>1990</v>
      </c>
      <c r="I1732" s="68"/>
      <c r="J1732" s="70" t="s">
        <v>50</v>
      </c>
      <c r="K1732" s="68">
        <v>4</v>
      </c>
      <c r="L1732" s="808">
        <v>3627.4</v>
      </c>
      <c r="M1732" s="808">
        <v>3265</v>
      </c>
      <c r="N1732" s="71">
        <v>1252</v>
      </c>
      <c r="O1732" s="138">
        <v>92</v>
      </c>
      <c r="P1732" s="336" t="s">
        <v>2111</v>
      </c>
      <c r="Q1732" s="740">
        <v>1815187</v>
      </c>
      <c r="R1732" s="380">
        <v>0</v>
      </c>
      <c r="S1732" s="71">
        <f>Q1732-U1732</f>
        <v>947560.01</v>
      </c>
      <c r="T1732" s="71">
        <v>0</v>
      </c>
      <c r="U1732" s="71">
        <v>867626.99</v>
      </c>
      <c r="V1732" s="71">
        <v>0</v>
      </c>
      <c r="W1732" s="956">
        <f>Q1732/L1732</f>
        <v>500.40993549098528</v>
      </c>
      <c r="X1732" s="113">
        <v>500.41</v>
      </c>
      <c r="Y1732" s="746">
        <v>44561</v>
      </c>
    </row>
    <row r="1733" spans="1:25" x14ac:dyDescent="0.2">
      <c r="A1733" s="437"/>
      <c r="B1733" s="34"/>
      <c r="C1733" s="34"/>
      <c r="D1733" s="132"/>
      <c r="E1733" s="402"/>
      <c r="F1733" s="526" t="s">
        <v>31</v>
      </c>
      <c r="G1733" s="504" t="s">
        <v>18</v>
      </c>
      <c r="H1733" s="504" t="s">
        <v>18</v>
      </c>
      <c r="I1733" s="504" t="s">
        <v>18</v>
      </c>
      <c r="J1733" s="504" t="s">
        <v>18</v>
      </c>
      <c r="K1733" s="504" t="s">
        <v>18</v>
      </c>
      <c r="L1733" s="76">
        <f>L1732</f>
        <v>3627.4</v>
      </c>
      <c r="M1733" s="76">
        <f t="shared" ref="M1733:N1733" si="1040">M1732</f>
        <v>3265</v>
      </c>
      <c r="N1733" s="76">
        <f t="shared" si="1040"/>
        <v>1252</v>
      </c>
      <c r="O1733" s="520">
        <v>92</v>
      </c>
      <c r="P1733" s="521" t="s">
        <v>18</v>
      </c>
      <c r="Q1733" s="732">
        <f>SUM(Q1732:Q1732)</f>
        <v>1815187</v>
      </c>
      <c r="R1733" s="731">
        <f t="shared" ref="R1733:U1733" si="1041">SUM(R1732:R1732)</f>
        <v>0</v>
      </c>
      <c r="S1733" s="732">
        <f t="shared" si="1041"/>
        <v>947560.01</v>
      </c>
      <c r="T1733" s="732">
        <f t="shared" ref="T1733" si="1042">SUM(T1732:T1732)</f>
        <v>0</v>
      </c>
      <c r="U1733" s="732">
        <f t="shared" si="1041"/>
        <v>867626.99</v>
      </c>
      <c r="V1733" s="732">
        <f t="shared" ref="V1733" si="1043">SUM(V1732:V1732)</f>
        <v>0</v>
      </c>
      <c r="W1733" s="114" t="s">
        <v>18</v>
      </c>
      <c r="X1733" s="114" t="s">
        <v>18</v>
      </c>
      <c r="Y1733" s="468" t="s">
        <v>18</v>
      </c>
    </row>
    <row r="1734" spans="1:25" ht="15" x14ac:dyDescent="0.2">
      <c r="A1734" s="484" t="s">
        <v>1182</v>
      </c>
      <c r="B1734" s="97" t="s">
        <v>1548</v>
      </c>
      <c r="C1734" s="97">
        <v>3</v>
      </c>
      <c r="D1734" s="211" t="s">
        <v>2274</v>
      </c>
      <c r="E1734" s="402" t="s">
        <v>416</v>
      </c>
      <c r="F1734" s="195" t="s">
        <v>68</v>
      </c>
      <c r="G1734" s="68" t="s">
        <v>38</v>
      </c>
      <c r="H1734" s="69">
        <v>1967</v>
      </c>
      <c r="I1734" s="69"/>
      <c r="J1734" s="70" t="s">
        <v>62</v>
      </c>
      <c r="K1734" s="68">
        <v>4</v>
      </c>
      <c r="L1734" s="748">
        <v>2635.2</v>
      </c>
      <c r="M1734" s="748">
        <v>1950.2</v>
      </c>
      <c r="N1734" s="71">
        <v>824.6</v>
      </c>
      <c r="O1734" s="138">
        <v>55</v>
      </c>
      <c r="P1734" s="336" t="s">
        <v>2138</v>
      </c>
      <c r="Q1734" s="740">
        <v>3675603</v>
      </c>
      <c r="R1734" s="380">
        <v>0</v>
      </c>
      <c r="S1734" s="71">
        <f>Q1734-U1734</f>
        <v>1918730.37</v>
      </c>
      <c r="T1734" s="71">
        <v>0</v>
      </c>
      <c r="U1734" s="71">
        <v>1756872.63</v>
      </c>
      <c r="V1734" s="71">
        <v>0</v>
      </c>
      <c r="W1734" s="956">
        <f t="shared" ref="W1734:W1737" si="1044">Q1734/L1734</f>
        <v>1394.8098816029144</v>
      </c>
      <c r="X1734" s="113">
        <v>1394.81</v>
      </c>
      <c r="Y1734" s="746">
        <v>44561</v>
      </c>
    </row>
    <row r="1735" spans="1:25" ht="15" x14ac:dyDescent="0.2">
      <c r="A1735" s="484" t="s">
        <v>1182</v>
      </c>
      <c r="B1735" s="97" t="s">
        <v>1549</v>
      </c>
      <c r="C1735" s="97">
        <v>4</v>
      </c>
      <c r="D1735" s="211" t="s">
        <v>2273</v>
      </c>
      <c r="E1735" s="402" t="s">
        <v>416</v>
      </c>
      <c r="F1735" s="195" t="s">
        <v>68</v>
      </c>
      <c r="G1735" s="68" t="s">
        <v>38</v>
      </c>
      <c r="H1735" s="69">
        <v>1967</v>
      </c>
      <c r="I1735" s="69"/>
      <c r="J1735" s="70" t="s">
        <v>62</v>
      </c>
      <c r="K1735" s="68">
        <v>4</v>
      </c>
      <c r="L1735" s="748">
        <v>2635.2</v>
      </c>
      <c r="M1735" s="748">
        <v>1950.2</v>
      </c>
      <c r="N1735" s="71">
        <v>824.6</v>
      </c>
      <c r="O1735" s="138">
        <v>55</v>
      </c>
      <c r="P1735" s="336" t="s">
        <v>2115</v>
      </c>
      <c r="Q1735" s="740">
        <v>989676</v>
      </c>
      <c r="R1735" s="380">
        <v>0</v>
      </c>
      <c r="S1735" s="71">
        <f>Q1735-U1735</f>
        <v>516628.54</v>
      </c>
      <c r="T1735" s="71">
        <v>0</v>
      </c>
      <c r="U1735" s="71">
        <v>473047.46</v>
      </c>
      <c r="V1735" s="71">
        <v>0</v>
      </c>
      <c r="W1735" s="956">
        <f t="shared" si="1044"/>
        <v>375.56010928961751</v>
      </c>
      <c r="X1735" s="113">
        <v>375.56</v>
      </c>
      <c r="Y1735" s="746">
        <v>44561</v>
      </c>
    </row>
    <row r="1736" spans="1:25" ht="15" x14ac:dyDescent="0.2">
      <c r="A1736" s="484" t="s">
        <v>1182</v>
      </c>
      <c r="B1736" s="97" t="s">
        <v>1550</v>
      </c>
      <c r="C1736" s="97">
        <v>5</v>
      </c>
      <c r="D1736" s="211" t="s">
        <v>2271</v>
      </c>
      <c r="E1736" s="402" t="s">
        <v>416</v>
      </c>
      <c r="F1736" s="195" t="s">
        <v>68</v>
      </c>
      <c r="G1736" s="68" t="s">
        <v>38</v>
      </c>
      <c r="H1736" s="69">
        <v>1967</v>
      </c>
      <c r="I1736" s="69"/>
      <c r="J1736" s="70" t="s">
        <v>62</v>
      </c>
      <c r="K1736" s="68">
        <v>4</v>
      </c>
      <c r="L1736" s="748">
        <v>2635.2</v>
      </c>
      <c r="M1736" s="748">
        <v>1950.2</v>
      </c>
      <c r="N1736" s="71">
        <v>824.6</v>
      </c>
      <c r="O1736" s="138">
        <v>55</v>
      </c>
      <c r="P1736" s="336" t="s">
        <v>2120</v>
      </c>
      <c r="Q1736" s="740">
        <v>1149949</v>
      </c>
      <c r="R1736" s="380">
        <v>0</v>
      </c>
      <c r="S1736" s="71">
        <f t="shared" ref="S1736:S1737" si="1045">Q1736-U1736</f>
        <v>600293.9</v>
      </c>
      <c r="T1736" s="71">
        <v>0</v>
      </c>
      <c r="U1736" s="71">
        <v>549655.1</v>
      </c>
      <c r="V1736" s="71">
        <v>0</v>
      </c>
      <c r="W1736" s="956">
        <f t="shared" si="1044"/>
        <v>436.38016089860355</v>
      </c>
      <c r="X1736" s="113">
        <v>436.38</v>
      </c>
      <c r="Y1736" s="746">
        <v>44561</v>
      </c>
    </row>
    <row r="1737" spans="1:25" ht="15" x14ac:dyDescent="0.2">
      <c r="A1737" s="484" t="s">
        <v>1182</v>
      </c>
      <c r="B1737" s="97" t="s">
        <v>1551</v>
      </c>
      <c r="C1737" s="97">
        <v>1</v>
      </c>
      <c r="D1737" s="211" t="s">
        <v>2272</v>
      </c>
      <c r="E1737" s="402" t="s">
        <v>416</v>
      </c>
      <c r="F1737" s="195" t="s">
        <v>68</v>
      </c>
      <c r="G1737" s="68" t="s">
        <v>38</v>
      </c>
      <c r="H1737" s="69">
        <v>1967</v>
      </c>
      <c r="I1737" s="69"/>
      <c r="J1737" s="70" t="s">
        <v>62</v>
      </c>
      <c r="K1737" s="68">
        <v>4</v>
      </c>
      <c r="L1737" s="748">
        <v>2635.2</v>
      </c>
      <c r="M1737" s="748">
        <v>1950.2</v>
      </c>
      <c r="N1737" s="71">
        <v>824.6</v>
      </c>
      <c r="O1737" s="138">
        <v>55</v>
      </c>
      <c r="P1737" s="336" t="s">
        <v>2111</v>
      </c>
      <c r="Q1737" s="740">
        <v>1421190</v>
      </c>
      <c r="R1737" s="380">
        <v>0</v>
      </c>
      <c r="S1737" s="71">
        <f t="shared" si="1045"/>
        <v>741886.55</v>
      </c>
      <c r="T1737" s="71">
        <v>0</v>
      </c>
      <c r="U1737" s="71">
        <v>679303.45</v>
      </c>
      <c r="V1737" s="71">
        <v>0</v>
      </c>
      <c r="W1737" s="956">
        <f t="shared" si="1044"/>
        <v>539.31010928961757</v>
      </c>
      <c r="X1737" s="113">
        <v>539.30999999999995</v>
      </c>
      <c r="Y1737" s="746">
        <v>44561</v>
      </c>
    </row>
    <row r="1738" spans="1:25" x14ac:dyDescent="0.2">
      <c r="A1738" s="437"/>
      <c r="B1738" s="34"/>
      <c r="C1738" s="34"/>
      <c r="D1738" s="132"/>
      <c r="E1738" s="402"/>
      <c r="F1738" s="526" t="s">
        <v>31</v>
      </c>
      <c r="G1738" s="504" t="s">
        <v>18</v>
      </c>
      <c r="H1738" s="504" t="s">
        <v>18</v>
      </c>
      <c r="I1738" s="504" t="s">
        <v>18</v>
      </c>
      <c r="J1738" s="504" t="s">
        <v>18</v>
      </c>
      <c r="K1738" s="504" t="s">
        <v>18</v>
      </c>
      <c r="L1738" s="76">
        <v>2635.2</v>
      </c>
      <c r="M1738" s="76">
        <v>1950.2</v>
      </c>
      <c r="N1738" s="76">
        <v>824.6</v>
      </c>
      <c r="O1738" s="520">
        <v>55</v>
      </c>
      <c r="P1738" s="521" t="s">
        <v>18</v>
      </c>
      <c r="Q1738" s="732">
        <f>SUM(Q1734:Q1737)</f>
        <v>7236418</v>
      </c>
      <c r="R1738" s="731">
        <f t="shared" ref="R1738:U1738" si="1046">SUM(R1734:R1737)</f>
        <v>0</v>
      </c>
      <c r="S1738" s="732">
        <f t="shared" si="1046"/>
        <v>3777539.3600000003</v>
      </c>
      <c r="T1738" s="732">
        <f t="shared" ref="T1738" si="1047">SUM(T1734:T1737)</f>
        <v>0</v>
      </c>
      <c r="U1738" s="732">
        <f t="shared" si="1046"/>
        <v>3458878.6399999997</v>
      </c>
      <c r="V1738" s="732">
        <f t="shared" ref="V1738" si="1048">SUM(V1734:V1737)</f>
        <v>0</v>
      </c>
      <c r="W1738" s="114" t="s">
        <v>18</v>
      </c>
      <c r="X1738" s="114" t="s">
        <v>952</v>
      </c>
      <c r="Y1738" s="468" t="s">
        <v>18</v>
      </c>
    </row>
    <row r="1739" spans="1:25" ht="15" x14ac:dyDescent="0.2">
      <c r="A1739" s="484" t="s">
        <v>1184</v>
      </c>
      <c r="B1739" s="97" t="s">
        <v>1851</v>
      </c>
      <c r="C1739" s="97">
        <v>3</v>
      </c>
      <c r="D1739" s="211" t="s">
        <v>2274</v>
      </c>
      <c r="E1739" s="402" t="s">
        <v>417</v>
      </c>
      <c r="F1739" s="734" t="s">
        <v>1025</v>
      </c>
      <c r="G1739" s="68" t="s">
        <v>38</v>
      </c>
      <c r="H1739" s="68">
        <v>1975</v>
      </c>
      <c r="I1739" s="68"/>
      <c r="J1739" s="70" t="s">
        <v>941</v>
      </c>
      <c r="K1739" s="68">
        <v>2</v>
      </c>
      <c r="L1739" s="750">
        <v>729.1</v>
      </c>
      <c r="M1739" s="750">
        <v>659.6</v>
      </c>
      <c r="N1739" s="71">
        <v>792</v>
      </c>
      <c r="O1739" s="138">
        <v>22</v>
      </c>
      <c r="P1739" s="336" t="s">
        <v>2138</v>
      </c>
      <c r="Q1739" s="740">
        <v>1551274</v>
      </c>
      <c r="R1739" s="380">
        <v>0</v>
      </c>
      <c r="S1739" s="71">
        <f>Q1739-U1739</f>
        <v>809792.72</v>
      </c>
      <c r="T1739" s="71">
        <v>0</v>
      </c>
      <c r="U1739" s="71">
        <v>741481.28</v>
      </c>
      <c r="V1739" s="71">
        <v>0</v>
      </c>
      <c r="W1739" s="956">
        <f t="shared" ref="W1739:W1744" si="1049">Q1739/L1739</f>
        <v>2127.6560142641611</v>
      </c>
      <c r="X1739" s="113">
        <v>3683.28</v>
      </c>
      <c r="Y1739" s="746">
        <v>44561</v>
      </c>
    </row>
    <row r="1740" spans="1:25" ht="15" x14ac:dyDescent="0.2">
      <c r="A1740" s="484" t="s">
        <v>1184</v>
      </c>
      <c r="B1740" s="97" t="s">
        <v>1852</v>
      </c>
      <c r="C1740" s="97">
        <v>4</v>
      </c>
      <c r="D1740" s="211" t="s">
        <v>2275</v>
      </c>
      <c r="E1740" s="402" t="s">
        <v>417</v>
      </c>
      <c r="F1740" s="734" t="s">
        <v>1025</v>
      </c>
      <c r="G1740" s="68" t="s">
        <v>38</v>
      </c>
      <c r="H1740" s="68">
        <v>1975</v>
      </c>
      <c r="I1740" s="68"/>
      <c r="J1740" s="70" t="s">
        <v>941</v>
      </c>
      <c r="K1740" s="68">
        <v>2</v>
      </c>
      <c r="L1740" s="750">
        <v>729.1</v>
      </c>
      <c r="M1740" s="750">
        <v>659.6</v>
      </c>
      <c r="N1740" s="71">
        <v>792</v>
      </c>
      <c r="O1740" s="138">
        <v>22</v>
      </c>
      <c r="P1740" s="336" t="s">
        <v>2137</v>
      </c>
      <c r="Q1740" s="740">
        <v>262020</v>
      </c>
      <c r="R1740" s="380">
        <v>0</v>
      </c>
      <c r="S1740" s="71">
        <f>Q1740-U1740</f>
        <v>136779.12</v>
      </c>
      <c r="T1740" s="71">
        <v>0</v>
      </c>
      <c r="U1740" s="71">
        <v>125240.88</v>
      </c>
      <c r="V1740" s="71">
        <v>0</v>
      </c>
      <c r="W1740" s="956">
        <f t="shared" si="1049"/>
        <v>359.37457138938419</v>
      </c>
      <c r="X1740" s="113">
        <v>1982.06</v>
      </c>
      <c r="Y1740" s="746">
        <v>44561</v>
      </c>
    </row>
    <row r="1741" spans="1:25" ht="15" x14ac:dyDescent="0.2">
      <c r="A1741" s="484" t="s">
        <v>1184</v>
      </c>
      <c r="B1741" s="97" t="s">
        <v>1853</v>
      </c>
      <c r="C1741" s="97">
        <v>4</v>
      </c>
      <c r="D1741" s="211" t="s">
        <v>2273</v>
      </c>
      <c r="E1741" s="402" t="s">
        <v>417</v>
      </c>
      <c r="F1741" s="734" t="s">
        <v>1025</v>
      </c>
      <c r="G1741" s="68" t="s">
        <v>38</v>
      </c>
      <c r="H1741" s="68">
        <v>1975</v>
      </c>
      <c r="I1741" s="68"/>
      <c r="J1741" s="70" t="s">
        <v>941</v>
      </c>
      <c r="K1741" s="68">
        <v>2</v>
      </c>
      <c r="L1741" s="750">
        <v>729.1</v>
      </c>
      <c r="M1741" s="750">
        <v>659.6</v>
      </c>
      <c r="N1741" s="71">
        <v>792</v>
      </c>
      <c r="O1741" s="138">
        <v>22</v>
      </c>
      <c r="P1741" s="336" t="s">
        <v>2115</v>
      </c>
      <c r="Q1741" s="740">
        <v>252360</v>
      </c>
      <c r="R1741" s="380">
        <v>0</v>
      </c>
      <c r="S1741" s="71">
        <f t="shared" ref="S1741:S1744" si="1050">Q1741-U1741</f>
        <v>131736.41999999998</v>
      </c>
      <c r="T1741" s="71">
        <v>0</v>
      </c>
      <c r="U1741" s="71">
        <v>120623.58</v>
      </c>
      <c r="V1741" s="71">
        <v>0</v>
      </c>
      <c r="W1741" s="956">
        <f t="shared" si="1049"/>
        <v>346.12536003291729</v>
      </c>
      <c r="X1741" s="113">
        <v>406.23</v>
      </c>
      <c r="Y1741" s="746">
        <v>44561</v>
      </c>
    </row>
    <row r="1742" spans="1:25" ht="15" x14ac:dyDescent="0.2">
      <c r="A1742" s="484" t="s">
        <v>1184</v>
      </c>
      <c r="B1742" s="97" t="s">
        <v>1556</v>
      </c>
      <c r="C1742" s="97">
        <v>5</v>
      </c>
      <c r="D1742" s="211" t="s">
        <v>2271</v>
      </c>
      <c r="E1742" s="402" t="s">
        <v>417</v>
      </c>
      <c r="F1742" s="734" t="s">
        <v>1025</v>
      </c>
      <c r="G1742" s="68" t="s">
        <v>38</v>
      </c>
      <c r="H1742" s="68">
        <v>1975</v>
      </c>
      <c r="I1742" s="68"/>
      <c r="J1742" s="70" t="s">
        <v>941</v>
      </c>
      <c r="K1742" s="68">
        <v>2</v>
      </c>
      <c r="L1742" s="750">
        <v>729.1</v>
      </c>
      <c r="M1742" s="750">
        <v>659.6</v>
      </c>
      <c r="N1742" s="71">
        <v>792</v>
      </c>
      <c r="O1742" s="138">
        <v>22</v>
      </c>
      <c r="P1742" s="336" t="s">
        <v>2120</v>
      </c>
      <c r="Q1742" s="740">
        <v>406298</v>
      </c>
      <c r="R1742" s="380">
        <v>0</v>
      </c>
      <c r="S1742" s="71">
        <f t="shared" si="1050"/>
        <v>212094.81</v>
      </c>
      <c r="T1742" s="71">
        <v>0</v>
      </c>
      <c r="U1742" s="71">
        <v>194203.19</v>
      </c>
      <c r="V1742" s="71">
        <v>0</v>
      </c>
      <c r="W1742" s="956">
        <f t="shared" si="1049"/>
        <v>557.25963516664376</v>
      </c>
      <c r="X1742" s="113">
        <v>557.26</v>
      </c>
      <c r="Y1742" s="746">
        <v>44561</v>
      </c>
    </row>
    <row r="1743" spans="1:25" ht="15" x14ac:dyDescent="0.2">
      <c r="A1743" s="484" t="s">
        <v>1184</v>
      </c>
      <c r="B1743" s="97" t="s">
        <v>1557</v>
      </c>
      <c r="C1743" s="97">
        <v>1</v>
      </c>
      <c r="D1743" s="211" t="s">
        <v>2272</v>
      </c>
      <c r="E1743" s="402" t="s">
        <v>417</v>
      </c>
      <c r="F1743" s="734" t="s">
        <v>1025</v>
      </c>
      <c r="G1743" s="68" t="s">
        <v>38</v>
      </c>
      <c r="H1743" s="68">
        <v>1975</v>
      </c>
      <c r="I1743" s="68"/>
      <c r="J1743" s="70" t="s">
        <v>941</v>
      </c>
      <c r="K1743" s="68">
        <v>2</v>
      </c>
      <c r="L1743" s="750">
        <v>729.1</v>
      </c>
      <c r="M1743" s="750">
        <v>659.6</v>
      </c>
      <c r="N1743" s="71">
        <v>792</v>
      </c>
      <c r="O1743" s="138">
        <v>22</v>
      </c>
      <c r="P1743" s="336" t="s">
        <v>2111</v>
      </c>
      <c r="Q1743" s="740">
        <v>562369</v>
      </c>
      <c r="R1743" s="380">
        <v>0</v>
      </c>
      <c r="S1743" s="71">
        <f t="shared" si="1050"/>
        <v>293566.65999999997</v>
      </c>
      <c r="T1743" s="71">
        <v>0</v>
      </c>
      <c r="U1743" s="71">
        <v>268802.34000000003</v>
      </c>
      <c r="V1743" s="71">
        <v>0</v>
      </c>
      <c r="W1743" s="956">
        <f t="shared" si="1049"/>
        <v>771.31943491976403</v>
      </c>
      <c r="X1743" s="113">
        <v>771.32</v>
      </c>
      <c r="Y1743" s="746">
        <v>44561</v>
      </c>
    </row>
    <row r="1744" spans="1:25" ht="15" x14ac:dyDescent="0.2">
      <c r="A1744" s="484" t="s">
        <v>1184</v>
      </c>
      <c r="B1744" s="97" t="s">
        <v>1558</v>
      </c>
      <c r="C1744" s="97">
        <v>10</v>
      </c>
      <c r="D1744" s="211" t="s">
        <v>2129</v>
      </c>
      <c r="E1744" s="402" t="s">
        <v>417</v>
      </c>
      <c r="F1744" s="734" t="s">
        <v>1025</v>
      </c>
      <c r="G1744" s="68" t="s">
        <v>38</v>
      </c>
      <c r="H1744" s="68">
        <v>1975</v>
      </c>
      <c r="I1744" s="68"/>
      <c r="J1744" s="70" t="s">
        <v>941</v>
      </c>
      <c r="K1744" s="68">
        <v>2</v>
      </c>
      <c r="L1744" s="750">
        <v>729.1</v>
      </c>
      <c r="M1744" s="750">
        <v>659.6</v>
      </c>
      <c r="N1744" s="71">
        <v>792</v>
      </c>
      <c r="O1744" s="138">
        <v>22</v>
      </c>
      <c r="P1744" s="336" t="s">
        <v>2129</v>
      </c>
      <c r="Q1744" s="740">
        <v>3890441</v>
      </c>
      <c r="R1744" s="380">
        <v>0</v>
      </c>
      <c r="S1744" s="71">
        <f t="shared" si="1050"/>
        <v>2030879.64</v>
      </c>
      <c r="T1744" s="71">
        <v>0</v>
      </c>
      <c r="U1744" s="71">
        <v>1859561.36</v>
      </c>
      <c r="V1744" s="71">
        <v>0</v>
      </c>
      <c r="W1744" s="956">
        <f t="shared" si="1049"/>
        <v>5335.9498011246742</v>
      </c>
      <c r="X1744" s="113">
        <v>5335.95</v>
      </c>
      <c r="Y1744" s="746">
        <v>44561</v>
      </c>
    </row>
    <row r="1745" spans="1:25" x14ac:dyDescent="0.2">
      <c r="A1745" s="437"/>
      <c r="B1745" s="34"/>
      <c r="C1745" s="34"/>
      <c r="D1745" s="132"/>
      <c r="E1745" s="402"/>
      <c r="F1745" s="526" t="s">
        <v>31</v>
      </c>
      <c r="G1745" s="504" t="s">
        <v>18</v>
      </c>
      <c r="H1745" s="504" t="s">
        <v>18</v>
      </c>
      <c r="I1745" s="504" t="s">
        <v>18</v>
      </c>
      <c r="J1745" s="504" t="s">
        <v>18</v>
      </c>
      <c r="K1745" s="504" t="s">
        <v>18</v>
      </c>
      <c r="L1745" s="76">
        <f>L1743</f>
        <v>729.1</v>
      </c>
      <c r="M1745" s="76">
        <f>M1743</f>
        <v>659.6</v>
      </c>
      <c r="N1745" s="76">
        <f>N1743</f>
        <v>792</v>
      </c>
      <c r="O1745" s="520">
        <f>O1743</f>
        <v>22</v>
      </c>
      <c r="P1745" s="521" t="s">
        <v>18</v>
      </c>
      <c r="Q1745" s="732">
        <f>SUM(Q1739:Q1744)</f>
        <v>6924762</v>
      </c>
      <c r="R1745" s="731">
        <f t="shared" ref="R1745:U1745" si="1051">SUM(R1739:R1744)</f>
        <v>0</v>
      </c>
      <c r="S1745" s="732">
        <f t="shared" si="1051"/>
        <v>3614849.37</v>
      </c>
      <c r="T1745" s="732">
        <f t="shared" ref="T1745" si="1052">SUM(T1739:T1744)</f>
        <v>0</v>
      </c>
      <c r="U1745" s="732">
        <f t="shared" si="1051"/>
        <v>3309912.63</v>
      </c>
      <c r="V1745" s="732">
        <f t="shared" ref="V1745" si="1053">SUM(V1739:V1744)</f>
        <v>0</v>
      </c>
      <c r="W1745" s="114" t="s">
        <v>18</v>
      </c>
      <c r="X1745" s="114" t="s">
        <v>18</v>
      </c>
      <c r="Y1745" s="468" t="s">
        <v>18</v>
      </c>
    </row>
    <row r="1746" spans="1:25" ht="15" x14ac:dyDescent="0.2">
      <c r="A1746" s="484" t="s">
        <v>1185</v>
      </c>
      <c r="B1746" s="97" t="s">
        <v>1854</v>
      </c>
      <c r="C1746" s="97">
        <v>3</v>
      </c>
      <c r="D1746" s="211" t="s">
        <v>2274</v>
      </c>
      <c r="E1746" s="402" t="s">
        <v>418</v>
      </c>
      <c r="F1746" s="734" t="s">
        <v>1026</v>
      </c>
      <c r="G1746" s="68" t="s">
        <v>38</v>
      </c>
      <c r="H1746" s="68">
        <v>1940</v>
      </c>
      <c r="I1746" s="68"/>
      <c r="J1746" s="70" t="s">
        <v>941</v>
      </c>
      <c r="K1746" s="68">
        <v>2</v>
      </c>
      <c r="L1746" s="750">
        <v>725.2</v>
      </c>
      <c r="M1746" s="750">
        <v>655.7</v>
      </c>
      <c r="N1746" s="71">
        <v>536.5</v>
      </c>
      <c r="O1746" s="138">
        <v>28</v>
      </c>
      <c r="P1746" s="336" t="s">
        <v>2138</v>
      </c>
      <c r="Q1746" s="740">
        <v>1603717</v>
      </c>
      <c r="R1746" s="380">
        <v>0</v>
      </c>
      <c r="S1746" s="71">
        <f>Q1746-U1746</f>
        <v>837168.9</v>
      </c>
      <c r="T1746" s="71">
        <v>0</v>
      </c>
      <c r="U1746" s="71">
        <v>766548.1</v>
      </c>
      <c r="V1746" s="71">
        <v>0</v>
      </c>
      <c r="W1746" s="956">
        <f t="shared" ref="W1746:W1750" si="1054">Q1746/L1746</f>
        <v>2211.4134031991175</v>
      </c>
      <c r="X1746" s="113">
        <v>3683.28</v>
      </c>
      <c r="Y1746" s="746">
        <v>44561</v>
      </c>
    </row>
    <row r="1747" spans="1:25" ht="15" x14ac:dyDescent="0.2">
      <c r="A1747" s="484" t="s">
        <v>1185</v>
      </c>
      <c r="B1747" s="97" t="s">
        <v>1559</v>
      </c>
      <c r="C1747" s="97">
        <v>4</v>
      </c>
      <c r="D1747" s="211" t="s">
        <v>2273</v>
      </c>
      <c r="E1747" s="402" t="s">
        <v>418</v>
      </c>
      <c r="F1747" s="734" t="s">
        <v>1026</v>
      </c>
      <c r="G1747" s="68" t="s">
        <v>38</v>
      </c>
      <c r="H1747" s="68">
        <v>1940</v>
      </c>
      <c r="I1747" s="68"/>
      <c r="J1747" s="70" t="s">
        <v>941</v>
      </c>
      <c r="K1747" s="68">
        <v>2</v>
      </c>
      <c r="L1747" s="750">
        <v>725.2</v>
      </c>
      <c r="M1747" s="750">
        <v>655.7</v>
      </c>
      <c r="N1747" s="71">
        <v>536.5</v>
      </c>
      <c r="O1747" s="138">
        <v>28</v>
      </c>
      <c r="P1747" s="336" t="s">
        <v>2115</v>
      </c>
      <c r="Q1747" s="740">
        <v>294598</v>
      </c>
      <c r="R1747" s="380">
        <v>0</v>
      </c>
      <c r="S1747" s="71">
        <f>Q1747-U1747</f>
        <v>153785.41</v>
      </c>
      <c r="T1747" s="71">
        <v>0</v>
      </c>
      <c r="U1747" s="71">
        <v>140812.59</v>
      </c>
      <c r="V1747" s="71">
        <v>0</v>
      </c>
      <c r="W1747" s="956">
        <f t="shared" si="1054"/>
        <v>406.23000551571977</v>
      </c>
      <c r="X1747" s="113">
        <v>406.23</v>
      </c>
      <c r="Y1747" s="746">
        <v>44561</v>
      </c>
    </row>
    <row r="1748" spans="1:25" ht="15" x14ac:dyDescent="0.2">
      <c r="A1748" s="484" t="s">
        <v>1185</v>
      </c>
      <c r="B1748" s="97" t="s">
        <v>1560</v>
      </c>
      <c r="C1748" s="97">
        <v>5</v>
      </c>
      <c r="D1748" s="211" t="s">
        <v>2271</v>
      </c>
      <c r="E1748" s="402" t="s">
        <v>418</v>
      </c>
      <c r="F1748" s="734" t="s">
        <v>1026</v>
      </c>
      <c r="G1748" s="68" t="s">
        <v>38</v>
      </c>
      <c r="H1748" s="68">
        <v>1940</v>
      </c>
      <c r="I1748" s="68"/>
      <c r="J1748" s="70" t="s">
        <v>941</v>
      </c>
      <c r="K1748" s="68">
        <v>2</v>
      </c>
      <c r="L1748" s="750">
        <v>725.2</v>
      </c>
      <c r="M1748" s="750">
        <v>655.7</v>
      </c>
      <c r="N1748" s="71">
        <v>536.5</v>
      </c>
      <c r="O1748" s="138">
        <v>28</v>
      </c>
      <c r="P1748" s="336" t="s">
        <v>2120</v>
      </c>
      <c r="Q1748" s="740">
        <v>404125</v>
      </c>
      <c r="R1748" s="380">
        <v>0</v>
      </c>
      <c r="S1748" s="71">
        <f t="shared" ref="S1748:S1750" si="1055">Q1748-U1748</f>
        <v>210960.46</v>
      </c>
      <c r="T1748" s="71">
        <v>0</v>
      </c>
      <c r="U1748" s="71">
        <v>193164.54</v>
      </c>
      <c r="V1748" s="71">
        <v>0</v>
      </c>
      <c r="W1748" s="956">
        <f t="shared" si="1054"/>
        <v>557.26006618863755</v>
      </c>
      <c r="X1748" s="113">
        <v>557.26</v>
      </c>
      <c r="Y1748" s="746">
        <v>44561</v>
      </c>
    </row>
    <row r="1749" spans="1:25" ht="15" x14ac:dyDescent="0.2">
      <c r="A1749" s="484" t="s">
        <v>1185</v>
      </c>
      <c r="B1749" s="97" t="s">
        <v>1561</v>
      </c>
      <c r="C1749" s="97">
        <v>1</v>
      </c>
      <c r="D1749" s="211" t="s">
        <v>2272</v>
      </c>
      <c r="E1749" s="402" t="s">
        <v>418</v>
      </c>
      <c r="F1749" s="734" t="s">
        <v>1026</v>
      </c>
      <c r="G1749" s="68" t="s">
        <v>38</v>
      </c>
      <c r="H1749" s="68">
        <v>1940</v>
      </c>
      <c r="I1749" s="68"/>
      <c r="J1749" s="70" t="s">
        <v>941</v>
      </c>
      <c r="K1749" s="68">
        <v>2</v>
      </c>
      <c r="L1749" s="750">
        <v>725.2</v>
      </c>
      <c r="M1749" s="750">
        <v>655.7</v>
      </c>
      <c r="N1749" s="71">
        <v>536.5</v>
      </c>
      <c r="O1749" s="138">
        <v>28</v>
      </c>
      <c r="P1749" s="336" t="s">
        <v>2111</v>
      </c>
      <c r="Q1749" s="740">
        <v>559361</v>
      </c>
      <c r="R1749" s="380">
        <v>0</v>
      </c>
      <c r="S1749" s="71">
        <f t="shared" si="1055"/>
        <v>291996.43</v>
      </c>
      <c r="T1749" s="71">
        <v>0</v>
      </c>
      <c r="U1749" s="71">
        <v>267364.57</v>
      </c>
      <c r="V1749" s="71">
        <v>0</v>
      </c>
      <c r="W1749" s="956">
        <f t="shared" si="1054"/>
        <v>771.31963596249307</v>
      </c>
      <c r="X1749" s="113">
        <v>771.32</v>
      </c>
      <c r="Y1749" s="746">
        <v>44561</v>
      </c>
    </row>
    <row r="1750" spans="1:25" ht="15" x14ac:dyDescent="0.2">
      <c r="A1750" s="484" t="s">
        <v>1185</v>
      </c>
      <c r="B1750" s="97" t="s">
        <v>1562</v>
      </c>
      <c r="C1750" s="97">
        <v>10</v>
      </c>
      <c r="D1750" s="211" t="s">
        <v>2129</v>
      </c>
      <c r="E1750" s="402" t="s">
        <v>418</v>
      </c>
      <c r="F1750" s="734" t="s">
        <v>1026</v>
      </c>
      <c r="G1750" s="68" t="s">
        <v>38</v>
      </c>
      <c r="H1750" s="68">
        <v>1940</v>
      </c>
      <c r="I1750" s="68"/>
      <c r="J1750" s="70" t="s">
        <v>941</v>
      </c>
      <c r="K1750" s="68">
        <v>2</v>
      </c>
      <c r="L1750" s="750">
        <v>725.2</v>
      </c>
      <c r="M1750" s="750">
        <v>655.7</v>
      </c>
      <c r="N1750" s="71">
        <v>536.5</v>
      </c>
      <c r="O1750" s="138">
        <v>28</v>
      </c>
      <c r="P1750" s="336" t="s">
        <v>2129</v>
      </c>
      <c r="Q1750" s="740">
        <v>3869631</v>
      </c>
      <c r="R1750" s="380">
        <v>0</v>
      </c>
      <c r="S1750" s="71">
        <f t="shared" si="1055"/>
        <v>2020016.45</v>
      </c>
      <c r="T1750" s="71">
        <v>0</v>
      </c>
      <c r="U1750" s="71">
        <v>1849614.55</v>
      </c>
      <c r="V1750" s="71">
        <v>0</v>
      </c>
      <c r="W1750" s="956">
        <f t="shared" si="1054"/>
        <v>5335.950082735797</v>
      </c>
      <c r="X1750" s="113">
        <v>5335.95</v>
      </c>
      <c r="Y1750" s="746">
        <v>44561</v>
      </c>
    </row>
    <row r="1751" spans="1:25" x14ac:dyDescent="0.2">
      <c r="A1751" s="437"/>
      <c r="B1751" s="34"/>
      <c r="C1751" s="34"/>
      <c r="D1751" s="132"/>
      <c r="E1751" s="402"/>
      <c r="F1751" s="526" t="s">
        <v>31</v>
      </c>
      <c r="G1751" s="504" t="s">
        <v>18</v>
      </c>
      <c r="H1751" s="504" t="s">
        <v>18</v>
      </c>
      <c r="I1751" s="504" t="s">
        <v>18</v>
      </c>
      <c r="J1751" s="504" t="s">
        <v>18</v>
      </c>
      <c r="K1751" s="504" t="s">
        <v>18</v>
      </c>
      <c r="L1751" s="76">
        <f>L1749</f>
        <v>725.2</v>
      </c>
      <c r="M1751" s="76">
        <f>M1749</f>
        <v>655.7</v>
      </c>
      <c r="N1751" s="76">
        <f>N1749</f>
        <v>536.5</v>
      </c>
      <c r="O1751" s="520">
        <v>28</v>
      </c>
      <c r="P1751" s="521" t="s">
        <v>18</v>
      </c>
      <c r="Q1751" s="732">
        <f>SUM(Q1746:Q1750)</f>
        <v>6731432</v>
      </c>
      <c r="R1751" s="731">
        <f t="shared" ref="R1751:U1751" si="1056">SUM(R1746:R1750)</f>
        <v>0</v>
      </c>
      <c r="S1751" s="732">
        <f t="shared" si="1056"/>
        <v>3513927.65</v>
      </c>
      <c r="T1751" s="732">
        <f t="shared" ref="T1751" si="1057">SUM(T1746:T1750)</f>
        <v>0</v>
      </c>
      <c r="U1751" s="732">
        <f t="shared" si="1056"/>
        <v>3217504.35</v>
      </c>
      <c r="V1751" s="732">
        <f t="shared" ref="V1751" si="1058">SUM(V1746:V1750)</f>
        <v>0</v>
      </c>
      <c r="W1751" s="114" t="s">
        <v>18</v>
      </c>
      <c r="X1751" s="114" t="s">
        <v>18</v>
      </c>
      <c r="Y1751" s="468" t="s">
        <v>18</v>
      </c>
    </row>
    <row r="1752" spans="1:25" ht="15" x14ac:dyDescent="0.2">
      <c r="A1752" s="484" t="s">
        <v>1186</v>
      </c>
      <c r="B1752" s="97" t="s">
        <v>1855</v>
      </c>
      <c r="C1752" s="97">
        <v>3</v>
      </c>
      <c r="D1752" s="211" t="s">
        <v>2274</v>
      </c>
      <c r="E1752" s="402" t="s">
        <v>419</v>
      </c>
      <c r="F1752" s="195" t="s">
        <v>1027</v>
      </c>
      <c r="G1752" s="68" t="s">
        <v>38</v>
      </c>
      <c r="H1752" s="68">
        <v>1966</v>
      </c>
      <c r="I1752" s="68"/>
      <c r="J1752" s="70" t="s">
        <v>82</v>
      </c>
      <c r="K1752" s="68">
        <v>2</v>
      </c>
      <c r="L1752" s="71">
        <v>665.2</v>
      </c>
      <c r="M1752" s="71">
        <v>603.1</v>
      </c>
      <c r="N1752" s="71">
        <v>560</v>
      </c>
      <c r="O1752" s="138">
        <v>27</v>
      </c>
      <c r="P1752" s="336" t="s">
        <v>2138</v>
      </c>
      <c r="Q1752" s="71">
        <v>1971307</v>
      </c>
      <c r="R1752" s="380">
        <v>0</v>
      </c>
      <c r="S1752" s="71">
        <f>Q1752-U1752</f>
        <v>1029057.44</v>
      </c>
      <c r="T1752" s="71">
        <v>0</v>
      </c>
      <c r="U1752" s="71">
        <v>942249.56</v>
      </c>
      <c r="V1752" s="71">
        <v>0</v>
      </c>
      <c r="W1752" s="956">
        <f t="shared" ref="W1752:W1757" si="1059">Q1752/L1752</f>
        <v>2963.4801563439564</v>
      </c>
      <c r="X1752" s="113">
        <v>2963.48</v>
      </c>
      <c r="Y1752" s="746">
        <v>44561</v>
      </c>
    </row>
    <row r="1753" spans="1:25" ht="15" x14ac:dyDescent="0.2">
      <c r="A1753" s="484" t="s">
        <v>1186</v>
      </c>
      <c r="B1753" s="97" t="s">
        <v>1563</v>
      </c>
      <c r="C1753" s="97">
        <v>4</v>
      </c>
      <c r="D1753" s="211" t="s">
        <v>2275</v>
      </c>
      <c r="E1753" s="402" t="s">
        <v>419</v>
      </c>
      <c r="F1753" s="195" t="s">
        <v>1027</v>
      </c>
      <c r="G1753" s="68" t="s">
        <v>38</v>
      </c>
      <c r="H1753" s="68">
        <v>1966</v>
      </c>
      <c r="I1753" s="68"/>
      <c r="J1753" s="70" t="s">
        <v>82</v>
      </c>
      <c r="K1753" s="68">
        <v>2</v>
      </c>
      <c r="L1753" s="71">
        <v>665.2</v>
      </c>
      <c r="M1753" s="71">
        <v>603.1</v>
      </c>
      <c r="N1753" s="71">
        <v>560</v>
      </c>
      <c r="O1753" s="138">
        <v>27</v>
      </c>
      <c r="P1753" s="336" t="s">
        <v>2137</v>
      </c>
      <c r="Q1753" s="71">
        <v>855933</v>
      </c>
      <c r="R1753" s="380">
        <v>0</v>
      </c>
      <c r="S1753" s="71">
        <f>Q1753-U1753</f>
        <v>446812.3</v>
      </c>
      <c r="T1753" s="71">
        <v>0</v>
      </c>
      <c r="U1753" s="71">
        <v>409120.7</v>
      </c>
      <c r="V1753" s="71">
        <v>0</v>
      </c>
      <c r="W1753" s="956">
        <f t="shared" si="1059"/>
        <v>1286.7303066746842</v>
      </c>
      <c r="X1753" s="113">
        <v>1286.73</v>
      </c>
      <c r="Y1753" s="746">
        <v>44561</v>
      </c>
    </row>
    <row r="1754" spans="1:25" ht="15" x14ac:dyDescent="0.2">
      <c r="A1754" s="484" t="s">
        <v>1186</v>
      </c>
      <c r="B1754" s="97" t="s">
        <v>1564</v>
      </c>
      <c r="C1754" s="97">
        <v>4</v>
      </c>
      <c r="D1754" s="211" t="s">
        <v>2273</v>
      </c>
      <c r="E1754" s="402" t="s">
        <v>419</v>
      </c>
      <c r="F1754" s="195" t="s">
        <v>1027</v>
      </c>
      <c r="G1754" s="68" t="s">
        <v>38</v>
      </c>
      <c r="H1754" s="68">
        <v>1966</v>
      </c>
      <c r="I1754" s="68"/>
      <c r="J1754" s="70" t="s">
        <v>82</v>
      </c>
      <c r="K1754" s="68">
        <v>2</v>
      </c>
      <c r="L1754" s="71">
        <v>665.2</v>
      </c>
      <c r="M1754" s="71">
        <v>603.1</v>
      </c>
      <c r="N1754" s="71">
        <v>560</v>
      </c>
      <c r="O1754" s="138">
        <v>27</v>
      </c>
      <c r="P1754" s="336" t="s">
        <v>2115</v>
      </c>
      <c r="Q1754" s="71">
        <v>317360</v>
      </c>
      <c r="R1754" s="380">
        <v>0</v>
      </c>
      <c r="S1754" s="71">
        <f t="shared" ref="S1754:S1758" si="1060">Q1754-U1754</f>
        <v>165667.57999999999</v>
      </c>
      <c r="T1754" s="71">
        <v>0</v>
      </c>
      <c r="U1754" s="71">
        <v>151692.42000000001</v>
      </c>
      <c r="V1754" s="71">
        <v>0</v>
      </c>
      <c r="W1754" s="956">
        <f t="shared" si="1059"/>
        <v>477.08959711364997</v>
      </c>
      <c r="X1754" s="113">
        <v>477.09</v>
      </c>
      <c r="Y1754" s="746">
        <v>44561</v>
      </c>
    </row>
    <row r="1755" spans="1:25" ht="15" x14ac:dyDescent="0.2">
      <c r="A1755" s="484" t="s">
        <v>1186</v>
      </c>
      <c r="B1755" s="97" t="s">
        <v>1565</v>
      </c>
      <c r="C1755" s="97">
        <v>5</v>
      </c>
      <c r="D1755" s="211" t="s">
        <v>2271</v>
      </c>
      <c r="E1755" s="402" t="s">
        <v>419</v>
      </c>
      <c r="F1755" s="195" t="s">
        <v>1027</v>
      </c>
      <c r="G1755" s="68" t="s">
        <v>38</v>
      </c>
      <c r="H1755" s="68">
        <v>1966</v>
      </c>
      <c r="I1755" s="68"/>
      <c r="J1755" s="70" t="s">
        <v>82</v>
      </c>
      <c r="K1755" s="68">
        <v>2</v>
      </c>
      <c r="L1755" s="71">
        <v>665.2</v>
      </c>
      <c r="M1755" s="71">
        <v>603.1</v>
      </c>
      <c r="N1755" s="71">
        <v>560</v>
      </c>
      <c r="O1755" s="138">
        <v>27</v>
      </c>
      <c r="P1755" s="336" t="s">
        <v>2120</v>
      </c>
      <c r="Q1755" s="71">
        <v>340157</v>
      </c>
      <c r="R1755" s="380">
        <v>0</v>
      </c>
      <c r="S1755" s="71">
        <f t="shared" si="1060"/>
        <v>177568.03</v>
      </c>
      <c r="T1755" s="71">
        <v>0</v>
      </c>
      <c r="U1755" s="71">
        <v>162588.97</v>
      </c>
      <c r="V1755" s="71">
        <v>0</v>
      </c>
      <c r="W1755" s="956">
        <f t="shared" si="1059"/>
        <v>511.36049308478647</v>
      </c>
      <c r="X1755" s="113">
        <v>511.36</v>
      </c>
      <c r="Y1755" s="746">
        <v>44561</v>
      </c>
    </row>
    <row r="1756" spans="1:25" ht="15" x14ac:dyDescent="0.2">
      <c r="A1756" s="484" t="s">
        <v>1186</v>
      </c>
      <c r="B1756" s="97" t="s">
        <v>1566</v>
      </c>
      <c r="C1756" s="97">
        <v>1</v>
      </c>
      <c r="D1756" s="211" t="s">
        <v>2272</v>
      </c>
      <c r="E1756" s="402" t="s">
        <v>419</v>
      </c>
      <c r="F1756" s="195" t="s">
        <v>1027</v>
      </c>
      <c r="G1756" s="68" t="s">
        <v>38</v>
      </c>
      <c r="H1756" s="68">
        <v>1966</v>
      </c>
      <c r="I1756" s="68"/>
      <c r="J1756" s="70" t="s">
        <v>82</v>
      </c>
      <c r="K1756" s="68">
        <v>2</v>
      </c>
      <c r="L1756" s="71">
        <v>665.2</v>
      </c>
      <c r="M1756" s="71">
        <v>603.1</v>
      </c>
      <c r="N1756" s="71">
        <v>560</v>
      </c>
      <c r="O1756" s="138">
        <v>27</v>
      </c>
      <c r="P1756" s="336" t="s">
        <v>2111</v>
      </c>
      <c r="Q1756" s="71">
        <v>498195</v>
      </c>
      <c r="R1756" s="380">
        <v>0</v>
      </c>
      <c r="S1756" s="71">
        <f t="shared" si="1060"/>
        <v>260066.68</v>
      </c>
      <c r="T1756" s="71">
        <v>0</v>
      </c>
      <c r="U1756" s="71">
        <v>238128.32</v>
      </c>
      <c r="V1756" s="71">
        <v>0</v>
      </c>
      <c r="W1756" s="956">
        <f t="shared" si="1059"/>
        <v>748.94016837041488</v>
      </c>
      <c r="X1756" s="113">
        <v>748.94</v>
      </c>
      <c r="Y1756" s="746">
        <v>44561</v>
      </c>
    </row>
    <row r="1757" spans="1:25" ht="15" x14ac:dyDescent="0.2">
      <c r="A1757" s="484" t="s">
        <v>1186</v>
      </c>
      <c r="B1757" s="97" t="s">
        <v>1567</v>
      </c>
      <c r="C1757" s="97">
        <v>10</v>
      </c>
      <c r="D1757" s="211" t="s">
        <v>2129</v>
      </c>
      <c r="E1757" s="402" t="s">
        <v>419</v>
      </c>
      <c r="F1757" s="195" t="s">
        <v>1027</v>
      </c>
      <c r="G1757" s="68" t="s">
        <v>38</v>
      </c>
      <c r="H1757" s="68">
        <v>1966</v>
      </c>
      <c r="I1757" s="68"/>
      <c r="J1757" s="70" t="s">
        <v>82</v>
      </c>
      <c r="K1757" s="68">
        <v>2</v>
      </c>
      <c r="L1757" s="71">
        <v>665.2</v>
      </c>
      <c r="M1757" s="71">
        <v>603.1</v>
      </c>
      <c r="N1757" s="71">
        <v>560</v>
      </c>
      <c r="O1757" s="138">
        <v>27</v>
      </c>
      <c r="P1757" s="336" t="s">
        <v>2129</v>
      </c>
      <c r="Q1757" s="71">
        <v>3276263</v>
      </c>
      <c r="R1757" s="380">
        <v>0</v>
      </c>
      <c r="S1757" s="71">
        <f t="shared" si="1060"/>
        <v>1710267.76</v>
      </c>
      <c r="T1757" s="71">
        <v>0</v>
      </c>
      <c r="U1757" s="71">
        <v>1565995.24</v>
      </c>
      <c r="V1757" s="71">
        <v>0</v>
      </c>
      <c r="W1757" s="956">
        <f t="shared" si="1059"/>
        <v>4925.2300060132284</v>
      </c>
      <c r="X1757" s="113">
        <v>4925.2299999999996</v>
      </c>
      <c r="Y1757" s="746">
        <v>44561</v>
      </c>
    </row>
    <row r="1758" spans="1:25" ht="15" x14ac:dyDescent="0.2">
      <c r="A1758" s="484" t="s">
        <v>1186</v>
      </c>
      <c r="B1758" s="97" t="s">
        <v>1568</v>
      </c>
      <c r="C1758" s="97">
        <v>8</v>
      </c>
      <c r="D1758" s="211" t="s">
        <v>45</v>
      </c>
      <c r="E1758" s="402" t="s">
        <v>419</v>
      </c>
      <c r="F1758" s="195" t="s">
        <v>1027</v>
      </c>
      <c r="G1758" s="68" t="s">
        <v>38</v>
      </c>
      <c r="H1758" s="68">
        <v>1966</v>
      </c>
      <c r="I1758" s="68"/>
      <c r="J1758" s="70" t="s">
        <v>82</v>
      </c>
      <c r="K1758" s="68">
        <v>2</v>
      </c>
      <c r="L1758" s="71">
        <v>665.2</v>
      </c>
      <c r="M1758" s="71">
        <v>603.1</v>
      </c>
      <c r="N1758" s="71">
        <v>560</v>
      </c>
      <c r="O1758" s="138">
        <v>27</v>
      </c>
      <c r="P1758" s="336" t="s">
        <v>45</v>
      </c>
      <c r="Q1758" s="71">
        <v>3730580</v>
      </c>
      <c r="R1758" s="380">
        <v>0</v>
      </c>
      <c r="S1758" s="71">
        <f t="shared" si="1060"/>
        <v>1947429.35</v>
      </c>
      <c r="T1758" s="71">
        <v>0</v>
      </c>
      <c r="U1758" s="71">
        <v>1783150.65</v>
      </c>
      <c r="V1758" s="71">
        <v>0</v>
      </c>
      <c r="W1758" s="113">
        <f>Q1758/N1758</f>
        <v>6661.75</v>
      </c>
      <c r="X1758" s="113">
        <v>6661.75</v>
      </c>
      <c r="Y1758" s="746">
        <v>44561</v>
      </c>
    </row>
    <row r="1759" spans="1:25" x14ac:dyDescent="0.2">
      <c r="A1759" s="437"/>
      <c r="B1759" s="34"/>
      <c r="C1759" s="34"/>
      <c r="D1759" s="132"/>
      <c r="E1759" s="402"/>
      <c r="F1759" s="526" t="s">
        <v>31</v>
      </c>
      <c r="G1759" s="504" t="s">
        <v>18</v>
      </c>
      <c r="H1759" s="504" t="s">
        <v>18</v>
      </c>
      <c r="I1759" s="504" t="s">
        <v>18</v>
      </c>
      <c r="J1759" s="504" t="s">
        <v>18</v>
      </c>
      <c r="K1759" s="504" t="s">
        <v>18</v>
      </c>
      <c r="L1759" s="76">
        <f>L1758</f>
        <v>665.2</v>
      </c>
      <c r="M1759" s="76">
        <f>M1758</f>
        <v>603.1</v>
      </c>
      <c r="N1759" s="76">
        <f>N1758</f>
        <v>560</v>
      </c>
      <c r="O1759" s="520">
        <f>O1758</f>
        <v>27</v>
      </c>
      <c r="P1759" s="521" t="s">
        <v>18</v>
      </c>
      <c r="Q1759" s="732">
        <f>SUM(Q1752:Q1758)</f>
        <v>10989795</v>
      </c>
      <c r="R1759" s="731">
        <f t="shared" ref="R1759:U1759" si="1061">SUM(R1752:R1758)</f>
        <v>0</v>
      </c>
      <c r="S1759" s="732">
        <f t="shared" si="1061"/>
        <v>5736869.1400000006</v>
      </c>
      <c r="T1759" s="732">
        <f t="shared" ref="T1759" si="1062">SUM(T1752:T1758)</f>
        <v>0</v>
      </c>
      <c r="U1759" s="732">
        <f t="shared" si="1061"/>
        <v>5252925.8599999994</v>
      </c>
      <c r="V1759" s="732">
        <f t="shared" ref="V1759" si="1063">SUM(V1752:V1758)</f>
        <v>0</v>
      </c>
      <c r="W1759" s="114" t="s">
        <v>18</v>
      </c>
      <c r="X1759" s="114" t="s">
        <v>18</v>
      </c>
      <c r="Y1759" s="468" t="s">
        <v>18</v>
      </c>
    </row>
    <row r="1760" spans="1:25" ht="15" x14ac:dyDescent="0.2">
      <c r="A1760" s="484" t="s">
        <v>1335</v>
      </c>
      <c r="B1760" s="97" t="s">
        <v>1856</v>
      </c>
      <c r="C1760" s="97">
        <v>20</v>
      </c>
      <c r="D1760" s="211" t="s">
        <v>2264</v>
      </c>
      <c r="E1760" s="809" t="s">
        <v>420</v>
      </c>
      <c r="F1760" s="195" t="s">
        <v>1029</v>
      </c>
      <c r="G1760" s="68" t="s">
        <v>38</v>
      </c>
      <c r="H1760" s="68">
        <v>1992</v>
      </c>
      <c r="I1760" s="68"/>
      <c r="J1760" s="70" t="s">
        <v>57</v>
      </c>
      <c r="K1760" s="68">
        <v>5</v>
      </c>
      <c r="L1760" s="203">
        <v>5512.1</v>
      </c>
      <c r="M1760" s="203">
        <v>4483.5</v>
      </c>
      <c r="N1760" s="810">
        <v>1200</v>
      </c>
      <c r="O1760" s="810">
        <v>183</v>
      </c>
      <c r="P1760" s="336" t="s">
        <v>2119</v>
      </c>
      <c r="Q1760" s="740">
        <v>311213</v>
      </c>
      <c r="R1760" s="811">
        <v>0</v>
      </c>
      <c r="S1760" s="203">
        <f>Q1760-U1760</f>
        <v>162458.74</v>
      </c>
      <c r="T1760" s="203">
        <v>0</v>
      </c>
      <c r="U1760" s="203">
        <v>148754.26</v>
      </c>
      <c r="V1760" s="203">
        <v>0</v>
      </c>
      <c r="W1760" s="956">
        <f t="shared" ref="W1760:W1761" si="1064">Q1760/L1760</f>
        <v>56.459969884436056</v>
      </c>
      <c r="X1760" s="113">
        <v>56.46</v>
      </c>
      <c r="Y1760" s="120">
        <v>44561</v>
      </c>
    </row>
    <row r="1761" spans="1:25" ht="15" x14ac:dyDescent="0.2">
      <c r="A1761" s="484" t="s">
        <v>1335</v>
      </c>
      <c r="B1761" s="97" t="s">
        <v>1856</v>
      </c>
      <c r="C1761" s="97">
        <v>1</v>
      </c>
      <c r="D1761" s="211" t="s">
        <v>2272</v>
      </c>
      <c r="E1761" s="809" t="s">
        <v>420</v>
      </c>
      <c r="F1761" s="195" t="s">
        <v>1029</v>
      </c>
      <c r="G1761" s="68" t="s">
        <v>38</v>
      </c>
      <c r="H1761" s="68">
        <v>1992</v>
      </c>
      <c r="I1761" s="68"/>
      <c r="J1761" s="70" t="s">
        <v>57</v>
      </c>
      <c r="K1761" s="68">
        <v>5</v>
      </c>
      <c r="L1761" s="203">
        <v>5512.1</v>
      </c>
      <c r="M1761" s="203">
        <v>4483.5</v>
      </c>
      <c r="N1761" s="810">
        <v>1200</v>
      </c>
      <c r="O1761" s="810">
        <v>183</v>
      </c>
      <c r="P1761" s="336" t="s">
        <v>2111</v>
      </c>
      <c r="Q1761" s="740">
        <v>2748333</v>
      </c>
      <c r="R1761" s="811">
        <v>0</v>
      </c>
      <c r="S1761" s="203">
        <f>Q1761-U1761</f>
        <v>1434678.88</v>
      </c>
      <c r="T1761" s="203">
        <v>0</v>
      </c>
      <c r="U1761" s="203">
        <v>1313654.1200000001</v>
      </c>
      <c r="V1761" s="203">
        <v>0</v>
      </c>
      <c r="W1761" s="956">
        <f t="shared" si="1064"/>
        <v>498.59998911485638</v>
      </c>
      <c r="X1761" s="113">
        <v>498.6</v>
      </c>
      <c r="Y1761" s="120">
        <v>44561</v>
      </c>
    </row>
    <row r="1762" spans="1:25" x14ac:dyDescent="0.2">
      <c r="A1762" s="437"/>
      <c r="B1762" s="34"/>
      <c r="C1762" s="34"/>
      <c r="D1762" s="132"/>
      <c r="E1762" s="809"/>
      <c r="F1762" s="526" t="s">
        <v>31</v>
      </c>
      <c r="G1762" s="504" t="s">
        <v>18</v>
      </c>
      <c r="H1762" s="504" t="s">
        <v>18</v>
      </c>
      <c r="I1762" s="504" t="s">
        <v>18</v>
      </c>
      <c r="J1762" s="504" t="s">
        <v>18</v>
      </c>
      <c r="K1762" s="504" t="s">
        <v>18</v>
      </c>
      <c r="L1762" s="76">
        <v>5512.1</v>
      </c>
      <c r="M1762" s="76">
        <v>4483.5</v>
      </c>
      <c r="N1762" s="76">
        <v>1200</v>
      </c>
      <c r="O1762" s="520">
        <v>183</v>
      </c>
      <c r="P1762" s="521" t="s">
        <v>18</v>
      </c>
      <c r="Q1762" s="732">
        <f>SUM(Q1760:Q1761)</f>
        <v>3059546</v>
      </c>
      <c r="R1762" s="731">
        <f t="shared" ref="R1762:U1762" si="1065">SUM(R1760:R1761)</f>
        <v>0</v>
      </c>
      <c r="S1762" s="732">
        <f t="shared" si="1065"/>
        <v>1597137.6199999999</v>
      </c>
      <c r="T1762" s="732">
        <f t="shared" ref="T1762" si="1066">SUM(T1760:T1761)</f>
        <v>0</v>
      </c>
      <c r="U1762" s="732">
        <f t="shared" si="1065"/>
        <v>1462408.3800000001</v>
      </c>
      <c r="V1762" s="732">
        <f t="shared" ref="V1762" si="1067">SUM(V1760:V1761)</f>
        <v>0</v>
      </c>
      <c r="W1762" s="114" t="s">
        <v>18</v>
      </c>
      <c r="X1762" s="114" t="s">
        <v>18</v>
      </c>
      <c r="Y1762" s="468" t="s">
        <v>18</v>
      </c>
    </row>
    <row r="1763" spans="1:25" ht="15" x14ac:dyDescent="0.2">
      <c r="A1763" s="484" t="s">
        <v>1187</v>
      </c>
      <c r="B1763" s="97" t="s">
        <v>1570</v>
      </c>
      <c r="C1763" s="97">
        <v>20</v>
      </c>
      <c r="D1763" s="211" t="s">
        <v>2267</v>
      </c>
      <c r="E1763" s="809" t="s">
        <v>943</v>
      </c>
      <c r="F1763" s="195" t="s">
        <v>71</v>
      </c>
      <c r="G1763" s="68" t="s">
        <v>38</v>
      </c>
      <c r="H1763" s="69">
        <v>1983</v>
      </c>
      <c r="I1763" s="69"/>
      <c r="J1763" s="70" t="s">
        <v>50</v>
      </c>
      <c r="K1763" s="68">
        <v>4</v>
      </c>
      <c r="L1763" s="748">
        <v>3655.7</v>
      </c>
      <c r="M1763" s="748">
        <v>3321.2</v>
      </c>
      <c r="N1763" s="71">
        <v>1120</v>
      </c>
      <c r="O1763" s="138">
        <v>152</v>
      </c>
      <c r="P1763" s="336" t="s">
        <v>78</v>
      </c>
      <c r="Q1763" s="740">
        <v>4731573</v>
      </c>
      <c r="R1763" s="380">
        <v>0</v>
      </c>
      <c r="S1763" s="71">
        <f>Q1763-U1763</f>
        <v>2469965.56</v>
      </c>
      <c r="T1763" s="71">
        <v>0</v>
      </c>
      <c r="U1763" s="71">
        <v>2261607.44</v>
      </c>
      <c r="V1763" s="71">
        <v>0</v>
      </c>
      <c r="W1763" s="956">
        <f t="shared" ref="W1763:W1765" si="1068">Q1763/L1763</f>
        <v>1294.3001340372568</v>
      </c>
      <c r="X1763" s="113">
        <v>1294.3</v>
      </c>
      <c r="Y1763" s="746">
        <v>44561</v>
      </c>
    </row>
    <row r="1764" spans="1:25" ht="25.5" x14ac:dyDescent="0.2">
      <c r="A1764" s="484" t="s">
        <v>1187</v>
      </c>
      <c r="B1764" s="97" t="s">
        <v>1571</v>
      </c>
      <c r="C1764" s="97">
        <v>20</v>
      </c>
      <c r="D1764" s="211" t="s">
        <v>2268</v>
      </c>
      <c r="E1764" s="880" t="s">
        <v>943</v>
      </c>
      <c r="F1764" s="881" t="s">
        <v>71</v>
      </c>
      <c r="G1764" s="429" t="s">
        <v>38</v>
      </c>
      <c r="H1764" s="432">
        <v>1983</v>
      </c>
      <c r="I1764" s="432"/>
      <c r="J1764" s="443" t="s">
        <v>50</v>
      </c>
      <c r="K1764" s="429">
        <v>4</v>
      </c>
      <c r="L1764" s="882">
        <v>3655.7</v>
      </c>
      <c r="M1764" s="882">
        <v>3321.2</v>
      </c>
      <c r="N1764" s="113">
        <v>1120</v>
      </c>
      <c r="O1764" s="431">
        <v>152</v>
      </c>
      <c r="P1764" s="336" t="s">
        <v>2140</v>
      </c>
      <c r="Q1764" s="740">
        <v>1274011</v>
      </c>
      <c r="R1764" s="380">
        <v>0</v>
      </c>
      <c r="S1764" s="71">
        <f>Q1764-U1764</f>
        <v>665056.48</v>
      </c>
      <c r="T1764" s="71">
        <v>0</v>
      </c>
      <c r="U1764" s="71">
        <v>608954.52</v>
      </c>
      <c r="V1764" s="71">
        <v>0</v>
      </c>
      <c r="W1764" s="956">
        <f t="shared" si="1068"/>
        <v>348.49987690456004</v>
      </c>
      <c r="X1764" s="113">
        <v>348.5</v>
      </c>
      <c r="Y1764" s="746">
        <v>44561</v>
      </c>
    </row>
    <row r="1765" spans="1:25" ht="15" x14ac:dyDescent="0.2">
      <c r="A1765" s="484" t="s">
        <v>1187</v>
      </c>
      <c r="B1765" s="97" t="s">
        <v>1572</v>
      </c>
      <c r="C1765" s="97">
        <v>20</v>
      </c>
      <c r="D1765" s="211" t="s">
        <v>2264</v>
      </c>
      <c r="E1765" s="809" t="s">
        <v>943</v>
      </c>
      <c r="F1765" s="195" t="s">
        <v>71</v>
      </c>
      <c r="G1765" s="68" t="s">
        <v>38</v>
      </c>
      <c r="H1765" s="69">
        <v>1983</v>
      </c>
      <c r="I1765" s="69"/>
      <c r="J1765" s="70" t="s">
        <v>50</v>
      </c>
      <c r="K1765" s="68">
        <v>4</v>
      </c>
      <c r="L1765" s="748">
        <v>3655.7</v>
      </c>
      <c r="M1765" s="748">
        <v>3321.2</v>
      </c>
      <c r="N1765" s="71">
        <v>1120</v>
      </c>
      <c r="O1765" s="138">
        <v>152</v>
      </c>
      <c r="P1765" s="336" t="s">
        <v>2119</v>
      </c>
      <c r="Q1765" s="740">
        <v>1829349</v>
      </c>
      <c r="R1765" s="380">
        <v>0</v>
      </c>
      <c r="S1765" s="71">
        <f>Q1765-U1765</f>
        <v>954952.83</v>
      </c>
      <c r="T1765" s="71">
        <v>0</v>
      </c>
      <c r="U1765" s="71">
        <v>874396.17</v>
      </c>
      <c r="V1765" s="71">
        <v>0</v>
      </c>
      <c r="W1765" s="956">
        <f t="shared" si="1068"/>
        <v>500.41004458790383</v>
      </c>
      <c r="X1765" s="113">
        <v>500.41</v>
      </c>
      <c r="Y1765" s="746">
        <v>44561</v>
      </c>
    </row>
    <row r="1766" spans="1:25" x14ac:dyDescent="0.2">
      <c r="A1766" s="437"/>
      <c r="B1766" s="34"/>
      <c r="C1766" s="34"/>
      <c r="D1766" s="132"/>
      <c r="E1766" s="809"/>
      <c r="F1766" s="526" t="s">
        <v>31</v>
      </c>
      <c r="G1766" s="504" t="s">
        <v>18</v>
      </c>
      <c r="H1766" s="504" t="s">
        <v>18</v>
      </c>
      <c r="I1766" s="504" t="s">
        <v>18</v>
      </c>
      <c r="J1766" s="504" t="s">
        <v>18</v>
      </c>
      <c r="K1766" s="504" t="s">
        <v>18</v>
      </c>
      <c r="L1766" s="76">
        <v>3655.7</v>
      </c>
      <c r="M1766" s="76">
        <v>3321.2</v>
      </c>
      <c r="N1766" s="76">
        <v>1120</v>
      </c>
      <c r="O1766" s="520">
        <v>152</v>
      </c>
      <c r="P1766" s="521" t="s">
        <v>18</v>
      </c>
      <c r="Q1766" s="732">
        <f>SUM(Q1763:Q1765)</f>
        <v>7834933</v>
      </c>
      <c r="R1766" s="731">
        <f t="shared" ref="R1766:U1766" si="1069">SUM(R1763:R1765)</f>
        <v>0</v>
      </c>
      <c r="S1766" s="732">
        <f t="shared" si="1069"/>
        <v>4089974.87</v>
      </c>
      <c r="T1766" s="732">
        <f t="shared" ref="T1766" si="1070">SUM(T1763:T1765)</f>
        <v>0</v>
      </c>
      <c r="U1766" s="732">
        <f t="shared" si="1069"/>
        <v>3744958.13</v>
      </c>
      <c r="V1766" s="732">
        <f t="shared" ref="V1766" si="1071">SUM(V1763:V1765)</f>
        <v>0</v>
      </c>
      <c r="W1766" s="114" t="s">
        <v>18</v>
      </c>
      <c r="X1766" s="114" t="s">
        <v>18</v>
      </c>
      <c r="Y1766" s="468" t="s">
        <v>18</v>
      </c>
    </row>
    <row r="1767" spans="1:25" ht="15" x14ac:dyDescent="0.2">
      <c r="A1767" s="484" t="s">
        <v>1188</v>
      </c>
      <c r="B1767" s="97" t="s">
        <v>1574</v>
      </c>
      <c r="C1767" s="97">
        <v>3</v>
      </c>
      <c r="D1767" s="211" t="s">
        <v>2274</v>
      </c>
      <c r="E1767" s="809" t="s">
        <v>944</v>
      </c>
      <c r="F1767" s="195" t="s">
        <v>72</v>
      </c>
      <c r="G1767" s="68" t="s">
        <v>38</v>
      </c>
      <c r="H1767" s="69">
        <v>1976</v>
      </c>
      <c r="I1767" s="69"/>
      <c r="J1767" s="70" t="s">
        <v>942</v>
      </c>
      <c r="K1767" s="68">
        <v>3</v>
      </c>
      <c r="L1767" s="748">
        <v>1239.8</v>
      </c>
      <c r="M1767" s="748">
        <v>1113.8</v>
      </c>
      <c r="N1767" s="71">
        <v>509.9</v>
      </c>
      <c r="O1767" s="138">
        <v>55</v>
      </c>
      <c r="P1767" s="336" t="s">
        <v>2138</v>
      </c>
      <c r="Q1767" s="740">
        <v>2260664</v>
      </c>
      <c r="R1767" s="380">
        <v>0</v>
      </c>
      <c r="S1767" s="71">
        <f>Q1767-U1767</f>
        <v>1180106.96</v>
      </c>
      <c r="T1767" s="71">
        <v>0</v>
      </c>
      <c r="U1767" s="71">
        <v>1080557.04</v>
      </c>
      <c r="V1767" s="71">
        <v>0</v>
      </c>
      <c r="W1767" s="956">
        <f t="shared" ref="W1767:W1770" si="1072">Q1767/L1767</f>
        <v>1823.4102274560414</v>
      </c>
      <c r="X1767" s="113">
        <v>1823.41</v>
      </c>
      <c r="Y1767" s="120">
        <v>44561</v>
      </c>
    </row>
    <row r="1768" spans="1:25" ht="15" x14ac:dyDescent="0.2">
      <c r="A1768" s="484" t="s">
        <v>1188</v>
      </c>
      <c r="B1768" s="97" t="s">
        <v>1575</v>
      </c>
      <c r="C1768" s="97">
        <v>4</v>
      </c>
      <c r="D1768" s="211" t="s">
        <v>2273</v>
      </c>
      <c r="E1768" s="809" t="s">
        <v>944</v>
      </c>
      <c r="F1768" s="195" t="s">
        <v>72</v>
      </c>
      <c r="G1768" s="68" t="s">
        <v>38</v>
      </c>
      <c r="H1768" s="69">
        <v>1976</v>
      </c>
      <c r="I1768" s="69"/>
      <c r="J1768" s="70" t="s">
        <v>942</v>
      </c>
      <c r="K1768" s="68">
        <v>3</v>
      </c>
      <c r="L1768" s="748">
        <v>1239.8</v>
      </c>
      <c r="M1768" s="748">
        <v>1113.8</v>
      </c>
      <c r="N1768" s="71">
        <v>509.9</v>
      </c>
      <c r="O1768" s="138">
        <v>55</v>
      </c>
      <c r="P1768" s="336" t="s">
        <v>2115</v>
      </c>
      <c r="Q1768" s="740">
        <v>435207</v>
      </c>
      <c r="R1768" s="380">
        <v>0</v>
      </c>
      <c r="S1768" s="71">
        <f>Q1768-U1768</f>
        <v>227185.82</v>
      </c>
      <c r="T1768" s="71">
        <v>0</v>
      </c>
      <c r="U1768" s="71">
        <v>208021.18</v>
      </c>
      <c r="V1768" s="71">
        <v>0</v>
      </c>
      <c r="W1768" s="956">
        <f t="shared" si="1072"/>
        <v>351.03000483949023</v>
      </c>
      <c r="X1768" s="113">
        <v>351.03</v>
      </c>
      <c r="Y1768" s="120">
        <v>44561</v>
      </c>
    </row>
    <row r="1769" spans="1:25" ht="15" x14ac:dyDescent="0.2">
      <c r="A1769" s="484" t="s">
        <v>1188</v>
      </c>
      <c r="B1769" s="97" t="s">
        <v>1576</v>
      </c>
      <c r="C1769" s="97">
        <v>5</v>
      </c>
      <c r="D1769" s="211" t="s">
        <v>2271</v>
      </c>
      <c r="E1769" s="809" t="s">
        <v>944</v>
      </c>
      <c r="F1769" s="195" t="s">
        <v>72</v>
      </c>
      <c r="G1769" s="68" t="s">
        <v>38</v>
      </c>
      <c r="H1769" s="69">
        <v>1976</v>
      </c>
      <c r="I1769" s="69"/>
      <c r="J1769" s="70" t="s">
        <v>942</v>
      </c>
      <c r="K1769" s="68">
        <v>3</v>
      </c>
      <c r="L1769" s="748">
        <v>1239.8</v>
      </c>
      <c r="M1769" s="748">
        <v>1113.8</v>
      </c>
      <c r="N1769" s="71">
        <v>509.9</v>
      </c>
      <c r="O1769" s="138">
        <v>55</v>
      </c>
      <c r="P1769" s="336" t="s">
        <v>2120</v>
      </c>
      <c r="Q1769" s="740">
        <v>333655</v>
      </c>
      <c r="R1769" s="380">
        <v>0</v>
      </c>
      <c r="S1769" s="71">
        <f t="shared" ref="S1769:S1770" si="1073">Q1769-U1769</f>
        <v>174173.87</v>
      </c>
      <c r="T1769" s="71">
        <v>0</v>
      </c>
      <c r="U1769" s="71">
        <v>159481.13</v>
      </c>
      <c r="V1769" s="71">
        <v>0</v>
      </c>
      <c r="W1769" s="956">
        <f t="shared" si="1072"/>
        <v>269.12001935796098</v>
      </c>
      <c r="X1769" s="113">
        <v>269.12</v>
      </c>
      <c r="Y1769" s="120">
        <v>44561</v>
      </c>
    </row>
    <row r="1770" spans="1:25" ht="15" x14ac:dyDescent="0.2">
      <c r="A1770" s="484" t="s">
        <v>1188</v>
      </c>
      <c r="B1770" s="97" t="s">
        <v>1577</v>
      </c>
      <c r="C1770" s="97">
        <v>1</v>
      </c>
      <c r="D1770" s="211" t="s">
        <v>2272</v>
      </c>
      <c r="E1770" s="809" t="s">
        <v>944</v>
      </c>
      <c r="F1770" s="195" t="s">
        <v>72</v>
      </c>
      <c r="G1770" s="68" t="s">
        <v>38</v>
      </c>
      <c r="H1770" s="69">
        <v>1976</v>
      </c>
      <c r="I1770" s="69"/>
      <c r="J1770" s="70" t="s">
        <v>942</v>
      </c>
      <c r="K1770" s="68">
        <v>3</v>
      </c>
      <c r="L1770" s="748">
        <v>1239.8</v>
      </c>
      <c r="M1770" s="748">
        <v>1113.8</v>
      </c>
      <c r="N1770" s="71">
        <v>509.9</v>
      </c>
      <c r="O1770" s="138">
        <v>55</v>
      </c>
      <c r="P1770" s="336" t="s">
        <v>2111</v>
      </c>
      <c r="Q1770" s="740">
        <v>760146</v>
      </c>
      <c r="R1770" s="380">
        <v>0</v>
      </c>
      <c r="S1770" s="71">
        <f t="shared" si="1073"/>
        <v>396809.78</v>
      </c>
      <c r="T1770" s="71">
        <v>0</v>
      </c>
      <c r="U1770" s="71">
        <v>363336.22</v>
      </c>
      <c r="V1770" s="71">
        <v>0</v>
      </c>
      <c r="W1770" s="956">
        <f t="shared" si="1072"/>
        <v>613.11985804161964</v>
      </c>
      <c r="X1770" s="113">
        <v>613.12</v>
      </c>
      <c r="Y1770" s="120">
        <v>44561</v>
      </c>
    </row>
    <row r="1771" spans="1:25" x14ac:dyDescent="0.2">
      <c r="A1771" s="437"/>
      <c r="B1771" s="34"/>
      <c r="C1771" s="34"/>
      <c r="D1771" s="132"/>
      <c r="E1771" s="402"/>
      <c r="F1771" s="526" t="s">
        <v>31</v>
      </c>
      <c r="G1771" s="504" t="s">
        <v>18</v>
      </c>
      <c r="H1771" s="504" t="s">
        <v>18</v>
      </c>
      <c r="I1771" s="504" t="s">
        <v>18</v>
      </c>
      <c r="J1771" s="504" t="s">
        <v>18</v>
      </c>
      <c r="K1771" s="504" t="s">
        <v>18</v>
      </c>
      <c r="L1771" s="76">
        <f>L1770</f>
        <v>1239.8</v>
      </c>
      <c r="M1771" s="76">
        <f t="shared" ref="M1771:N1771" si="1074">M1770</f>
        <v>1113.8</v>
      </c>
      <c r="N1771" s="76">
        <f t="shared" si="1074"/>
        <v>509.9</v>
      </c>
      <c r="O1771" s="520">
        <f>O1770</f>
        <v>55</v>
      </c>
      <c r="P1771" s="521" t="s">
        <v>18</v>
      </c>
      <c r="Q1771" s="732">
        <f>SUM(Q1767:Q1770)</f>
        <v>3789672</v>
      </c>
      <c r="R1771" s="731">
        <f t="shared" ref="R1771:U1771" si="1075">SUM(R1767:R1770)</f>
        <v>0</v>
      </c>
      <c r="S1771" s="732">
        <f t="shared" si="1075"/>
        <v>1978276.43</v>
      </c>
      <c r="T1771" s="732">
        <f t="shared" ref="T1771" si="1076">SUM(T1767:T1770)</f>
        <v>0</v>
      </c>
      <c r="U1771" s="732">
        <f t="shared" si="1075"/>
        <v>1811395.57</v>
      </c>
      <c r="V1771" s="732">
        <f t="shared" ref="V1771" si="1077">SUM(V1767:V1770)</f>
        <v>0</v>
      </c>
      <c r="W1771" s="114" t="s">
        <v>18</v>
      </c>
      <c r="X1771" s="114" t="s">
        <v>18</v>
      </c>
      <c r="Y1771" s="468" t="s">
        <v>18</v>
      </c>
    </row>
    <row r="1772" spans="1:25" ht="15" x14ac:dyDescent="0.2">
      <c r="A1772" s="484" t="s">
        <v>1189</v>
      </c>
      <c r="B1772" s="97" t="s">
        <v>1578</v>
      </c>
      <c r="C1772" s="97">
        <v>8</v>
      </c>
      <c r="D1772" s="211" t="s">
        <v>45</v>
      </c>
      <c r="E1772" s="402" t="s">
        <v>945</v>
      </c>
      <c r="F1772" s="36" t="s">
        <v>321</v>
      </c>
      <c r="G1772" s="68" t="s">
        <v>38</v>
      </c>
      <c r="H1772" s="69">
        <v>1988</v>
      </c>
      <c r="I1772" s="69"/>
      <c r="J1772" s="70" t="s">
        <v>50</v>
      </c>
      <c r="K1772" s="68">
        <v>4</v>
      </c>
      <c r="L1772" s="748">
        <v>2591.5</v>
      </c>
      <c r="M1772" s="748">
        <v>2142.3000000000002</v>
      </c>
      <c r="N1772" s="71">
        <v>1220</v>
      </c>
      <c r="O1772" s="138">
        <v>108</v>
      </c>
      <c r="P1772" s="336" t="s">
        <v>45</v>
      </c>
      <c r="Q1772" s="740">
        <v>9176376</v>
      </c>
      <c r="R1772" s="380">
        <v>0</v>
      </c>
      <c r="S1772" s="71">
        <f>Q1772-U1772</f>
        <v>4790232.0599999996</v>
      </c>
      <c r="T1772" s="71">
        <v>0</v>
      </c>
      <c r="U1772" s="71">
        <v>4386143.9400000004</v>
      </c>
      <c r="V1772" s="71">
        <v>0</v>
      </c>
      <c r="W1772" s="113">
        <v>7521.62</v>
      </c>
      <c r="X1772" s="113">
        <v>7521.62</v>
      </c>
      <c r="Y1772" s="120">
        <v>44561</v>
      </c>
    </row>
    <row r="1773" spans="1:25" x14ac:dyDescent="0.2">
      <c r="A1773" s="437"/>
      <c r="B1773" s="34"/>
      <c r="C1773" s="34"/>
      <c r="D1773" s="132"/>
      <c r="E1773" s="402"/>
      <c r="F1773" s="526" t="s">
        <v>31</v>
      </c>
      <c r="G1773" s="504" t="s">
        <v>18</v>
      </c>
      <c r="H1773" s="504" t="s">
        <v>18</v>
      </c>
      <c r="I1773" s="504" t="s">
        <v>18</v>
      </c>
      <c r="J1773" s="504" t="s">
        <v>18</v>
      </c>
      <c r="K1773" s="504" t="s">
        <v>18</v>
      </c>
      <c r="L1773" s="76">
        <v>2591.5</v>
      </c>
      <c r="M1773" s="76">
        <v>2142.3000000000002</v>
      </c>
      <c r="N1773" s="76">
        <v>1220</v>
      </c>
      <c r="O1773" s="520">
        <v>108</v>
      </c>
      <c r="P1773" s="521" t="s">
        <v>18</v>
      </c>
      <c r="Q1773" s="732">
        <f>SUM(Q1772:Q1772)</f>
        <v>9176376</v>
      </c>
      <c r="R1773" s="731">
        <f t="shared" ref="R1773:U1773" si="1078">SUM(R1772:R1772)</f>
        <v>0</v>
      </c>
      <c r="S1773" s="732">
        <f t="shared" si="1078"/>
        <v>4790232.0599999996</v>
      </c>
      <c r="T1773" s="732">
        <f t="shared" ref="T1773" si="1079">SUM(T1772:T1772)</f>
        <v>0</v>
      </c>
      <c r="U1773" s="732">
        <f t="shared" si="1078"/>
        <v>4386143.9400000004</v>
      </c>
      <c r="V1773" s="732">
        <f t="shared" ref="V1773" si="1080">SUM(V1772:V1772)</f>
        <v>0</v>
      </c>
      <c r="W1773" s="114" t="s">
        <v>18</v>
      </c>
      <c r="X1773" s="114" t="s">
        <v>18</v>
      </c>
      <c r="Y1773" s="468" t="s">
        <v>18</v>
      </c>
    </row>
    <row r="1774" spans="1:25" ht="15" x14ac:dyDescent="0.2">
      <c r="A1774" s="484" t="s">
        <v>1191</v>
      </c>
      <c r="B1774" s="97" t="s">
        <v>1580</v>
      </c>
      <c r="C1774" s="97">
        <v>3</v>
      </c>
      <c r="D1774" s="211" t="s">
        <v>2274</v>
      </c>
      <c r="E1774" s="402" t="s">
        <v>946</v>
      </c>
      <c r="F1774" s="734" t="s">
        <v>1030</v>
      </c>
      <c r="G1774" s="68" t="s">
        <v>38</v>
      </c>
      <c r="H1774" s="68">
        <v>1976</v>
      </c>
      <c r="I1774" s="68"/>
      <c r="J1774" s="70" t="s">
        <v>322</v>
      </c>
      <c r="K1774" s="68">
        <v>3</v>
      </c>
      <c r="L1774" s="752">
        <v>1206.3</v>
      </c>
      <c r="M1774" s="752">
        <v>1072.7</v>
      </c>
      <c r="N1774" s="71">
        <v>658.87</v>
      </c>
      <c r="O1774" s="138">
        <v>47</v>
      </c>
      <c r="P1774" s="336" t="s">
        <v>2138</v>
      </c>
      <c r="Q1774" s="740">
        <v>2598503</v>
      </c>
      <c r="R1774" s="380">
        <v>0</v>
      </c>
      <c r="S1774" s="71">
        <f>Q1774-U1774</f>
        <v>1356464.95</v>
      </c>
      <c r="T1774" s="71">
        <v>0</v>
      </c>
      <c r="U1774" s="71">
        <v>1242038.05</v>
      </c>
      <c r="V1774" s="71">
        <v>0</v>
      </c>
      <c r="W1774" s="956">
        <f t="shared" ref="W1774:W1778" si="1081">Q1774/L1774</f>
        <v>2154.1100887009866</v>
      </c>
      <c r="X1774" s="113">
        <v>2154.11</v>
      </c>
      <c r="Y1774" s="120">
        <v>44561</v>
      </c>
    </row>
    <row r="1775" spans="1:25" ht="15" x14ac:dyDescent="0.2">
      <c r="A1775" s="484" t="s">
        <v>1191</v>
      </c>
      <c r="B1775" s="97" t="s">
        <v>1581</v>
      </c>
      <c r="C1775" s="97">
        <v>4</v>
      </c>
      <c r="D1775" s="211" t="s">
        <v>2275</v>
      </c>
      <c r="E1775" s="402" t="s">
        <v>946</v>
      </c>
      <c r="F1775" s="734" t="s">
        <v>1030</v>
      </c>
      <c r="G1775" s="68" t="s">
        <v>38</v>
      </c>
      <c r="H1775" s="68">
        <v>1976</v>
      </c>
      <c r="I1775" s="68"/>
      <c r="J1775" s="70" t="s">
        <v>322</v>
      </c>
      <c r="K1775" s="68">
        <v>3</v>
      </c>
      <c r="L1775" s="752">
        <v>1206.3</v>
      </c>
      <c r="M1775" s="752">
        <v>1072.7</v>
      </c>
      <c r="N1775" s="71">
        <v>658.87</v>
      </c>
      <c r="O1775" s="138">
        <v>47</v>
      </c>
      <c r="P1775" s="336" t="s">
        <v>2137</v>
      </c>
      <c r="Q1775" s="740">
        <v>1286748</v>
      </c>
      <c r="R1775" s="380">
        <v>0</v>
      </c>
      <c r="S1775" s="71">
        <f>Q1775-U1775</f>
        <v>671705.42</v>
      </c>
      <c r="T1775" s="71">
        <v>0</v>
      </c>
      <c r="U1775" s="71">
        <v>615042.57999999996</v>
      </c>
      <c r="V1775" s="71">
        <v>0</v>
      </c>
      <c r="W1775" s="956">
        <f t="shared" si="1081"/>
        <v>1066.6898781397663</v>
      </c>
      <c r="X1775" s="113">
        <v>1066.69</v>
      </c>
      <c r="Y1775" s="120">
        <v>44561</v>
      </c>
    </row>
    <row r="1776" spans="1:25" ht="15" x14ac:dyDescent="0.2">
      <c r="A1776" s="484" t="s">
        <v>1191</v>
      </c>
      <c r="B1776" s="97" t="s">
        <v>1582</v>
      </c>
      <c r="C1776" s="97">
        <v>4</v>
      </c>
      <c r="D1776" s="211" t="s">
        <v>2273</v>
      </c>
      <c r="E1776" s="402" t="s">
        <v>946</v>
      </c>
      <c r="F1776" s="734" t="s">
        <v>1030</v>
      </c>
      <c r="G1776" s="68" t="s">
        <v>38</v>
      </c>
      <c r="H1776" s="68">
        <v>1976</v>
      </c>
      <c r="I1776" s="68"/>
      <c r="J1776" s="70" t="s">
        <v>322</v>
      </c>
      <c r="K1776" s="68">
        <v>3</v>
      </c>
      <c r="L1776" s="752">
        <v>1206.3</v>
      </c>
      <c r="M1776" s="752">
        <v>1072.7</v>
      </c>
      <c r="N1776" s="71">
        <v>658.87</v>
      </c>
      <c r="O1776" s="138">
        <v>47</v>
      </c>
      <c r="P1776" s="336" t="s">
        <v>2115</v>
      </c>
      <c r="Q1776" s="740">
        <v>495886</v>
      </c>
      <c r="R1776" s="380">
        <v>0</v>
      </c>
      <c r="S1776" s="71">
        <f t="shared" ref="S1776:S1778" si="1082">Q1776-U1776</f>
        <v>258861.34</v>
      </c>
      <c r="T1776" s="71">
        <v>0</v>
      </c>
      <c r="U1776" s="71">
        <v>237024.66</v>
      </c>
      <c r="V1776" s="71">
        <v>0</v>
      </c>
      <c r="W1776" s="956">
        <f t="shared" si="1081"/>
        <v>411.08016248031169</v>
      </c>
      <c r="X1776" s="113">
        <v>411.08</v>
      </c>
      <c r="Y1776" s="120">
        <v>44561</v>
      </c>
    </row>
    <row r="1777" spans="1:25" ht="15" x14ac:dyDescent="0.2">
      <c r="A1777" s="484" t="s">
        <v>1191</v>
      </c>
      <c r="B1777" s="97" t="s">
        <v>1583</v>
      </c>
      <c r="C1777" s="97">
        <v>5</v>
      </c>
      <c r="D1777" s="211" t="s">
        <v>2271</v>
      </c>
      <c r="E1777" s="402" t="s">
        <v>946</v>
      </c>
      <c r="F1777" s="734" t="s">
        <v>1030</v>
      </c>
      <c r="G1777" s="68" t="s">
        <v>38</v>
      </c>
      <c r="H1777" s="68">
        <v>1976</v>
      </c>
      <c r="I1777" s="68"/>
      <c r="J1777" s="70" t="s">
        <v>322</v>
      </c>
      <c r="K1777" s="68">
        <v>3</v>
      </c>
      <c r="L1777" s="752">
        <v>1206.3</v>
      </c>
      <c r="M1777" s="752">
        <v>1072.7</v>
      </c>
      <c r="N1777" s="71">
        <v>658.87</v>
      </c>
      <c r="O1777" s="138">
        <v>47</v>
      </c>
      <c r="P1777" s="336" t="s">
        <v>2120</v>
      </c>
      <c r="Q1777" s="740">
        <v>404098</v>
      </c>
      <c r="R1777" s="380">
        <v>0</v>
      </c>
      <c r="S1777" s="71">
        <f t="shared" si="1082"/>
        <v>210946.37</v>
      </c>
      <c r="T1777" s="71">
        <v>0</v>
      </c>
      <c r="U1777" s="71">
        <v>193151.63</v>
      </c>
      <c r="V1777" s="71">
        <v>0</v>
      </c>
      <c r="W1777" s="956">
        <f t="shared" si="1081"/>
        <v>334.98963773522343</v>
      </c>
      <c r="X1777" s="113">
        <v>334.99</v>
      </c>
      <c r="Y1777" s="120">
        <v>44561</v>
      </c>
    </row>
    <row r="1778" spans="1:25" ht="15" x14ac:dyDescent="0.2">
      <c r="A1778" s="484" t="s">
        <v>1191</v>
      </c>
      <c r="B1778" s="97" t="s">
        <v>1584</v>
      </c>
      <c r="C1778" s="97">
        <v>1</v>
      </c>
      <c r="D1778" s="211" t="s">
        <v>2272</v>
      </c>
      <c r="E1778" s="402" t="s">
        <v>946</v>
      </c>
      <c r="F1778" s="734" t="s">
        <v>1030</v>
      </c>
      <c r="G1778" s="68" t="s">
        <v>38</v>
      </c>
      <c r="H1778" s="68">
        <v>1976</v>
      </c>
      <c r="I1778" s="68"/>
      <c r="J1778" s="70" t="s">
        <v>322</v>
      </c>
      <c r="K1778" s="68">
        <v>3</v>
      </c>
      <c r="L1778" s="752">
        <v>1206.3</v>
      </c>
      <c r="M1778" s="752">
        <v>1072.7</v>
      </c>
      <c r="N1778" s="71">
        <v>658.87</v>
      </c>
      <c r="O1778" s="138">
        <v>47</v>
      </c>
      <c r="P1778" s="336" t="s">
        <v>2111</v>
      </c>
      <c r="Q1778" s="740">
        <v>823336</v>
      </c>
      <c r="R1778" s="380">
        <v>0</v>
      </c>
      <c r="S1778" s="71">
        <f t="shared" si="1082"/>
        <v>429796.09</v>
      </c>
      <c r="T1778" s="71">
        <v>0</v>
      </c>
      <c r="U1778" s="71">
        <v>393539.91</v>
      </c>
      <c r="V1778" s="71">
        <v>0</v>
      </c>
      <c r="W1778" s="956">
        <f t="shared" si="1081"/>
        <v>682.53005056785219</v>
      </c>
      <c r="X1778" s="113">
        <v>682.53</v>
      </c>
      <c r="Y1778" s="120">
        <v>44561</v>
      </c>
    </row>
    <row r="1779" spans="1:25" x14ac:dyDescent="0.2">
      <c r="A1779" s="437"/>
      <c r="B1779" s="34"/>
      <c r="C1779" s="34"/>
      <c r="D1779" s="132"/>
      <c r="E1779" s="402"/>
      <c r="F1779" s="526" t="s">
        <v>31</v>
      </c>
      <c r="G1779" s="504" t="s">
        <v>18</v>
      </c>
      <c r="H1779" s="504" t="s">
        <v>18</v>
      </c>
      <c r="I1779" s="504" t="s">
        <v>18</v>
      </c>
      <c r="J1779" s="504" t="s">
        <v>18</v>
      </c>
      <c r="K1779" s="504" t="s">
        <v>18</v>
      </c>
      <c r="L1779" s="76">
        <v>1206.3</v>
      </c>
      <c r="M1779" s="753">
        <v>1072.7</v>
      </c>
      <c r="N1779" s="76">
        <v>658.87</v>
      </c>
      <c r="O1779" s="520">
        <v>47</v>
      </c>
      <c r="P1779" s="521" t="s">
        <v>18</v>
      </c>
      <c r="Q1779" s="732">
        <f>SUM(Q1774:Q1778)</f>
        <v>5608571</v>
      </c>
      <c r="R1779" s="731">
        <f t="shared" ref="R1779:U1779" si="1083">SUM(R1774:R1778)</f>
        <v>0</v>
      </c>
      <c r="S1779" s="732">
        <f t="shared" si="1083"/>
        <v>2927774.17</v>
      </c>
      <c r="T1779" s="732">
        <f t="shared" ref="T1779" si="1084">SUM(T1774:T1778)</f>
        <v>0</v>
      </c>
      <c r="U1779" s="732">
        <f t="shared" si="1083"/>
        <v>2680796.83</v>
      </c>
      <c r="V1779" s="732">
        <f t="shared" ref="V1779" si="1085">SUM(V1774:V1778)</f>
        <v>0</v>
      </c>
      <c r="W1779" s="114" t="s">
        <v>18</v>
      </c>
      <c r="X1779" s="114" t="s">
        <v>18</v>
      </c>
      <c r="Y1779" s="468" t="s">
        <v>18</v>
      </c>
    </row>
    <row r="1780" spans="1:25" ht="15" x14ac:dyDescent="0.2">
      <c r="A1780" s="484" t="s">
        <v>1192</v>
      </c>
      <c r="B1780" s="97" t="s">
        <v>1585</v>
      </c>
      <c r="C1780" s="97">
        <v>8</v>
      </c>
      <c r="D1780" s="211" t="s">
        <v>45</v>
      </c>
      <c r="E1780" s="365" t="s">
        <v>947</v>
      </c>
      <c r="F1780" s="733" t="s">
        <v>323</v>
      </c>
      <c r="G1780" s="716" t="s">
        <v>38</v>
      </c>
      <c r="H1780" s="717">
        <v>1977</v>
      </c>
      <c r="I1780" s="717"/>
      <c r="J1780" s="718" t="s">
        <v>322</v>
      </c>
      <c r="K1780" s="716">
        <v>3</v>
      </c>
      <c r="L1780" s="741">
        <v>1590.6</v>
      </c>
      <c r="M1780" s="741">
        <v>1474.9</v>
      </c>
      <c r="N1780" s="719">
        <v>666.18</v>
      </c>
      <c r="O1780" s="722">
        <v>37</v>
      </c>
      <c r="P1780" s="339" t="s">
        <v>45</v>
      </c>
      <c r="Q1780" s="736">
        <v>3355695</v>
      </c>
      <c r="R1780" s="378">
        <v>0</v>
      </c>
      <c r="S1780" s="719">
        <f>Q1780-U1780</f>
        <v>1751732.68</v>
      </c>
      <c r="T1780" s="719">
        <v>0</v>
      </c>
      <c r="U1780" s="719">
        <v>1603962.32</v>
      </c>
      <c r="V1780" s="719">
        <v>0</v>
      </c>
      <c r="W1780" s="111">
        <v>5037.22</v>
      </c>
      <c r="X1780" s="111">
        <v>5037.22</v>
      </c>
      <c r="Y1780" s="112">
        <v>44561</v>
      </c>
    </row>
    <row r="1781" spans="1:25" ht="15" x14ac:dyDescent="0.2">
      <c r="A1781" s="484" t="s">
        <v>1192</v>
      </c>
      <c r="B1781" s="97" t="s">
        <v>1586</v>
      </c>
      <c r="C1781" s="97">
        <v>3</v>
      </c>
      <c r="D1781" s="211" t="s">
        <v>2274</v>
      </c>
      <c r="E1781" s="402" t="s">
        <v>947</v>
      </c>
      <c r="F1781" s="734" t="s">
        <v>323</v>
      </c>
      <c r="G1781" s="68" t="s">
        <v>38</v>
      </c>
      <c r="H1781" s="69">
        <v>1977</v>
      </c>
      <c r="I1781" s="69"/>
      <c r="J1781" s="70" t="s">
        <v>322</v>
      </c>
      <c r="K1781" s="68">
        <v>3</v>
      </c>
      <c r="L1781" s="748">
        <v>1590.6</v>
      </c>
      <c r="M1781" s="748">
        <v>1474.9</v>
      </c>
      <c r="N1781" s="71">
        <v>666.18</v>
      </c>
      <c r="O1781" s="138">
        <v>37</v>
      </c>
      <c r="P1781" s="336" t="s">
        <v>2138</v>
      </c>
      <c r="Q1781" s="740">
        <v>3426327</v>
      </c>
      <c r="R1781" s="380">
        <v>0</v>
      </c>
      <c r="S1781" s="71">
        <f>Q1781-U1781</f>
        <v>1788603.85</v>
      </c>
      <c r="T1781" s="71">
        <v>0</v>
      </c>
      <c r="U1781" s="71">
        <v>1637723.15</v>
      </c>
      <c r="V1781" s="71">
        <v>0</v>
      </c>
      <c r="W1781" s="956">
        <f t="shared" ref="W1781:W1785" si="1086">Q1781/L1781</f>
        <v>2154.1097698981516</v>
      </c>
      <c r="X1781" s="113">
        <v>2154.11</v>
      </c>
      <c r="Y1781" s="120">
        <v>44561</v>
      </c>
    </row>
    <row r="1782" spans="1:25" ht="15" x14ac:dyDescent="0.2">
      <c r="A1782" s="484" t="s">
        <v>1192</v>
      </c>
      <c r="B1782" s="97" t="s">
        <v>1587</v>
      </c>
      <c r="C1782" s="97">
        <v>4</v>
      </c>
      <c r="D1782" s="211" t="s">
        <v>2275</v>
      </c>
      <c r="E1782" s="402" t="s">
        <v>947</v>
      </c>
      <c r="F1782" s="734" t="s">
        <v>323</v>
      </c>
      <c r="G1782" s="68" t="s">
        <v>38</v>
      </c>
      <c r="H1782" s="69">
        <v>1977</v>
      </c>
      <c r="I1782" s="69"/>
      <c r="J1782" s="70" t="s">
        <v>322</v>
      </c>
      <c r="K1782" s="68">
        <v>3</v>
      </c>
      <c r="L1782" s="748">
        <v>1590.6</v>
      </c>
      <c r="M1782" s="748">
        <v>1474.9</v>
      </c>
      <c r="N1782" s="71">
        <v>666.18</v>
      </c>
      <c r="O1782" s="138">
        <v>37</v>
      </c>
      <c r="P1782" s="336" t="s">
        <v>2137</v>
      </c>
      <c r="Q1782" s="740">
        <v>1696677</v>
      </c>
      <c r="R1782" s="380">
        <v>0</v>
      </c>
      <c r="S1782" s="71">
        <f t="shared" ref="S1782:S1785" si="1087">Q1782-U1782</f>
        <v>885695.68</v>
      </c>
      <c r="T1782" s="71">
        <v>0</v>
      </c>
      <c r="U1782" s="71">
        <v>810981.32</v>
      </c>
      <c r="V1782" s="71">
        <v>0</v>
      </c>
      <c r="W1782" s="956">
        <f t="shared" si="1086"/>
        <v>1066.6899283289326</v>
      </c>
      <c r="X1782" s="113">
        <v>1066.69</v>
      </c>
      <c r="Y1782" s="120">
        <v>44561</v>
      </c>
    </row>
    <row r="1783" spans="1:25" ht="15" x14ac:dyDescent="0.2">
      <c r="A1783" s="484" t="s">
        <v>1192</v>
      </c>
      <c r="B1783" s="97" t="s">
        <v>1588</v>
      </c>
      <c r="C1783" s="97">
        <v>4</v>
      </c>
      <c r="D1783" s="211" t="s">
        <v>2273</v>
      </c>
      <c r="E1783" s="402" t="s">
        <v>947</v>
      </c>
      <c r="F1783" s="734" t="s">
        <v>323</v>
      </c>
      <c r="G1783" s="68" t="s">
        <v>38</v>
      </c>
      <c r="H1783" s="69">
        <v>1977</v>
      </c>
      <c r="I1783" s="69"/>
      <c r="J1783" s="70" t="s">
        <v>322</v>
      </c>
      <c r="K1783" s="68">
        <v>3</v>
      </c>
      <c r="L1783" s="748">
        <v>1590.6</v>
      </c>
      <c r="M1783" s="748">
        <v>1474.9</v>
      </c>
      <c r="N1783" s="71">
        <v>666.18</v>
      </c>
      <c r="O1783" s="138">
        <v>37</v>
      </c>
      <c r="P1783" s="336" t="s">
        <v>2115</v>
      </c>
      <c r="Q1783" s="740">
        <v>653864</v>
      </c>
      <c r="R1783" s="380">
        <v>0</v>
      </c>
      <c r="S1783" s="71">
        <f t="shared" si="1087"/>
        <v>341328.68</v>
      </c>
      <c r="T1783" s="71">
        <v>0</v>
      </c>
      <c r="U1783" s="71">
        <v>312535.32</v>
      </c>
      <c r="V1783" s="71">
        <v>0</v>
      </c>
      <c r="W1783" s="956">
        <f t="shared" si="1086"/>
        <v>411.08009556142338</v>
      </c>
      <c r="X1783" s="113">
        <v>411.08</v>
      </c>
      <c r="Y1783" s="120">
        <v>44561</v>
      </c>
    </row>
    <row r="1784" spans="1:25" ht="15" x14ac:dyDescent="0.2">
      <c r="A1784" s="484" t="s">
        <v>1192</v>
      </c>
      <c r="B1784" s="97" t="s">
        <v>1589</v>
      </c>
      <c r="C1784" s="97">
        <v>5</v>
      </c>
      <c r="D1784" s="211" t="s">
        <v>2271</v>
      </c>
      <c r="E1784" s="402" t="s">
        <v>947</v>
      </c>
      <c r="F1784" s="734" t="s">
        <v>323</v>
      </c>
      <c r="G1784" s="68" t="s">
        <v>38</v>
      </c>
      <c r="H1784" s="69">
        <v>1977</v>
      </c>
      <c r="I1784" s="69"/>
      <c r="J1784" s="70" t="s">
        <v>322</v>
      </c>
      <c r="K1784" s="68">
        <v>3</v>
      </c>
      <c r="L1784" s="748">
        <v>1590.6</v>
      </c>
      <c r="M1784" s="748">
        <v>1474.9</v>
      </c>
      <c r="N1784" s="71">
        <v>666.18</v>
      </c>
      <c r="O1784" s="138">
        <v>37</v>
      </c>
      <c r="P1784" s="300" t="s">
        <v>2120</v>
      </c>
      <c r="Q1784" s="740">
        <v>532835</v>
      </c>
      <c r="R1784" s="380">
        <v>0</v>
      </c>
      <c r="S1784" s="71">
        <f t="shared" si="1087"/>
        <v>278149.38</v>
      </c>
      <c r="T1784" s="71">
        <v>0</v>
      </c>
      <c r="U1784" s="71">
        <v>254685.62</v>
      </c>
      <c r="V1784" s="71">
        <v>0</v>
      </c>
      <c r="W1784" s="956">
        <f t="shared" si="1086"/>
        <v>334.98994090280399</v>
      </c>
      <c r="X1784" s="113">
        <v>334.99</v>
      </c>
      <c r="Y1784" s="120">
        <v>44561</v>
      </c>
    </row>
    <row r="1785" spans="1:25" ht="15" x14ac:dyDescent="0.2">
      <c r="A1785" s="484" t="s">
        <v>1192</v>
      </c>
      <c r="B1785" s="97" t="s">
        <v>1590</v>
      </c>
      <c r="C1785" s="97">
        <v>1</v>
      </c>
      <c r="D1785" s="211" t="s">
        <v>2272</v>
      </c>
      <c r="E1785" s="403" t="s">
        <v>947</v>
      </c>
      <c r="F1785" s="735" t="s">
        <v>323</v>
      </c>
      <c r="G1785" s="64" t="s">
        <v>38</v>
      </c>
      <c r="H1785" s="65">
        <v>1977</v>
      </c>
      <c r="I1785" s="65"/>
      <c r="J1785" s="721" t="s">
        <v>322</v>
      </c>
      <c r="K1785" s="64">
        <v>3</v>
      </c>
      <c r="L1785" s="742">
        <v>1590.6</v>
      </c>
      <c r="M1785" s="742">
        <v>1474.9</v>
      </c>
      <c r="N1785" s="66">
        <v>666.18</v>
      </c>
      <c r="O1785" s="139">
        <v>37</v>
      </c>
      <c r="P1785" s="300" t="s">
        <v>2111</v>
      </c>
      <c r="Q1785" s="738">
        <v>1085632</v>
      </c>
      <c r="R1785" s="379">
        <v>0</v>
      </c>
      <c r="S1785" s="66">
        <f t="shared" si="1087"/>
        <v>566719.28</v>
      </c>
      <c r="T1785" s="66">
        <v>0</v>
      </c>
      <c r="U1785" s="66">
        <v>518912.72</v>
      </c>
      <c r="V1785" s="66">
        <v>0</v>
      </c>
      <c r="W1785" s="107">
        <f t="shared" si="1086"/>
        <v>682.5298629448007</v>
      </c>
      <c r="X1785" s="116">
        <v>682.53</v>
      </c>
      <c r="Y1785" s="121">
        <v>44561</v>
      </c>
    </row>
    <row r="1786" spans="1:25" x14ac:dyDescent="0.2">
      <c r="A1786" s="437"/>
      <c r="B1786" s="34"/>
      <c r="C1786" s="34"/>
      <c r="D1786" s="132"/>
      <c r="E1786" s="402"/>
      <c r="F1786" s="526" t="s">
        <v>31</v>
      </c>
      <c r="G1786" s="504" t="s">
        <v>18</v>
      </c>
      <c r="H1786" s="504" t="s">
        <v>18</v>
      </c>
      <c r="I1786" s="504" t="s">
        <v>18</v>
      </c>
      <c r="J1786" s="504" t="s">
        <v>18</v>
      </c>
      <c r="K1786" s="504" t="s">
        <v>18</v>
      </c>
      <c r="L1786" s="76">
        <v>1590.6</v>
      </c>
      <c r="M1786" s="76">
        <v>1474.9</v>
      </c>
      <c r="N1786" s="76">
        <v>666.18</v>
      </c>
      <c r="O1786" s="520">
        <v>37</v>
      </c>
      <c r="P1786" s="521" t="s">
        <v>18</v>
      </c>
      <c r="Q1786" s="732">
        <f>SUM(Q1780:Q1785)</f>
        <v>10751030</v>
      </c>
      <c r="R1786" s="731">
        <f t="shared" ref="R1786:U1786" si="1088">SUM(R1780:R1785)</f>
        <v>0</v>
      </c>
      <c r="S1786" s="732">
        <f t="shared" si="1088"/>
        <v>5612229.5499999998</v>
      </c>
      <c r="T1786" s="732">
        <f t="shared" ref="T1786" si="1089">SUM(T1780:T1785)</f>
        <v>0</v>
      </c>
      <c r="U1786" s="732">
        <f t="shared" si="1088"/>
        <v>5138800.4499999993</v>
      </c>
      <c r="V1786" s="732">
        <f t="shared" ref="V1786" si="1090">SUM(V1780:V1785)</f>
        <v>0</v>
      </c>
      <c r="W1786" s="114" t="s">
        <v>18</v>
      </c>
      <c r="X1786" s="114" t="s">
        <v>18</v>
      </c>
      <c r="Y1786" s="468" t="s">
        <v>18</v>
      </c>
    </row>
    <row r="1787" spans="1:25" ht="15" x14ac:dyDescent="0.2">
      <c r="A1787" s="484" t="s">
        <v>1336</v>
      </c>
      <c r="B1787" s="97" t="s">
        <v>1857</v>
      </c>
      <c r="C1787" s="97">
        <v>20</v>
      </c>
      <c r="D1787" s="211" t="s">
        <v>2264</v>
      </c>
      <c r="E1787" s="402" t="s">
        <v>948</v>
      </c>
      <c r="F1787" s="734" t="s">
        <v>1031</v>
      </c>
      <c r="G1787" s="68" t="s">
        <v>38</v>
      </c>
      <c r="H1787" s="69">
        <v>1973</v>
      </c>
      <c r="I1787" s="69"/>
      <c r="J1787" s="70" t="s">
        <v>319</v>
      </c>
      <c r="K1787" s="68">
        <v>4</v>
      </c>
      <c r="L1787" s="812">
        <v>3490.7</v>
      </c>
      <c r="M1787" s="812">
        <v>3189.5</v>
      </c>
      <c r="N1787" s="71">
        <v>1440</v>
      </c>
      <c r="O1787" s="138">
        <v>116</v>
      </c>
      <c r="P1787" s="336" t="s">
        <v>2119</v>
      </c>
      <c r="Q1787" s="740">
        <v>278209</v>
      </c>
      <c r="R1787" s="380">
        <v>0</v>
      </c>
      <c r="S1787" s="71">
        <f>Q1787-U1787</f>
        <v>145230.06</v>
      </c>
      <c r="T1787" s="71">
        <v>0</v>
      </c>
      <c r="U1787" s="71">
        <v>132978.94</v>
      </c>
      <c r="V1787" s="71">
        <v>0</v>
      </c>
      <c r="W1787" s="956">
        <f t="shared" ref="W1787:W1788" si="1091">Q1787/L1787</f>
        <v>79.700060159853322</v>
      </c>
      <c r="X1787" s="113">
        <v>79.7</v>
      </c>
      <c r="Y1787" s="120">
        <v>44561</v>
      </c>
    </row>
    <row r="1788" spans="1:25" ht="15" x14ac:dyDescent="0.2">
      <c r="A1788" s="484" t="s">
        <v>1336</v>
      </c>
      <c r="B1788" s="97" t="s">
        <v>1857</v>
      </c>
      <c r="C1788" s="97">
        <v>1</v>
      </c>
      <c r="D1788" s="211" t="s">
        <v>2272</v>
      </c>
      <c r="E1788" s="402" t="s">
        <v>948</v>
      </c>
      <c r="F1788" s="734" t="s">
        <v>1031</v>
      </c>
      <c r="G1788" s="68" t="s">
        <v>38</v>
      </c>
      <c r="H1788" s="69">
        <v>1973</v>
      </c>
      <c r="I1788" s="69"/>
      <c r="J1788" s="70" t="s">
        <v>319</v>
      </c>
      <c r="K1788" s="68">
        <v>4</v>
      </c>
      <c r="L1788" s="812">
        <v>3490.7</v>
      </c>
      <c r="M1788" s="812">
        <v>3189.5</v>
      </c>
      <c r="N1788" s="71">
        <v>1440</v>
      </c>
      <c r="O1788" s="138">
        <v>116</v>
      </c>
      <c r="P1788" s="336" t="s">
        <v>2111</v>
      </c>
      <c r="Q1788" s="740">
        <v>1476566</v>
      </c>
      <c r="R1788" s="380">
        <v>0</v>
      </c>
      <c r="S1788" s="71">
        <f>Q1788-U1788</f>
        <v>770793.81</v>
      </c>
      <c r="T1788" s="71">
        <v>0</v>
      </c>
      <c r="U1788" s="71">
        <v>705772.19</v>
      </c>
      <c r="V1788" s="71">
        <v>0</v>
      </c>
      <c r="W1788" s="956">
        <f t="shared" si="1091"/>
        <v>422.99997135245081</v>
      </c>
      <c r="X1788" s="113">
        <v>423</v>
      </c>
      <c r="Y1788" s="120">
        <v>44561</v>
      </c>
    </row>
    <row r="1789" spans="1:25" x14ac:dyDescent="0.2">
      <c r="A1789" s="437"/>
      <c r="B1789" s="34"/>
      <c r="C1789" s="34"/>
      <c r="D1789" s="132"/>
      <c r="E1789" s="402"/>
      <c r="F1789" s="526" t="s">
        <v>31</v>
      </c>
      <c r="G1789" s="504" t="s">
        <v>18</v>
      </c>
      <c r="H1789" s="504" t="s">
        <v>18</v>
      </c>
      <c r="I1789" s="504" t="s">
        <v>18</v>
      </c>
      <c r="J1789" s="504" t="s">
        <v>18</v>
      </c>
      <c r="K1789" s="504" t="s">
        <v>18</v>
      </c>
      <c r="L1789" s="76">
        <v>3490.7</v>
      </c>
      <c r="M1789" s="76">
        <v>3189.5</v>
      </c>
      <c r="N1789" s="76">
        <v>1440</v>
      </c>
      <c r="O1789" s="520">
        <v>116</v>
      </c>
      <c r="P1789" s="521" t="s">
        <v>18</v>
      </c>
      <c r="Q1789" s="732">
        <f>SUM(Q1787:Q1788)</f>
        <v>1754775</v>
      </c>
      <c r="R1789" s="731">
        <f t="shared" ref="R1789:U1789" si="1092">SUM(R1787:R1788)</f>
        <v>0</v>
      </c>
      <c r="S1789" s="732">
        <f t="shared" si="1092"/>
        <v>916023.87000000011</v>
      </c>
      <c r="T1789" s="732">
        <f t="shared" ref="T1789" si="1093">SUM(T1787:T1788)</f>
        <v>0</v>
      </c>
      <c r="U1789" s="732">
        <f t="shared" si="1092"/>
        <v>838751.12999999989</v>
      </c>
      <c r="V1789" s="732">
        <f t="shared" ref="V1789" si="1094">SUM(V1787:V1788)</f>
        <v>0</v>
      </c>
      <c r="W1789" s="114" t="s">
        <v>18</v>
      </c>
      <c r="X1789" s="114" t="s">
        <v>18</v>
      </c>
      <c r="Y1789" s="468" t="s">
        <v>18</v>
      </c>
    </row>
    <row r="1790" spans="1:25" ht="15" x14ac:dyDescent="0.2">
      <c r="A1790" s="484" t="s">
        <v>1337</v>
      </c>
      <c r="B1790" s="97" t="s">
        <v>1858</v>
      </c>
      <c r="C1790" s="97">
        <v>20</v>
      </c>
      <c r="D1790" s="211" t="s">
        <v>2264</v>
      </c>
      <c r="E1790" s="809" t="s">
        <v>949</v>
      </c>
      <c r="F1790" s="273" t="s">
        <v>1032</v>
      </c>
      <c r="G1790" s="68" t="s">
        <v>38</v>
      </c>
      <c r="H1790" s="69">
        <v>1975</v>
      </c>
      <c r="I1790" s="69"/>
      <c r="J1790" s="70" t="s">
        <v>319</v>
      </c>
      <c r="K1790" s="68">
        <v>4</v>
      </c>
      <c r="L1790" s="203">
        <v>3482.9</v>
      </c>
      <c r="M1790" s="203">
        <v>3171.6</v>
      </c>
      <c r="N1790" s="203">
        <v>1440</v>
      </c>
      <c r="O1790" s="810">
        <v>151</v>
      </c>
      <c r="P1790" s="336" t="s">
        <v>2119</v>
      </c>
      <c r="Q1790" s="740">
        <v>277587</v>
      </c>
      <c r="R1790" s="811">
        <v>0</v>
      </c>
      <c r="S1790" s="203">
        <f>Q1790-U1790</f>
        <v>144905.37</v>
      </c>
      <c r="T1790" s="203">
        <v>0</v>
      </c>
      <c r="U1790" s="203">
        <v>132681.63</v>
      </c>
      <c r="V1790" s="203">
        <v>0</v>
      </c>
      <c r="W1790" s="956">
        <f>Q1790/L1790</f>
        <v>79.699962674782512</v>
      </c>
      <c r="X1790" s="113">
        <v>79.7</v>
      </c>
      <c r="Y1790" s="120">
        <v>44561</v>
      </c>
    </row>
    <row r="1791" spans="1:25" x14ac:dyDescent="0.2">
      <c r="A1791" s="437"/>
      <c r="B1791" s="34"/>
      <c r="C1791" s="34"/>
      <c r="D1791" s="132"/>
      <c r="E1791" s="809"/>
      <c r="F1791" s="526" t="s">
        <v>31</v>
      </c>
      <c r="G1791" s="504" t="s">
        <v>18</v>
      </c>
      <c r="H1791" s="504" t="s">
        <v>18</v>
      </c>
      <c r="I1791" s="504" t="s">
        <v>18</v>
      </c>
      <c r="J1791" s="504" t="s">
        <v>18</v>
      </c>
      <c r="K1791" s="504" t="s">
        <v>18</v>
      </c>
      <c r="L1791" s="76">
        <v>3482.9</v>
      </c>
      <c r="M1791" s="76">
        <v>3171.6</v>
      </c>
      <c r="N1791" s="76">
        <v>1440</v>
      </c>
      <c r="O1791" s="520">
        <v>151</v>
      </c>
      <c r="P1791" s="521" t="s">
        <v>18</v>
      </c>
      <c r="Q1791" s="732">
        <f>SUM(Q1790:Q1790)</f>
        <v>277587</v>
      </c>
      <c r="R1791" s="731">
        <f t="shared" ref="R1791:U1791" si="1095">SUM(R1790:R1790)</f>
        <v>0</v>
      </c>
      <c r="S1791" s="732">
        <f t="shared" si="1095"/>
        <v>144905.37</v>
      </c>
      <c r="T1791" s="732">
        <f t="shared" ref="T1791" si="1096">SUM(T1790:T1790)</f>
        <v>0</v>
      </c>
      <c r="U1791" s="732">
        <f t="shared" si="1095"/>
        <v>132681.63</v>
      </c>
      <c r="V1791" s="732">
        <f t="shared" ref="V1791" si="1097">SUM(V1790:V1790)</f>
        <v>0</v>
      </c>
      <c r="W1791" s="114" t="s">
        <v>18</v>
      </c>
      <c r="X1791" s="114" t="s">
        <v>18</v>
      </c>
      <c r="Y1791" s="468" t="s">
        <v>18</v>
      </c>
    </row>
    <row r="1792" spans="1:25" ht="15" x14ac:dyDescent="0.2">
      <c r="A1792" s="484" t="s">
        <v>1338</v>
      </c>
      <c r="B1792" s="97" t="s">
        <v>1859</v>
      </c>
      <c r="C1792" s="97">
        <v>20</v>
      </c>
      <c r="D1792" s="211" t="s">
        <v>2264</v>
      </c>
      <c r="E1792" s="402" t="s">
        <v>950</v>
      </c>
      <c r="F1792" s="734" t="s">
        <v>324</v>
      </c>
      <c r="G1792" s="68" t="s">
        <v>38</v>
      </c>
      <c r="H1792" s="69">
        <v>1977</v>
      </c>
      <c r="I1792" s="69"/>
      <c r="J1792" s="70" t="s">
        <v>50</v>
      </c>
      <c r="K1792" s="68">
        <v>4</v>
      </c>
      <c r="L1792" s="813">
        <v>6057.7</v>
      </c>
      <c r="M1792" s="813">
        <v>5324.4</v>
      </c>
      <c r="N1792" s="71">
        <v>1978</v>
      </c>
      <c r="O1792" s="138">
        <v>249</v>
      </c>
      <c r="P1792" s="336" t="s">
        <v>2119</v>
      </c>
      <c r="Q1792" s="740">
        <v>568212</v>
      </c>
      <c r="R1792" s="380">
        <v>0</v>
      </c>
      <c r="S1792" s="71">
        <f>Q1792-U1792</f>
        <v>296616.81</v>
      </c>
      <c r="T1792" s="71">
        <v>0</v>
      </c>
      <c r="U1792" s="71">
        <v>271595.19</v>
      </c>
      <c r="V1792" s="71">
        <v>0</v>
      </c>
      <c r="W1792" s="956">
        <f t="shared" ref="W1792:W1793" si="1098">Q1792/L1792</f>
        <v>93.799957079419585</v>
      </c>
      <c r="X1792" s="113">
        <v>93.8</v>
      </c>
      <c r="Y1792" s="120">
        <v>44561</v>
      </c>
    </row>
    <row r="1793" spans="1:27" ht="15" x14ac:dyDescent="0.2">
      <c r="A1793" s="484" t="s">
        <v>1338</v>
      </c>
      <c r="B1793" s="97" t="s">
        <v>1859</v>
      </c>
      <c r="C1793" s="97">
        <v>1</v>
      </c>
      <c r="D1793" s="211" t="s">
        <v>2272</v>
      </c>
      <c r="E1793" s="402" t="s">
        <v>950</v>
      </c>
      <c r="F1793" s="734" t="s">
        <v>324</v>
      </c>
      <c r="G1793" s="68" t="s">
        <v>38</v>
      </c>
      <c r="H1793" s="69">
        <v>1977</v>
      </c>
      <c r="I1793" s="69"/>
      <c r="J1793" s="70" t="s">
        <v>50</v>
      </c>
      <c r="K1793" s="68">
        <v>4</v>
      </c>
      <c r="L1793" s="813">
        <v>6057.7</v>
      </c>
      <c r="M1793" s="813">
        <v>5324.4</v>
      </c>
      <c r="N1793" s="71">
        <v>1978</v>
      </c>
      <c r="O1793" s="138">
        <v>249</v>
      </c>
      <c r="P1793" s="336" t="s">
        <v>2111</v>
      </c>
      <c r="Q1793" s="740">
        <v>3031334</v>
      </c>
      <c r="R1793" s="380">
        <v>0</v>
      </c>
      <c r="S1793" s="71">
        <f>Q1793-U1793</f>
        <v>1582410.45</v>
      </c>
      <c r="T1793" s="71">
        <v>0</v>
      </c>
      <c r="U1793" s="71">
        <v>1448923.55</v>
      </c>
      <c r="V1793" s="71">
        <v>0</v>
      </c>
      <c r="W1793" s="956">
        <f t="shared" si="1098"/>
        <v>500.41005662215036</v>
      </c>
      <c r="X1793" s="113">
        <v>500.41</v>
      </c>
      <c r="Y1793" s="120">
        <v>44561</v>
      </c>
    </row>
    <row r="1794" spans="1:27" x14ac:dyDescent="0.2">
      <c r="A1794" s="437"/>
      <c r="B1794" s="34"/>
      <c r="C1794" s="34"/>
      <c r="D1794" s="132"/>
      <c r="E1794" s="402"/>
      <c r="F1794" s="526" t="s">
        <v>31</v>
      </c>
      <c r="G1794" s="504" t="s">
        <v>18</v>
      </c>
      <c r="H1794" s="504" t="s">
        <v>18</v>
      </c>
      <c r="I1794" s="504" t="s">
        <v>18</v>
      </c>
      <c r="J1794" s="504" t="s">
        <v>18</v>
      </c>
      <c r="K1794" s="504" t="s">
        <v>18</v>
      </c>
      <c r="L1794" s="76">
        <v>6057.7</v>
      </c>
      <c r="M1794" s="76">
        <v>5324.4</v>
      </c>
      <c r="N1794" s="76">
        <v>1978</v>
      </c>
      <c r="O1794" s="520">
        <v>249</v>
      </c>
      <c r="P1794" s="521" t="s">
        <v>18</v>
      </c>
      <c r="Q1794" s="732">
        <f>SUM(Q1792:Q1793)</f>
        <v>3599546</v>
      </c>
      <c r="R1794" s="731">
        <f t="shared" ref="R1794:U1794" si="1099">SUM(R1792:R1793)</f>
        <v>0</v>
      </c>
      <c r="S1794" s="732">
        <f t="shared" si="1099"/>
        <v>1879027.26</v>
      </c>
      <c r="T1794" s="732">
        <f t="shared" ref="T1794" si="1100">SUM(T1792:T1793)</f>
        <v>0</v>
      </c>
      <c r="U1794" s="732">
        <f t="shared" si="1099"/>
        <v>1720518.74</v>
      </c>
      <c r="V1794" s="732">
        <f t="shared" ref="V1794" si="1101">SUM(V1792:V1793)</f>
        <v>0</v>
      </c>
      <c r="W1794" s="114" t="s">
        <v>18</v>
      </c>
      <c r="X1794" s="114" t="s">
        <v>18</v>
      </c>
      <c r="Y1794" s="468" t="s">
        <v>18</v>
      </c>
    </row>
    <row r="1795" spans="1:27" ht="15" x14ac:dyDescent="0.2">
      <c r="A1795" s="484" t="s">
        <v>1339</v>
      </c>
      <c r="B1795" s="97" t="s">
        <v>1860</v>
      </c>
      <c r="C1795" s="97">
        <v>20</v>
      </c>
      <c r="D1795" s="211" t="s">
        <v>2267</v>
      </c>
      <c r="E1795" s="402" t="s">
        <v>953</v>
      </c>
      <c r="F1795" s="734" t="s">
        <v>325</v>
      </c>
      <c r="G1795" s="68" t="s">
        <v>38</v>
      </c>
      <c r="H1795" s="68">
        <v>1981</v>
      </c>
      <c r="I1795" s="68"/>
      <c r="J1795" s="70" t="s">
        <v>50</v>
      </c>
      <c r="K1795" s="68">
        <v>4</v>
      </c>
      <c r="L1795" s="814">
        <v>5814.2</v>
      </c>
      <c r="M1795" s="814">
        <v>3132.3</v>
      </c>
      <c r="N1795" s="71">
        <v>2017.7</v>
      </c>
      <c r="O1795" s="138">
        <v>214</v>
      </c>
      <c r="P1795" s="336" t="s">
        <v>78</v>
      </c>
      <c r="Q1795" s="740">
        <v>538569</v>
      </c>
      <c r="R1795" s="380">
        <v>0</v>
      </c>
      <c r="S1795" s="71">
        <f>Q1795-U1795</f>
        <v>281142.63</v>
      </c>
      <c r="T1795" s="71">
        <v>0</v>
      </c>
      <c r="U1795" s="71">
        <v>257426.37</v>
      </c>
      <c r="V1795" s="71">
        <v>0</v>
      </c>
      <c r="W1795" s="956">
        <f t="shared" ref="W1795:W1804" si="1102">Q1795/L1795</f>
        <v>92.629940490523211</v>
      </c>
      <c r="X1795" s="113">
        <v>92.63</v>
      </c>
      <c r="Y1795" s="120">
        <v>44561</v>
      </c>
    </row>
    <row r="1796" spans="1:27" ht="15" x14ac:dyDescent="0.2">
      <c r="A1796" s="484" t="s">
        <v>1339</v>
      </c>
      <c r="B1796" s="97" t="s">
        <v>1860</v>
      </c>
      <c r="C1796" s="97">
        <v>3</v>
      </c>
      <c r="D1796" s="211" t="s">
        <v>2274</v>
      </c>
      <c r="E1796" s="402" t="s">
        <v>953</v>
      </c>
      <c r="F1796" s="734" t="s">
        <v>325</v>
      </c>
      <c r="G1796" s="68" t="s">
        <v>38</v>
      </c>
      <c r="H1796" s="68">
        <v>1981</v>
      </c>
      <c r="I1796" s="68"/>
      <c r="J1796" s="70" t="s">
        <v>50</v>
      </c>
      <c r="K1796" s="68">
        <v>4</v>
      </c>
      <c r="L1796" s="814">
        <v>5814.2</v>
      </c>
      <c r="M1796" s="814">
        <v>3132.3</v>
      </c>
      <c r="N1796" s="71">
        <v>2017.7</v>
      </c>
      <c r="O1796" s="138">
        <v>214</v>
      </c>
      <c r="P1796" s="336" t="s">
        <v>2138</v>
      </c>
      <c r="Q1796" s="740">
        <v>7525319</v>
      </c>
      <c r="R1796" s="380">
        <v>0</v>
      </c>
      <c r="S1796" s="71">
        <f>Q1796-U1796</f>
        <v>3928350.83</v>
      </c>
      <c r="T1796" s="71">
        <v>0</v>
      </c>
      <c r="U1796" s="71">
        <v>3596968.17</v>
      </c>
      <c r="V1796" s="71">
        <v>0</v>
      </c>
      <c r="W1796" s="956">
        <f t="shared" si="1102"/>
        <v>1294.2999896804376</v>
      </c>
      <c r="X1796" s="113">
        <v>1294.3</v>
      </c>
      <c r="Y1796" s="120">
        <v>44561</v>
      </c>
    </row>
    <row r="1797" spans="1:27" ht="25.5" x14ac:dyDescent="0.2">
      <c r="A1797" s="484" t="s">
        <v>1339</v>
      </c>
      <c r="B1797" s="97" t="s">
        <v>1861</v>
      </c>
      <c r="C1797" s="97">
        <v>20</v>
      </c>
      <c r="D1797" s="211" t="s">
        <v>2269</v>
      </c>
      <c r="E1797" s="402" t="s">
        <v>953</v>
      </c>
      <c r="F1797" s="734" t="s">
        <v>325</v>
      </c>
      <c r="G1797" s="68" t="s">
        <v>38</v>
      </c>
      <c r="H1797" s="68">
        <v>1981</v>
      </c>
      <c r="I1797" s="68"/>
      <c r="J1797" s="70" t="s">
        <v>50</v>
      </c>
      <c r="K1797" s="68">
        <v>4</v>
      </c>
      <c r="L1797" s="814">
        <v>5814.2</v>
      </c>
      <c r="M1797" s="814">
        <v>3132.3</v>
      </c>
      <c r="N1797" s="71">
        <v>2017.7</v>
      </c>
      <c r="O1797" s="138">
        <v>214</v>
      </c>
      <c r="P1797" s="336" t="s">
        <v>2136</v>
      </c>
      <c r="Q1797" s="740">
        <v>409029</v>
      </c>
      <c r="R1797" s="380">
        <v>0</v>
      </c>
      <c r="S1797" s="71">
        <f t="shared" ref="S1797:S1804" si="1103">Q1797-U1797</f>
        <v>213520.44</v>
      </c>
      <c r="T1797" s="71">
        <v>0</v>
      </c>
      <c r="U1797" s="71">
        <v>195508.56</v>
      </c>
      <c r="V1797" s="71">
        <v>0</v>
      </c>
      <c r="W1797" s="956">
        <f t="shared" si="1102"/>
        <v>70.350005159781233</v>
      </c>
      <c r="X1797" s="113">
        <v>70.349999999999994</v>
      </c>
      <c r="Y1797" s="120">
        <v>44561</v>
      </c>
    </row>
    <row r="1798" spans="1:27" ht="15" x14ac:dyDescent="0.2">
      <c r="A1798" s="484" t="s">
        <v>1339</v>
      </c>
      <c r="B1798" s="97" t="s">
        <v>1861</v>
      </c>
      <c r="C1798" s="97">
        <v>4</v>
      </c>
      <c r="D1798" s="211" t="s">
        <v>2275</v>
      </c>
      <c r="E1798" s="402" t="s">
        <v>953</v>
      </c>
      <c r="F1798" s="734" t="s">
        <v>325</v>
      </c>
      <c r="G1798" s="68" t="s">
        <v>38</v>
      </c>
      <c r="H1798" s="68">
        <v>1981</v>
      </c>
      <c r="I1798" s="68"/>
      <c r="J1798" s="70" t="s">
        <v>50</v>
      </c>
      <c r="K1798" s="68">
        <v>4</v>
      </c>
      <c r="L1798" s="814">
        <v>5814.2</v>
      </c>
      <c r="M1798" s="814">
        <v>3132.3</v>
      </c>
      <c r="N1798" s="71">
        <v>2017.7</v>
      </c>
      <c r="O1798" s="138">
        <v>214</v>
      </c>
      <c r="P1798" s="336" t="s">
        <v>2137</v>
      </c>
      <c r="Q1798" s="740">
        <v>4738108</v>
      </c>
      <c r="R1798" s="380">
        <v>0</v>
      </c>
      <c r="S1798" s="71">
        <f t="shared" si="1103"/>
        <v>2473376.94</v>
      </c>
      <c r="T1798" s="71">
        <v>0</v>
      </c>
      <c r="U1798" s="71">
        <v>2264731.06</v>
      </c>
      <c r="V1798" s="71">
        <v>0</v>
      </c>
      <c r="W1798" s="956">
        <f t="shared" si="1102"/>
        <v>814.92002339100827</v>
      </c>
      <c r="X1798" s="113">
        <v>814.92</v>
      </c>
      <c r="Y1798" s="120">
        <v>44561</v>
      </c>
    </row>
    <row r="1799" spans="1:27" ht="25.5" x14ac:dyDescent="0.2">
      <c r="A1799" s="484" t="s">
        <v>1339</v>
      </c>
      <c r="B1799" s="97" t="s">
        <v>1862</v>
      </c>
      <c r="C1799" s="97">
        <v>20</v>
      </c>
      <c r="D1799" s="211" t="s">
        <v>2268</v>
      </c>
      <c r="E1799" s="402" t="s">
        <v>953</v>
      </c>
      <c r="F1799" s="734" t="s">
        <v>325</v>
      </c>
      <c r="G1799" s="68" t="s">
        <v>38</v>
      </c>
      <c r="H1799" s="68">
        <v>1981</v>
      </c>
      <c r="I1799" s="68"/>
      <c r="J1799" s="70" t="s">
        <v>50</v>
      </c>
      <c r="K1799" s="68">
        <v>4</v>
      </c>
      <c r="L1799" s="814">
        <v>5814.2</v>
      </c>
      <c r="M1799" s="814">
        <v>3132.3</v>
      </c>
      <c r="N1799" s="71">
        <v>2017.7</v>
      </c>
      <c r="O1799" s="138">
        <v>214</v>
      </c>
      <c r="P1799" s="336" t="s">
        <v>2140</v>
      </c>
      <c r="Q1799" s="740">
        <v>409029</v>
      </c>
      <c r="R1799" s="380">
        <v>0</v>
      </c>
      <c r="S1799" s="71">
        <f t="shared" si="1103"/>
        <v>213520.44</v>
      </c>
      <c r="T1799" s="71">
        <v>0</v>
      </c>
      <c r="U1799" s="71">
        <v>195508.56</v>
      </c>
      <c r="V1799" s="71">
        <v>0</v>
      </c>
      <c r="W1799" s="956">
        <f t="shared" si="1102"/>
        <v>70.350005159781233</v>
      </c>
      <c r="X1799" s="113">
        <v>70.349999999999994</v>
      </c>
      <c r="Y1799" s="120">
        <v>44561</v>
      </c>
    </row>
    <row r="1800" spans="1:27" ht="15" x14ac:dyDescent="0.2">
      <c r="A1800" s="484" t="s">
        <v>1339</v>
      </c>
      <c r="B1800" s="97" t="s">
        <v>1862</v>
      </c>
      <c r="C1800" s="97">
        <v>4</v>
      </c>
      <c r="D1800" s="211" t="s">
        <v>2273</v>
      </c>
      <c r="E1800" s="402" t="s">
        <v>953</v>
      </c>
      <c r="F1800" s="734" t="s">
        <v>325</v>
      </c>
      <c r="G1800" s="68" t="s">
        <v>38</v>
      </c>
      <c r="H1800" s="68">
        <v>1981</v>
      </c>
      <c r="I1800" s="68"/>
      <c r="J1800" s="70" t="s">
        <v>50</v>
      </c>
      <c r="K1800" s="68">
        <v>4</v>
      </c>
      <c r="L1800" s="814">
        <v>5814.2</v>
      </c>
      <c r="M1800" s="814">
        <v>3132.3</v>
      </c>
      <c r="N1800" s="71">
        <v>2017.7</v>
      </c>
      <c r="O1800" s="138">
        <v>214</v>
      </c>
      <c r="P1800" s="336" t="s">
        <v>2115</v>
      </c>
      <c r="Q1800" s="740">
        <v>2026249</v>
      </c>
      <c r="R1800" s="380">
        <v>0</v>
      </c>
      <c r="S1800" s="71">
        <f t="shared" si="1103"/>
        <v>1057738.1400000001</v>
      </c>
      <c r="T1800" s="71">
        <v>0</v>
      </c>
      <c r="U1800" s="71">
        <v>968510.86</v>
      </c>
      <c r="V1800" s="71">
        <v>0</v>
      </c>
      <c r="W1800" s="956">
        <f t="shared" si="1102"/>
        <v>348.50005159781227</v>
      </c>
      <c r="X1800" s="113">
        <v>348.5</v>
      </c>
      <c r="Y1800" s="120">
        <v>44561</v>
      </c>
    </row>
    <row r="1801" spans="1:27" ht="15" x14ac:dyDescent="0.2">
      <c r="A1801" s="484" t="s">
        <v>1339</v>
      </c>
      <c r="B1801" s="97" t="s">
        <v>1863</v>
      </c>
      <c r="C1801" s="97">
        <v>20</v>
      </c>
      <c r="D1801" s="211" t="s">
        <v>2263</v>
      </c>
      <c r="E1801" s="402" t="s">
        <v>953</v>
      </c>
      <c r="F1801" s="734" t="s">
        <v>325</v>
      </c>
      <c r="G1801" s="68" t="s">
        <v>38</v>
      </c>
      <c r="H1801" s="68">
        <v>1981</v>
      </c>
      <c r="I1801" s="68"/>
      <c r="J1801" s="70" t="s">
        <v>50</v>
      </c>
      <c r="K1801" s="68">
        <v>4</v>
      </c>
      <c r="L1801" s="814">
        <v>5814.2</v>
      </c>
      <c r="M1801" s="814">
        <v>3132.3</v>
      </c>
      <c r="N1801" s="71">
        <v>2017.7</v>
      </c>
      <c r="O1801" s="138">
        <v>214</v>
      </c>
      <c r="P1801" s="337" t="s">
        <v>35</v>
      </c>
      <c r="Q1801" s="740">
        <v>409029</v>
      </c>
      <c r="R1801" s="380">
        <v>0</v>
      </c>
      <c r="S1801" s="71">
        <f t="shared" si="1103"/>
        <v>213520.44</v>
      </c>
      <c r="T1801" s="71">
        <v>0</v>
      </c>
      <c r="U1801" s="71">
        <v>195508.56</v>
      </c>
      <c r="V1801" s="71">
        <v>0</v>
      </c>
      <c r="W1801" s="956">
        <f t="shared" si="1102"/>
        <v>70.350005159781233</v>
      </c>
      <c r="X1801" s="113">
        <v>70.349999999999994</v>
      </c>
      <c r="Y1801" s="120">
        <v>44561</v>
      </c>
    </row>
    <row r="1802" spans="1:27" ht="15" x14ac:dyDescent="0.2">
      <c r="A1802" s="484" t="s">
        <v>1339</v>
      </c>
      <c r="B1802" s="97" t="s">
        <v>1863</v>
      </c>
      <c r="C1802" s="97">
        <v>5</v>
      </c>
      <c r="D1802" s="211" t="s">
        <v>2271</v>
      </c>
      <c r="E1802" s="402" t="s">
        <v>953</v>
      </c>
      <c r="F1802" s="734" t="s">
        <v>325</v>
      </c>
      <c r="G1802" s="68" t="s">
        <v>38</v>
      </c>
      <c r="H1802" s="68">
        <v>1981</v>
      </c>
      <c r="I1802" s="68"/>
      <c r="J1802" s="70" t="s">
        <v>50</v>
      </c>
      <c r="K1802" s="68">
        <v>4</v>
      </c>
      <c r="L1802" s="814">
        <v>5814.2</v>
      </c>
      <c r="M1802" s="814">
        <v>3132.3</v>
      </c>
      <c r="N1802" s="71">
        <v>2017.7</v>
      </c>
      <c r="O1802" s="138">
        <v>214</v>
      </c>
      <c r="P1802" s="336" t="s">
        <v>2120</v>
      </c>
      <c r="Q1802" s="740">
        <v>2352890</v>
      </c>
      <c r="R1802" s="380">
        <v>0</v>
      </c>
      <c r="S1802" s="71">
        <f t="shared" si="1103"/>
        <v>1228250.58</v>
      </c>
      <c r="T1802" s="71">
        <v>0</v>
      </c>
      <c r="U1802" s="71">
        <v>1124639.42</v>
      </c>
      <c r="V1802" s="71">
        <v>0</v>
      </c>
      <c r="W1802" s="956">
        <f t="shared" si="1102"/>
        <v>404.67992157132539</v>
      </c>
      <c r="X1802" s="113">
        <v>404.68</v>
      </c>
      <c r="Y1802" s="120">
        <v>44561</v>
      </c>
    </row>
    <row r="1803" spans="1:27" ht="15" x14ac:dyDescent="0.2">
      <c r="A1803" s="484" t="s">
        <v>1339</v>
      </c>
      <c r="B1803" s="97" t="s">
        <v>1864</v>
      </c>
      <c r="C1803" s="97">
        <v>20</v>
      </c>
      <c r="D1803" s="211" t="s">
        <v>2264</v>
      </c>
      <c r="E1803" s="402" t="s">
        <v>953</v>
      </c>
      <c r="F1803" s="734" t="s">
        <v>325</v>
      </c>
      <c r="G1803" s="68" t="s">
        <v>38</v>
      </c>
      <c r="H1803" s="68">
        <v>1981</v>
      </c>
      <c r="I1803" s="68"/>
      <c r="J1803" s="70" t="s">
        <v>50</v>
      </c>
      <c r="K1803" s="68">
        <v>4</v>
      </c>
      <c r="L1803" s="814">
        <v>5814.2</v>
      </c>
      <c r="M1803" s="814">
        <v>3132.3</v>
      </c>
      <c r="N1803" s="71">
        <v>2017.7</v>
      </c>
      <c r="O1803" s="138">
        <v>214</v>
      </c>
      <c r="P1803" s="336" t="s">
        <v>2119</v>
      </c>
      <c r="Q1803" s="740">
        <v>545372</v>
      </c>
      <c r="R1803" s="380">
        <v>0</v>
      </c>
      <c r="S1803" s="71">
        <f t="shared" si="1103"/>
        <v>284693.92000000004</v>
      </c>
      <c r="T1803" s="71">
        <v>0</v>
      </c>
      <c r="U1803" s="71">
        <v>260678.08</v>
      </c>
      <c r="V1803" s="71">
        <v>0</v>
      </c>
      <c r="W1803" s="956">
        <f t="shared" si="1102"/>
        <v>93.800006879708306</v>
      </c>
      <c r="X1803" s="113">
        <v>93.8</v>
      </c>
      <c r="Y1803" s="120">
        <v>44561</v>
      </c>
    </row>
    <row r="1804" spans="1:27" ht="15" x14ac:dyDescent="0.2">
      <c r="A1804" s="484" t="s">
        <v>1339</v>
      </c>
      <c r="B1804" s="97" t="s">
        <v>1864</v>
      </c>
      <c r="C1804" s="97">
        <v>1</v>
      </c>
      <c r="D1804" s="211" t="s">
        <v>2272</v>
      </c>
      <c r="E1804" s="402" t="s">
        <v>953</v>
      </c>
      <c r="F1804" s="734" t="s">
        <v>325</v>
      </c>
      <c r="G1804" s="68" t="s">
        <v>38</v>
      </c>
      <c r="H1804" s="68">
        <v>1981</v>
      </c>
      <c r="I1804" s="68"/>
      <c r="J1804" s="70" t="s">
        <v>50</v>
      </c>
      <c r="K1804" s="68">
        <v>4</v>
      </c>
      <c r="L1804" s="814">
        <v>5814.2</v>
      </c>
      <c r="M1804" s="814">
        <v>3132.3</v>
      </c>
      <c r="N1804" s="71">
        <v>2017.7</v>
      </c>
      <c r="O1804" s="138">
        <v>214</v>
      </c>
      <c r="P1804" s="336" t="s">
        <v>2111</v>
      </c>
      <c r="Q1804" s="740">
        <v>2909484</v>
      </c>
      <c r="R1804" s="380">
        <v>0</v>
      </c>
      <c r="S1804" s="71">
        <f t="shared" si="1103"/>
        <v>1518802.58</v>
      </c>
      <c r="T1804" s="71">
        <v>0</v>
      </c>
      <c r="U1804" s="71">
        <v>1390681.42</v>
      </c>
      <c r="V1804" s="71">
        <v>0</v>
      </c>
      <c r="W1804" s="956">
        <f t="shared" si="1102"/>
        <v>500.41003061470195</v>
      </c>
      <c r="X1804" s="113">
        <v>500.41</v>
      </c>
      <c r="Y1804" s="120">
        <v>44561</v>
      </c>
    </row>
    <row r="1805" spans="1:27" ht="13.5" thickBot="1" x14ac:dyDescent="0.25">
      <c r="A1805" s="437"/>
      <c r="B1805" s="34"/>
      <c r="C1805" s="34"/>
      <c r="D1805" s="132"/>
      <c r="E1805" s="598"/>
      <c r="F1805" s="599" t="s">
        <v>31</v>
      </c>
      <c r="G1805" s="600" t="s">
        <v>18</v>
      </c>
      <c r="H1805" s="600" t="s">
        <v>18</v>
      </c>
      <c r="I1805" s="600" t="s">
        <v>18</v>
      </c>
      <c r="J1805" s="600" t="s">
        <v>18</v>
      </c>
      <c r="K1805" s="600" t="s">
        <v>18</v>
      </c>
      <c r="L1805" s="584">
        <v>5814.2</v>
      </c>
      <c r="M1805" s="815">
        <v>3132.3</v>
      </c>
      <c r="N1805" s="584">
        <v>2017.7</v>
      </c>
      <c r="O1805" s="601">
        <v>214</v>
      </c>
      <c r="P1805" s="602" t="s">
        <v>18</v>
      </c>
      <c r="Q1805" s="816">
        <f>SUM(Q1795:Q1804)</f>
        <v>21863078</v>
      </c>
      <c r="R1805" s="817">
        <f t="shared" ref="R1805:U1805" si="1104">SUM(R1795:R1804)</f>
        <v>0</v>
      </c>
      <c r="S1805" s="816">
        <f t="shared" si="1104"/>
        <v>11412916.940000001</v>
      </c>
      <c r="T1805" s="816">
        <f t="shared" ref="T1805" si="1105">SUM(T1795:T1804)</f>
        <v>0</v>
      </c>
      <c r="U1805" s="816">
        <f t="shared" si="1104"/>
        <v>10450161.059999999</v>
      </c>
      <c r="V1805" s="816">
        <f t="shared" ref="V1805" si="1106">SUM(V1795:V1804)</f>
        <v>0</v>
      </c>
      <c r="W1805" s="603" t="s">
        <v>18</v>
      </c>
      <c r="X1805" s="603" t="s">
        <v>18</v>
      </c>
      <c r="Y1805" s="604" t="s">
        <v>18</v>
      </c>
    </row>
    <row r="1806" spans="1:27" ht="13.5" thickBot="1" x14ac:dyDescent="0.25">
      <c r="A1806" s="437"/>
      <c r="B1806" s="34"/>
      <c r="C1806" s="34"/>
      <c r="D1806" s="132"/>
      <c r="E1806" s="55" t="s">
        <v>187</v>
      </c>
      <c r="F1806" s="33" t="s">
        <v>333</v>
      </c>
      <c r="G1806" s="27" t="s">
        <v>18</v>
      </c>
      <c r="H1806" s="27" t="s">
        <v>18</v>
      </c>
      <c r="I1806" s="27" t="s">
        <v>18</v>
      </c>
      <c r="J1806" s="27" t="s">
        <v>18</v>
      </c>
      <c r="K1806" s="27" t="s">
        <v>18</v>
      </c>
      <c r="L1806" s="28">
        <f>L1810+L1815+L1818+L1821</f>
        <v>4058.8</v>
      </c>
      <c r="M1806" s="28">
        <f t="shared" ref="M1806:O1806" si="1107">M1810+M1815+M1818+M1821</f>
        <v>3721.5</v>
      </c>
      <c r="N1806" s="28">
        <f t="shared" si="1107"/>
        <v>2115.4</v>
      </c>
      <c r="O1806" s="136">
        <f t="shared" si="1107"/>
        <v>146</v>
      </c>
      <c r="P1806" s="101" t="s">
        <v>18</v>
      </c>
      <c r="Q1806" s="28">
        <f>Q1810+Q1815+Q1818+Q1821</f>
        <v>9681655</v>
      </c>
      <c r="R1806" s="373">
        <f t="shared" ref="R1806:V1806" si="1108">R1810+R1815+R1818+R1821</f>
        <v>0</v>
      </c>
      <c r="S1806" s="28">
        <f t="shared" si="1108"/>
        <v>5811015.8100000005</v>
      </c>
      <c r="T1806" s="28">
        <f t="shared" si="1108"/>
        <v>0</v>
      </c>
      <c r="U1806" s="28">
        <f t="shared" si="1108"/>
        <v>3870639.19</v>
      </c>
      <c r="V1806" s="28">
        <f t="shared" si="1108"/>
        <v>0</v>
      </c>
      <c r="W1806" s="101" t="s">
        <v>18</v>
      </c>
      <c r="X1806" s="101" t="s">
        <v>18</v>
      </c>
      <c r="Y1806" s="102" t="s">
        <v>18</v>
      </c>
      <c r="Z1806" s="77"/>
      <c r="AA1806" s="80"/>
    </row>
    <row r="1807" spans="1:27" ht="15" x14ac:dyDescent="0.2">
      <c r="A1807" s="484" t="s">
        <v>1340</v>
      </c>
      <c r="B1807" s="97" t="s">
        <v>1865</v>
      </c>
      <c r="C1807" s="97">
        <v>8</v>
      </c>
      <c r="D1807" s="211" t="s">
        <v>45</v>
      </c>
      <c r="E1807" s="363" t="s">
        <v>188</v>
      </c>
      <c r="F1807" s="818" t="s">
        <v>1038</v>
      </c>
      <c r="G1807" s="58" t="s">
        <v>38</v>
      </c>
      <c r="H1807" s="74">
        <v>1977</v>
      </c>
      <c r="I1807" s="74"/>
      <c r="J1807" s="183" t="s">
        <v>77</v>
      </c>
      <c r="K1807" s="58">
        <v>3</v>
      </c>
      <c r="L1807" s="59">
        <v>1794.4</v>
      </c>
      <c r="M1807" s="59">
        <v>1669.8</v>
      </c>
      <c r="N1807" s="59">
        <v>765.6</v>
      </c>
      <c r="O1807" s="142">
        <v>46</v>
      </c>
      <c r="P1807" s="340" t="s">
        <v>45</v>
      </c>
      <c r="Q1807" s="59">
        <v>4105641</v>
      </c>
      <c r="R1807" s="376">
        <v>0</v>
      </c>
      <c r="S1807" s="59">
        <f>Q1807-U1807</f>
        <v>2464242.41</v>
      </c>
      <c r="T1807" s="59">
        <v>0</v>
      </c>
      <c r="U1807" s="59">
        <v>1641398.59</v>
      </c>
      <c r="V1807" s="59">
        <v>0</v>
      </c>
      <c r="W1807" s="105">
        <f>Q1807/N1807</f>
        <v>5362.6449843260189</v>
      </c>
      <c r="X1807" s="163">
        <v>7331.03</v>
      </c>
      <c r="Y1807" s="106">
        <v>44561</v>
      </c>
      <c r="Z1807" s="819"/>
      <c r="AA1807" s="80"/>
    </row>
    <row r="1808" spans="1:27" ht="15" x14ac:dyDescent="0.2">
      <c r="A1808" s="484" t="s">
        <v>1340</v>
      </c>
      <c r="B1808" s="97" t="s">
        <v>1866</v>
      </c>
      <c r="C1808" s="97">
        <v>20</v>
      </c>
      <c r="D1808" s="211" t="s">
        <v>2267</v>
      </c>
      <c r="E1808" s="951" t="s">
        <v>188</v>
      </c>
      <c r="F1808" s="195" t="s">
        <v>1038</v>
      </c>
      <c r="G1808" s="156" t="s">
        <v>38</v>
      </c>
      <c r="H1808" s="953">
        <v>1977</v>
      </c>
      <c r="I1808" s="953"/>
      <c r="J1808" s="185" t="s">
        <v>77</v>
      </c>
      <c r="K1808" s="156">
        <v>3</v>
      </c>
      <c r="L1808" s="150">
        <v>1794.4</v>
      </c>
      <c r="M1808" s="150">
        <v>1669.8</v>
      </c>
      <c r="N1808" s="150">
        <v>765.6</v>
      </c>
      <c r="O1808" s="134">
        <v>46</v>
      </c>
      <c r="P1808" s="336" t="s">
        <v>78</v>
      </c>
      <c r="Q1808" s="150">
        <v>120153</v>
      </c>
      <c r="R1808" s="371">
        <v>0</v>
      </c>
      <c r="S1808" s="150">
        <f t="shared" ref="S1808:S1809" si="1109">Q1808-U1808</f>
        <v>72116.899999999994</v>
      </c>
      <c r="T1808" s="150">
        <v>0</v>
      </c>
      <c r="U1808" s="150">
        <v>48036.1</v>
      </c>
      <c r="V1808" s="150">
        <v>0</v>
      </c>
      <c r="W1808" s="956">
        <f t="shared" ref="W1808:W1809" si="1110">Q1808/L1808</f>
        <v>66.95998662505572</v>
      </c>
      <c r="X1808" s="956">
        <v>66.959999999999994</v>
      </c>
      <c r="Y1808" s="157">
        <v>44561</v>
      </c>
      <c r="Z1808" s="819"/>
      <c r="AA1808" s="80"/>
    </row>
    <row r="1809" spans="1:27" ht="15" x14ac:dyDescent="0.2">
      <c r="A1809" s="484" t="s">
        <v>1340</v>
      </c>
      <c r="B1809" s="97" t="s">
        <v>1867</v>
      </c>
      <c r="C1809" s="97">
        <v>20</v>
      </c>
      <c r="D1809" s="211" t="s">
        <v>2263</v>
      </c>
      <c r="E1809" s="951" t="s">
        <v>188</v>
      </c>
      <c r="F1809" s="737" t="s">
        <v>1038</v>
      </c>
      <c r="G1809" s="58" t="s">
        <v>38</v>
      </c>
      <c r="H1809" s="74">
        <v>1977</v>
      </c>
      <c r="I1809" s="74"/>
      <c r="J1809" s="183" t="s">
        <v>77</v>
      </c>
      <c r="K1809" s="58">
        <v>3</v>
      </c>
      <c r="L1809" s="59">
        <v>1794.4</v>
      </c>
      <c r="M1809" s="59">
        <v>1669.8</v>
      </c>
      <c r="N1809" s="59">
        <v>765.6</v>
      </c>
      <c r="O1809" s="142">
        <v>46</v>
      </c>
      <c r="P1809" s="342" t="s">
        <v>35</v>
      </c>
      <c r="Q1809" s="59">
        <v>91245</v>
      </c>
      <c r="R1809" s="376">
        <v>0</v>
      </c>
      <c r="S1809" s="59">
        <f t="shared" si="1109"/>
        <v>54766.06</v>
      </c>
      <c r="T1809" s="59">
        <v>0</v>
      </c>
      <c r="U1809" s="59">
        <v>36478.94</v>
      </c>
      <c r="V1809" s="59">
        <v>0</v>
      </c>
      <c r="W1809" s="107">
        <f t="shared" si="1110"/>
        <v>50.849866250557284</v>
      </c>
      <c r="X1809" s="107">
        <v>50.85</v>
      </c>
      <c r="Y1809" s="108">
        <v>44561</v>
      </c>
      <c r="Z1809" s="819"/>
      <c r="AA1809" s="80"/>
    </row>
    <row r="1810" spans="1:27" x14ac:dyDescent="0.2">
      <c r="A1810" s="437"/>
      <c r="B1810" s="34"/>
      <c r="C1810" s="34"/>
      <c r="D1810" s="132"/>
      <c r="E1810" s="951"/>
      <c r="F1810" s="39" t="s">
        <v>31</v>
      </c>
      <c r="G1810" s="283" t="s">
        <v>18</v>
      </c>
      <c r="H1810" s="283" t="s">
        <v>18</v>
      </c>
      <c r="I1810" s="283" t="s">
        <v>18</v>
      </c>
      <c r="J1810" s="283" t="s">
        <v>18</v>
      </c>
      <c r="K1810" s="283" t="s">
        <v>18</v>
      </c>
      <c r="L1810" s="514">
        <f>L1807</f>
        <v>1794.4</v>
      </c>
      <c r="M1810" s="514">
        <f>M1807</f>
        <v>1669.8</v>
      </c>
      <c r="N1810" s="514">
        <f>N1807</f>
        <v>765.6</v>
      </c>
      <c r="O1810" s="515">
        <f>O1807</f>
        <v>46</v>
      </c>
      <c r="P1810" s="350" t="s">
        <v>18</v>
      </c>
      <c r="Q1810" s="62">
        <f>Q1807+Q1808+Q1809</f>
        <v>4317039</v>
      </c>
      <c r="R1810" s="391">
        <f t="shared" ref="R1810:V1810" si="1111">R1807+R1808+R1809</f>
        <v>0</v>
      </c>
      <c r="S1810" s="62">
        <f t="shared" si="1111"/>
        <v>2591125.37</v>
      </c>
      <c r="T1810" s="62">
        <f t="shared" si="1111"/>
        <v>0</v>
      </c>
      <c r="U1810" s="62">
        <f t="shared" si="1111"/>
        <v>1725913.6300000001</v>
      </c>
      <c r="V1810" s="62">
        <f t="shared" si="1111"/>
        <v>0</v>
      </c>
      <c r="W1810" s="109" t="s">
        <v>18</v>
      </c>
      <c r="X1810" s="109" t="s">
        <v>18</v>
      </c>
      <c r="Y1810" s="110" t="s">
        <v>18</v>
      </c>
      <c r="Z1810" s="294"/>
      <c r="AA1810" s="80"/>
    </row>
    <row r="1811" spans="1:27" ht="15" x14ac:dyDescent="0.2">
      <c r="A1811" s="484" t="s">
        <v>1341</v>
      </c>
      <c r="B1811" s="97" t="s">
        <v>1868</v>
      </c>
      <c r="C1811" s="97">
        <v>4</v>
      </c>
      <c r="D1811" s="211" t="s">
        <v>2273</v>
      </c>
      <c r="E1811" s="951" t="s">
        <v>189</v>
      </c>
      <c r="F1811" s="184" t="s">
        <v>1036</v>
      </c>
      <c r="G1811" s="156" t="s">
        <v>38</v>
      </c>
      <c r="H1811" s="953">
        <v>1971</v>
      </c>
      <c r="I1811" s="953">
        <v>2015</v>
      </c>
      <c r="J1811" s="185" t="s">
        <v>79</v>
      </c>
      <c r="K1811" s="156">
        <v>2</v>
      </c>
      <c r="L1811" s="150">
        <v>708.9</v>
      </c>
      <c r="M1811" s="150">
        <v>636.79999999999995</v>
      </c>
      <c r="N1811" s="156">
        <v>430.9</v>
      </c>
      <c r="O1811" s="134">
        <v>31</v>
      </c>
      <c r="P1811" s="336" t="s">
        <v>2115</v>
      </c>
      <c r="Q1811" s="150">
        <v>423378</v>
      </c>
      <c r="R1811" s="371">
        <v>0</v>
      </c>
      <c r="S1811" s="150">
        <f>Q1811-U1811</f>
        <v>254115.26</v>
      </c>
      <c r="T1811" s="150">
        <v>0</v>
      </c>
      <c r="U1811" s="150">
        <v>169262.74</v>
      </c>
      <c r="V1811" s="150">
        <v>0</v>
      </c>
      <c r="W1811" s="956">
        <f t="shared" ref="W1811:W1814" si="1112">Q1811/L1811</f>
        <v>597.23233178163355</v>
      </c>
      <c r="X1811" s="170">
        <v>552.63</v>
      </c>
      <c r="Y1811" s="157">
        <v>44561</v>
      </c>
      <c r="Z1811" s="819"/>
      <c r="AA1811" s="80"/>
    </row>
    <row r="1812" spans="1:27" ht="15" x14ac:dyDescent="0.2">
      <c r="A1812" s="484" t="s">
        <v>1341</v>
      </c>
      <c r="B1812" s="97" t="s">
        <v>1869</v>
      </c>
      <c r="C1812" s="97">
        <v>5</v>
      </c>
      <c r="D1812" s="211" t="s">
        <v>2271</v>
      </c>
      <c r="E1812" s="951" t="s">
        <v>189</v>
      </c>
      <c r="F1812" s="184" t="s">
        <v>1036</v>
      </c>
      <c r="G1812" s="156" t="s">
        <v>38</v>
      </c>
      <c r="H1812" s="953">
        <v>1971</v>
      </c>
      <c r="I1812" s="953">
        <v>2015</v>
      </c>
      <c r="J1812" s="185" t="s">
        <v>79</v>
      </c>
      <c r="K1812" s="156">
        <v>2</v>
      </c>
      <c r="L1812" s="150">
        <v>708.9</v>
      </c>
      <c r="M1812" s="150">
        <v>636.79999999999995</v>
      </c>
      <c r="N1812" s="156">
        <v>430.9</v>
      </c>
      <c r="O1812" s="134">
        <v>31</v>
      </c>
      <c r="P1812" s="336" t="s">
        <v>2120</v>
      </c>
      <c r="Q1812" s="150">
        <v>361238</v>
      </c>
      <c r="R1812" s="371">
        <v>0</v>
      </c>
      <c r="S1812" s="150">
        <f t="shared" ref="S1812:S1814" si="1113">Q1812-U1812</f>
        <v>216818.27</v>
      </c>
      <c r="T1812" s="150">
        <v>0</v>
      </c>
      <c r="U1812" s="150">
        <v>144419.73000000001</v>
      </c>
      <c r="V1812" s="150">
        <v>0</v>
      </c>
      <c r="W1812" s="956">
        <f t="shared" si="1112"/>
        <v>509.57539850472563</v>
      </c>
      <c r="X1812" s="956">
        <v>581.82000000000005</v>
      </c>
      <c r="Y1812" s="157">
        <v>44561</v>
      </c>
      <c r="Z1812" s="819"/>
      <c r="AA1812" s="80"/>
    </row>
    <row r="1813" spans="1:27" ht="15" x14ac:dyDescent="0.2">
      <c r="A1813" s="484" t="s">
        <v>1341</v>
      </c>
      <c r="B1813" s="97" t="s">
        <v>1870</v>
      </c>
      <c r="C1813" s="97">
        <v>3</v>
      </c>
      <c r="D1813" s="211" t="s">
        <v>2274</v>
      </c>
      <c r="E1813" s="951" t="s">
        <v>189</v>
      </c>
      <c r="F1813" s="184" t="s">
        <v>1036</v>
      </c>
      <c r="G1813" s="156" t="s">
        <v>38</v>
      </c>
      <c r="H1813" s="953">
        <v>1971</v>
      </c>
      <c r="I1813" s="953">
        <v>2015</v>
      </c>
      <c r="J1813" s="185" t="s">
        <v>79</v>
      </c>
      <c r="K1813" s="156">
        <v>2</v>
      </c>
      <c r="L1813" s="150">
        <v>708.9</v>
      </c>
      <c r="M1813" s="150">
        <v>636.79999999999995</v>
      </c>
      <c r="N1813" s="156">
        <v>430.9</v>
      </c>
      <c r="O1813" s="134">
        <v>31</v>
      </c>
      <c r="P1813" s="336" t="s">
        <v>2138</v>
      </c>
      <c r="Q1813" s="150">
        <v>1019116</v>
      </c>
      <c r="R1813" s="371">
        <v>0</v>
      </c>
      <c r="S1813" s="150">
        <f t="shared" si="1113"/>
        <v>611682.53</v>
      </c>
      <c r="T1813" s="150">
        <v>0</v>
      </c>
      <c r="U1813" s="150">
        <v>407433.47</v>
      </c>
      <c r="V1813" s="150">
        <v>0</v>
      </c>
      <c r="W1813" s="956">
        <f t="shared" si="1112"/>
        <v>1437.6019184652278</v>
      </c>
      <c r="X1813" s="170">
        <v>3255.29</v>
      </c>
      <c r="Y1813" s="157">
        <v>44561</v>
      </c>
      <c r="Z1813" s="819"/>
      <c r="AA1813" s="80"/>
    </row>
    <row r="1814" spans="1:27" ht="15" x14ac:dyDescent="0.2">
      <c r="A1814" s="484" t="s">
        <v>1341</v>
      </c>
      <c r="B1814" s="97" t="s">
        <v>1871</v>
      </c>
      <c r="C1814" s="97">
        <v>1</v>
      </c>
      <c r="D1814" s="211" t="s">
        <v>2272</v>
      </c>
      <c r="E1814" s="951" t="s">
        <v>189</v>
      </c>
      <c r="F1814" s="184" t="s">
        <v>1036</v>
      </c>
      <c r="G1814" s="156" t="s">
        <v>38</v>
      </c>
      <c r="H1814" s="953">
        <v>1971</v>
      </c>
      <c r="I1814" s="953">
        <v>2015</v>
      </c>
      <c r="J1814" s="185" t="s">
        <v>79</v>
      </c>
      <c r="K1814" s="156">
        <v>2</v>
      </c>
      <c r="L1814" s="150">
        <v>708.9</v>
      </c>
      <c r="M1814" s="150">
        <v>636.79999999999995</v>
      </c>
      <c r="N1814" s="156">
        <v>430.9</v>
      </c>
      <c r="O1814" s="134">
        <v>31</v>
      </c>
      <c r="P1814" s="336" t="s">
        <v>2111</v>
      </c>
      <c r="Q1814" s="150">
        <v>580579</v>
      </c>
      <c r="R1814" s="377">
        <v>0</v>
      </c>
      <c r="S1814" s="150">
        <f t="shared" si="1113"/>
        <v>348468.7</v>
      </c>
      <c r="T1814" s="169">
        <v>0</v>
      </c>
      <c r="U1814" s="169">
        <v>232110.3</v>
      </c>
      <c r="V1814" s="169">
        <v>0</v>
      </c>
      <c r="W1814" s="956">
        <f t="shared" si="1112"/>
        <v>818.98575257441109</v>
      </c>
      <c r="X1814" s="170">
        <v>847.7</v>
      </c>
      <c r="Y1814" s="157">
        <v>44561</v>
      </c>
      <c r="Z1814" s="819"/>
      <c r="AA1814" s="80"/>
    </row>
    <row r="1815" spans="1:27" x14ac:dyDescent="0.2">
      <c r="A1815" s="437"/>
      <c r="B1815" s="34"/>
      <c r="C1815" s="34"/>
      <c r="D1815" s="132"/>
      <c r="E1815" s="951"/>
      <c r="F1815" s="39" t="s">
        <v>31</v>
      </c>
      <c r="G1815" s="283" t="s">
        <v>18</v>
      </c>
      <c r="H1815" s="283" t="s">
        <v>18</v>
      </c>
      <c r="I1815" s="283" t="s">
        <v>18</v>
      </c>
      <c r="J1815" s="283" t="s">
        <v>18</v>
      </c>
      <c r="K1815" s="283" t="s">
        <v>18</v>
      </c>
      <c r="L1815" s="514">
        <f>L1812</f>
        <v>708.9</v>
      </c>
      <c r="M1815" s="514">
        <f>M1812</f>
        <v>636.79999999999995</v>
      </c>
      <c r="N1815" s="514">
        <f>N1812</f>
        <v>430.9</v>
      </c>
      <c r="O1815" s="515">
        <f>O1812</f>
        <v>31</v>
      </c>
      <c r="P1815" s="350" t="s">
        <v>18</v>
      </c>
      <c r="Q1815" s="62">
        <f>Q1811+Q1812+Q1813+Q1814</f>
        <v>2384311</v>
      </c>
      <c r="R1815" s="391">
        <f t="shared" ref="R1815:V1815" si="1114">R1811+R1812+R1813+R1814</f>
        <v>0</v>
      </c>
      <c r="S1815" s="62">
        <f t="shared" si="1114"/>
        <v>1431084.76</v>
      </c>
      <c r="T1815" s="62">
        <f t="shared" si="1114"/>
        <v>0</v>
      </c>
      <c r="U1815" s="62">
        <f t="shared" si="1114"/>
        <v>953226.23999999999</v>
      </c>
      <c r="V1815" s="62">
        <f t="shared" si="1114"/>
        <v>0</v>
      </c>
      <c r="W1815" s="109" t="s">
        <v>18</v>
      </c>
      <c r="X1815" s="109" t="s">
        <v>18</v>
      </c>
      <c r="Y1815" s="110" t="s">
        <v>18</v>
      </c>
      <c r="Z1815" s="294"/>
      <c r="AA1815" s="80"/>
    </row>
    <row r="1816" spans="1:27" ht="15" x14ac:dyDescent="0.2">
      <c r="A1816" s="484" t="s">
        <v>1342</v>
      </c>
      <c r="B1816" s="97" t="s">
        <v>1872</v>
      </c>
      <c r="C1816" s="97">
        <v>8</v>
      </c>
      <c r="D1816" s="211" t="s">
        <v>45</v>
      </c>
      <c r="E1816" s="951" t="s">
        <v>190</v>
      </c>
      <c r="F1816" s="184" t="s">
        <v>1037</v>
      </c>
      <c r="G1816" s="156" t="s">
        <v>38</v>
      </c>
      <c r="H1816" s="953">
        <v>1972</v>
      </c>
      <c r="I1816" s="953"/>
      <c r="J1816" s="185" t="s">
        <v>79</v>
      </c>
      <c r="K1816" s="156">
        <v>2</v>
      </c>
      <c r="L1816" s="150">
        <v>799</v>
      </c>
      <c r="M1816" s="150">
        <v>725.4</v>
      </c>
      <c r="N1816" s="150">
        <v>429.5</v>
      </c>
      <c r="O1816" s="134">
        <v>35</v>
      </c>
      <c r="P1816" s="336" t="s">
        <v>45</v>
      </c>
      <c r="Q1816" s="150">
        <v>2782838</v>
      </c>
      <c r="R1816" s="371">
        <v>0</v>
      </c>
      <c r="S1816" s="150">
        <f>Q1816-U1816</f>
        <v>1670284.23</v>
      </c>
      <c r="T1816" s="150">
        <v>0</v>
      </c>
      <c r="U1816" s="150">
        <v>1112553.77</v>
      </c>
      <c r="V1816" s="150">
        <v>0</v>
      </c>
      <c r="W1816" s="956">
        <f>Q1816/N1816</f>
        <v>6479.2502910360881</v>
      </c>
      <c r="X1816" s="956">
        <v>8323.16</v>
      </c>
      <c r="Y1816" s="157">
        <v>44561</v>
      </c>
      <c r="Z1816" s="819"/>
      <c r="AA1816" s="80"/>
    </row>
    <row r="1817" spans="1:27" ht="25.5" x14ac:dyDescent="0.2">
      <c r="A1817" s="484" t="s">
        <v>1342</v>
      </c>
      <c r="B1817" s="97" t="s">
        <v>1873</v>
      </c>
      <c r="C1817" s="97">
        <v>20</v>
      </c>
      <c r="D1817" s="211" t="s">
        <v>2268</v>
      </c>
      <c r="E1817" s="951" t="s">
        <v>190</v>
      </c>
      <c r="F1817" s="184" t="s">
        <v>1037</v>
      </c>
      <c r="G1817" s="156" t="s">
        <v>38</v>
      </c>
      <c r="H1817" s="953">
        <v>1972</v>
      </c>
      <c r="I1817" s="953"/>
      <c r="J1817" s="185" t="s">
        <v>79</v>
      </c>
      <c r="K1817" s="156">
        <v>2</v>
      </c>
      <c r="L1817" s="150">
        <v>799</v>
      </c>
      <c r="M1817" s="150">
        <v>725.4</v>
      </c>
      <c r="N1817" s="150">
        <v>429.5</v>
      </c>
      <c r="O1817" s="134">
        <v>35</v>
      </c>
      <c r="P1817" s="336" t="s">
        <v>2140</v>
      </c>
      <c r="Q1817" s="150">
        <v>65526</v>
      </c>
      <c r="R1817" s="371">
        <v>0</v>
      </c>
      <c r="S1817" s="150">
        <f>Q1817-U1817</f>
        <v>39329.29</v>
      </c>
      <c r="T1817" s="150">
        <v>0</v>
      </c>
      <c r="U1817" s="150">
        <v>26196.71</v>
      </c>
      <c r="V1817" s="150">
        <v>0</v>
      </c>
      <c r="W1817" s="956">
        <f>Q1817/L1817</f>
        <v>82.010012515644561</v>
      </c>
      <c r="X1817" s="956">
        <v>82.01</v>
      </c>
      <c r="Y1817" s="157">
        <v>44561</v>
      </c>
      <c r="Z1817" s="819"/>
      <c r="AA1817" s="80"/>
    </row>
    <row r="1818" spans="1:27" x14ac:dyDescent="0.2">
      <c r="A1818" s="437"/>
      <c r="B1818" s="34"/>
      <c r="C1818" s="34"/>
      <c r="D1818" s="132"/>
      <c r="E1818" s="416"/>
      <c r="F1818" s="39" t="s">
        <v>31</v>
      </c>
      <c r="G1818" s="283" t="s">
        <v>18</v>
      </c>
      <c r="H1818" s="283" t="s">
        <v>18</v>
      </c>
      <c r="I1818" s="283" t="s">
        <v>18</v>
      </c>
      <c r="J1818" s="283" t="s">
        <v>18</v>
      </c>
      <c r="K1818" s="283" t="s">
        <v>18</v>
      </c>
      <c r="L1818" s="62">
        <f>L1816</f>
        <v>799</v>
      </c>
      <c r="M1818" s="62">
        <f>M1816</f>
        <v>725.4</v>
      </c>
      <c r="N1818" s="62">
        <f>N1816</f>
        <v>429.5</v>
      </c>
      <c r="O1818" s="143">
        <f>O1816</f>
        <v>35</v>
      </c>
      <c r="P1818" s="350" t="s">
        <v>18</v>
      </c>
      <c r="Q1818" s="62">
        <f>Q1816+Q1817</f>
        <v>2848364</v>
      </c>
      <c r="R1818" s="391">
        <f t="shared" ref="R1818:U1818" si="1115">R1816+R1817</f>
        <v>0</v>
      </c>
      <c r="S1818" s="62">
        <f t="shared" si="1115"/>
        <v>1709613.52</v>
      </c>
      <c r="T1818" s="62">
        <f t="shared" si="1115"/>
        <v>0</v>
      </c>
      <c r="U1818" s="62">
        <f t="shared" si="1115"/>
        <v>1138750.48</v>
      </c>
      <c r="V1818" s="62">
        <v>0</v>
      </c>
      <c r="W1818" s="109" t="s">
        <v>18</v>
      </c>
      <c r="X1818" s="109" t="s">
        <v>18</v>
      </c>
      <c r="Y1818" s="110" t="s">
        <v>18</v>
      </c>
      <c r="Z1818" s="294"/>
      <c r="AA1818" s="80"/>
    </row>
    <row r="1819" spans="1:27" ht="15" x14ac:dyDescent="0.2">
      <c r="A1819" s="484" t="s">
        <v>1343</v>
      </c>
      <c r="B1819" s="97" t="s">
        <v>1874</v>
      </c>
      <c r="C1819" s="97">
        <v>20</v>
      </c>
      <c r="D1819" s="211" t="s">
        <v>2264</v>
      </c>
      <c r="E1819" s="951" t="s">
        <v>191</v>
      </c>
      <c r="F1819" s="184" t="s">
        <v>1048</v>
      </c>
      <c r="G1819" s="156" t="s">
        <v>38</v>
      </c>
      <c r="H1819" s="156">
        <v>1973</v>
      </c>
      <c r="I1819" s="156">
        <v>2007</v>
      </c>
      <c r="J1819" s="185" t="s">
        <v>332</v>
      </c>
      <c r="K1819" s="156">
        <v>2</v>
      </c>
      <c r="L1819" s="150">
        <v>756.5</v>
      </c>
      <c r="M1819" s="150">
        <v>689.5</v>
      </c>
      <c r="N1819" s="150">
        <v>489.4</v>
      </c>
      <c r="O1819" s="134">
        <v>34</v>
      </c>
      <c r="P1819" s="336" t="s">
        <v>2119</v>
      </c>
      <c r="Q1819" s="150">
        <v>75393</v>
      </c>
      <c r="R1819" s="371">
        <v>0</v>
      </c>
      <c r="S1819" s="150">
        <f>Q1819-U1819</f>
        <v>45251.55</v>
      </c>
      <c r="T1819" s="150">
        <v>0</v>
      </c>
      <c r="U1819" s="150">
        <v>30141.45</v>
      </c>
      <c r="V1819" s="150">
        <v>0</v>
      </c>
      <c r="W1819" s="956">
        <f t="shared" ref="W1819:W1820" si="1116">Q1819/L1819</f>
        <v>99.660277594183739</v>
      </c>
      <c r="X1819" s="956">
        <v>99.66</v>
      </c>
      <c r="Y1819" s="157">
        <v>44561</v>
      </c>
      <c r="Z1819" s="819"/>
      <c r="AA1819" s="80"/>
    </row>
    <row r="1820" spans="1:27" ht="15" x14ac:dyDescent="0.2">
      <c r="A1820" s="484" t="s">
        <v>1343</v>
      </c>
      <c r="B1820" s="97" t="s">
        <v>1875</v>
      </c>
      <c r="C1820" s="97">
        <v>20</v>
      </c>
      <c r="D1820" s="211" t="s">
        <v>2263</v>
      </c>
      <c r="E1820" s="951" t="s">
        <v>191</v>
      </c>
      <c r="F1820" s="184" t="s">
        <v>1048</v>
      </c>
      <c r="G1820" s="156" t="s">
        <v>38</v>
      </c>
      <c r="H1820" s="156">
        <v>1973</v>
      </c>
      <c r="I1820" s="156">
        <v>2007</v>
      </c>
      <c r="J1820" s="185" t="s">
        <v>332</v>
      </c>
      <c r="K1820" s="156">
        <v>2</v>
      </c>
      <c r="L1820" s="150">
        <v>756.5</v>
      </c>
      <c r="M1820" s="150">
        <v>689.5</v>
      </c>
      <c r="N1820" s="150">
        <v>489.4</v>
      </c>
      <c r="O1820" s="134">
        <v>34</v>
      </c>
      <c r="P1820" s="337" t="s">
        <v>35</v>
      </c>
      <c r="Q1820" s="150">
        <v>56548</v>
      </c>
      <c r="R1820" s="371">
        <v>0</v>
      </c>
      <c r="S1820" s="150">
        <f>Q1820-U1820</f>
        <v>33940.61</v>
      </c>
      <c r="T1820" s="150">
        <v>0</v>
      </c>
      <c r="U1820" s="150">
        <v>22607.39</v>
      </c>
      <c r="V1820" s="150">
        <v>0</v>
      </c>
      <c r="W1820" s="956">
        <f t="shared" si="1116"/>
        <v>74.749504296100469</v>
      </c>
      <c r="X1820" s="956">
        <v>74.75</v>
      </c>
      <c r="Y1820" s="157">
        <v>44561</v>
      </c>
      <c r="Z1820" s="819"/>
      <c r="AA1820" s="80"/>
    </row>
    <row r="1821" spans="1:27" ht="13.5" thickBot="1" x14ac:dyDescent="0.25">
      <c r="A1821" s="437"/>
      <c r="B1821" s="34"/>
      <c r="C1821" s="34"/>
      <c r="D1821" s="132"/>
      <c r="E1821" s="569"/>
      <c r="F1821" s="506" t="s">
        <v>31</v>
      </c>
      <c r="G1821" s="507" t="s">
        <v>18</v>
      </c>
      <c r="H1821" s="507" t="s">
        <v>18</v>
      </c>
      <c r="I1821" s="507" t="s">
        <v>18</v>
      </c>
      <c r="J1821" s="507" t="s">
        <v>18</v>
      </c>
      <c r="K1821" s="507" t="s">
        <v>18</v>
      </c>
      <c r="L1821" s="285">
        <f>L1819</f>
        <v>756.5</v>
      </c>
      <c r="M1821" s="285">
        <f>M1819</f>
        <v>689.5</v>
      </c>
      <c r="N1821" s="285">
        <f>N1819</f>
        <v>489.4</v>
      </c>
      <c r="O1821" s="508">
        <f>O1819</f>
        <v>34</v>
      </c>
      <c r="P1821" s="509" t="s">
        <v>18</v>
      </c>
      <c r="Q1821" s="285">
        <f>Q1819+Q1820</f>
        <v>131941</v>
      </c>
      <c r="R1821" s="510">
        <f t="shared" ref="R1821:U1821" si="1117">R1819+R1820</f>
        <v>0</v>
      </c>
      <c r="S1821" s="285">
        <f t="shared" si="1117"/>
        <v>79192.160000000003</v>
      </c>
      <c r="T1821" s="285">
        <f t="shared" si="1117"/>
        <v>0</v>
      </c>
      <c r="U1821" s="285">
        <f t="shared" si="1117"/>
        <v>52748.84</v>
      </c>
      <c r="V1821" s="285">
        <v>0</v>
      </c>
      <c r="W1821" s="511" t="s">
        <v>18</v>
      </c>
      <c r="X1821" s="511" t="s">
        <v>18</v>
      </c>
      <c r="Y1821" s="567" t="s">
        <v>18</v>
      </c>
      <c r="Z1821" s="294"/>
      <c r="AA1821" s="80"/>
    </row>
    <row r="1822" spans="1:27" ht="13.5" thickBot="1" x14ac:dyDescent="0.25">
      <c r="A1822" s="437"/>
      <c r="B1822" s="34"/>
      <c r="C1822" s="34"/>
      <c r="D1822" s="132"/>
      <c r="E1822" s="55" t="s">
        <v>192</v>
      </c>
      <c r="F1822" s="33" t="s">
        <v>335</v>
      </c>
      <c r="G1822" s="27" t="s">
        <v>18</v>
      </c>
      <c r="H1822" s="27" t="s">
        <v>18</v>
      </c>
      <c r="I1822" s="27" t="s">
        <v>18</v>
      </c>
      <c r="J1822" s="27" t="s">
        <v>18</v>
      </c>
      <c r="K1822" s="27" t="s">
        <v>18</v>
      </c>
      <c r="L1822" s="28">
        <f>L1824</f>
        <v>2872.6</v>
      </c>
      <c r="M1822" s="28">
        <f t="shared" ref="M1822:P1822" si="1118">M1824</f>
        <v>1696.7</v>
      </c>
      <c r="N1822" s="28">
        <f t="shared" si="1118"/>
        <v>985</v>
      </c>
      <c r="O1822" s="136">
        <f t="shared" si="1118"/>
        <v>116</v>
      </c>
      <c r="P1822" s="101" t="str">
        <f t="shared" si="1118"/>
        <v>Х</v>
      </c>
      <c r="Q1822" s="28">
        <f>Q1824</f>
        <v>4051668</v>
      </c>
      <c r="R1822" s="373">
        <f t="shared" ref="R1822:U1822" si="1119">R1824</f>
        <v>0</v>
      </c>
      <c r="S1822" s="28">
        <f t="shared" si="1119"/>
        <v>2627582.5700000003</v>
      </c>
      <c r="T1822" s="28">
        <f t="shared" si="1119"/>
        <v>0</v>
      </c>
      <c r="U1822" s="28">
        <f t="shared" si="1119"/>
        <v>1424085.43</v>
      </c>
      <c r="V1822" s="28">
        <v>0</v>
      </c>
      <c r="W1822" s="101" t="s">
        <v>18</v>
      </c>
      <c r="X1822" s="101" t="s">
        <v>18</v>
      </c>
      <c r="Y1822" s="102" t="s">
        <v>18</v>
      </c>
    </row>
    <row r="1823" spans="1:27" ht="15" x14ac:dyDescent="0.2">
      <c r="A1823" s="484" t="s">
        <v>1344</v>
      </c>
      <c r="B1823" s="97" t="s">
        <v>1876</v>
      </c>
      <c r="C1823" s="97">
        <v>8</v>
      </c>
      <c r="D1823" s="211" t="s">
        <v>45</v>
      </c>
      <c r="E1823" s="293" t="s">
        <v>193</v>
      </c>
      <c r="F1823" s="820" t="s">
        <v>422</v>
      </c>
      <c r="G1823" s="205" t="s">
        <v>38</v>
      </c>
      <c r="H1823" s="205">
        <v>1987</v>
      </c>
      <c r="I1823" s="205"/>
      <c r="J1823" s="207" t="s">
        <v>80</v>
      </c>
      <c r="K1823" s="205">
        <v>4</v>
      </c>
      <c r="L1823" s="176">
        <v>2872.6</v>
      </c>
      <c r="M1823" s="176">
        <v>1696.7</v>
      </c>
      <c r="N1823" s="176">
        <v>985</v>
      </c>
      <c r="O1823" s="208">
        <v>116</v>
      </c>
      <c r="P1823" s="821" t="s">
        <v>45</v>
      </c>
      <c r="Q1823" s="176">
        <v>4051668</v>
      </c>
      <c r="R1823" s="385">
        <v>0</v>
      </c>
      <c r="S1823" s="176">
        <v>2627582.5700000003</v>
      </c>
      <c r="T1823" s="176">
        <v>0</v>
      </c>
      <c r="U1823" s="176">
        <v>1424085.43</v>
      </c>
      <c r="V1823" s="176">
        <v>0</v>
      </c>
      <c r="W1823" s="209">
        <f>Q1823/L1823</f>
        <v>1410.4532479287057</v>
      </c>
      <c r="X1823" s="209">
        <v>2212.44</v>
      </c>
      <c r="Y1823" s="210">
        <v>44561</v>
      </c>
    </row>
    <row r="1824" spans="1:27" ht="13.5" thickBot="1" x14ac:dyDescent="0.25">
      <c r="A1824" s="437"/>
      <c r="B1824" s="34"/>
      <c r="C1824" s="34"/>
      <c r="D1824" s="132"/>
      <c r="E1824" s="598"/>
      <c r="F1824" s="822" t="s">
        <v>31</v>
      </c>
      <c r="G1824" s="580" t="s">
        <v>18</v>
      </c>
      <c r="H1824" s="580" t="s">
        <v>18</v>
      </c>
      <c r="I1824" s="580" t="s">
        <v>18</v>
      </c>
      <c r="J1824" s="580" t="s">
        <v>18</v>
      </c>
      <c r="K1824" s="580" t="s">
        <v>18</v>
      </c>
      <c r="L1824" s="581">
        <f>L1823</f>
        <v>2872.6</v>
      </c>
      <c r="M1824" s="581">
        <f t="shared" ref="M1824:O1824" si="1120">M1823</f>
        <v>1696.7</v>
      </c>
      <c r="N1824" s="581">
        <f t="shared" si="1120"/>
        <v>985</v>
      </c>
      <c r="O1824" s="582">
        <f t="shared" si="1120"/>
        <v>116</v>
      </c>
      <c r="P1824" s="583" t="s">
        <v>18</v>
      </c>
      <c r="Q1824" s="581">
        <v>4051668</v>
      </c>
      <c r="R1824" s="607">
        <v>0</v>
      </c>
      <c r="S1824" s="581">
        <v>2627582.5700000003</v>
      </c>
      <c r="T1824" s="581">
        <v>0</v>
      </c>
      <c r="U1824" s="581">
        <v>1424085.43</v>
      </c>
      <c r="V1824" s="581">
        <v>0</v>
      </c>
      <c r="W1824" s="583" t="s">
        <v>18</v>
      </c>
      <c r="X1824" s="583" t="s">
        <v>18</v>
      </c>
      <c r="Y1824" s="588" t="s">
        <v>18</v>
      </c>
    </row>
    <row r="1825" spans="1:25" ht="13.5" thickBot="1" x14ac:dyDescent="0.25">
      <c r="A1825" s="437"/>
      <c r="B1825" s="34"/>
      <c r="C1825" s="34"/>
      <c r="D1825" s="132"/>
      <c r="E1825" s="411" t="s">
        <v>195</v>
      </c>
      <c r="F1825" s="823" t="s">
        <v>194</v>
      </c>
      <c r="G1825" s="83" t="s">
        <v>18</v>
      </c>
      <c r="H1825" s="83" t="s">
        <v>18</v>
      </c>
      <c r="I1825" s="83" t="s">
        <v>18</v>
      </c>
      <c r="J1825" s="83" t="s">
        <v>18</v>
      </c>
      <c r="K1825" s="83" t="s">
        <v>18</v>
      </c>
      <c r="L1825" s="220">
        <f>L1827+L1830+L1832+L1834</f>
        <v>8532.2999999999993</v>
      </c>
      <c r="M1825" s="220">
        <f t="shared" ref="M1825:O1825" si="1121">M1827+M1830+M1832+M1834</f>
        <v>7698</v>
      </c>
      <c r="N1825" s="220">
        <f t="shared" si="1121"/>
        <v>2939.68</v>
      </c>
      <c r="O1825" s="146">
        <f t="shared" si="1121"/>
        <v>409</v>
      </c>
      <c r="P1825" s="101" t="str">
        <f t="shared" ref="P1825" si="1122">P1827</f>
        <v>Х</v>
      </c>
      <c r="Q1825" s="78">
        <f>Q1827+Q1830+Q1832+Q1834</f>
        <v>7490162</v>
      </c>
      <c r="R1825" s="387">
        <f t="shared" ref="R1825:U1825" si="1123">R1827+R1830+R1832+R1834</f>
        <v>0</v>
      </c>
      <c r="S1825" s="78">
        <f t="shared" si="1123"/>
        <v>4464970.2699999996</v>
      </c>
      <c r="T1825" s="78">
        <f t="shared" si="1123"/>
        <v>0</v>
      </c>
      <c r="U1825" s="78">
        <f t="shared" si="1123"/>
        <v>3025191.73</v>
      </c>
      <c r="V1825" s="220">
        <v>0</v>
      </c>
      <c r="W1825" s="128" t="s">
        <v>18</v>
      </c>
      <c r="X1825" s="128" t="s">
        <v>18</v>
      </c>
      <c r="Y1825" s="129" t="s">
        <v>18</v>
      </c>
    </row>
    <row r="1826" spans="1:25" ht="15" x14ac:dyDescent="0.2">
      <c r="A1826" s="484" t="s">
        <v>1345</v>
      </c>
      <c r="B1826" s="97" t="s">
        <v>1877</v>
      </c>
      <c r="C1826" s="97">
        <v>1</v>
      </c>
      <c r="D1826" s="211" t="s">
        <v>2272</v>
      </c>
      <c r="E1826" s="212" t="s">
        <v>366</v>
      </c>
      <c r="F1826" s="38" t="s">
        <v>370</v>
      </c>
      <c r="G1826" s="58" t="s">
        <v>38</v>
      </c>
      <c r="H1826" s="74">
        <v>1972</v>
      </c>
      <c r="I1826" s="74">
        <v>2018</v>
      </c>
      <c r="J1826" s="183" t="s">
        <v>371</v>
      </c>
      <c r="K1826" s="58">
        <v>3</v>
      </c>
      <c r="L1826" s="59">
        <v>1801.2</v>
      </c>
      <c r="M1826" s="59">
        <v>1634.9</v>
      </c>
      <c r="N1826" s="59">
        <v>790</v>
      </c>
      <c r="O1826" s="142">
        <v>108</v>
      </c>
      <c r="P1826" s="300" t="s">
        <v>2111</v>
      </c>
      <c r="Q1826" s="59">
        <v>1076292</v>
      </c>
      <c r="R1826" s="376">
        <v>0</v>
      </c>
      <c r="S1826" s="59">
        <v>641589.83000000007</v>
      </c>
      <c r="T1826" s="59">
        <v>0</v>
      </c>
      <c r="U1826" s="59">
        <v>434702.17</v>
      </c>
      <c r="V1826" s="59">
        <v>0</v>
      </c>
      <c r="W1826" s="107">
        <f>Q1826/L1826</f>
        <v>597.54163890739505</v>
      </c>
      <c r="X1826" s="824">
        <v>824.38</v>
      </c>
      <c r="Y1826" s="106">
        <v>44561</v>
      </c>
    </row>
    <row r="1827" spans="1:25" x14ac:dyDescent="0.2">
      <c r="A1827" s="437"/>
      <c r="B1827" s="34"/>
      <c r="C1827" s="34"/>
      <c r="D1827" s="132"/>
      <c r="E1827" s="502"/>
      <c r="F1827" s="39" t="s">
        <v>31</v>
      </c>
      <c r="G1827" s="283" t="s">
        <v>18</v>
      </c>
      <c r="H1827" s="283" t="s">
        <v>18</v>
      </c>
      <c r="I1827" s="283" t="s">
        <v>18</v>
      </c>
      <c r="J1827" s="283" t="s">
        <v>18</v>
      </c>
      <c r="K1827" s="283" t="s">
        <v>18</v>
      </c>
      <c r="L1827" s="62">
        <f>L1826</f>
        <v>1801.2</v>
      </c>
      <c r="M1827" s="62">
        <f>M1826</f>
        <v>1634.9</v>
      </c>
      <c r="N1827" s="62">
        <f>N1826</f>
        <v>790</v>
      </c>
      <c r="O1827" s="143">
        <f>O1826</f>
        <v>108</v>
      </c>
      <c r="P1827" s="350" t="s">
        <v>18</v>
      </c>
      <c r="Q1827" s="62">
        <f>Q1826</f>
        <v>1076292</v>
      </c>
      <c r="R1827" s="391">
        <f t="shared" ref="R1827:U1827" si="1124">R1826</f>
        <v>0</v>
      </c>
      <c r="S1827" s="62">
        <f t="shared" si="1124"/>
        <v>641589.83000000007</v>
      </c>
      <c r="T1827" s="62">
        <f t="shared" si="1124"/>
        <v>0</v>
      </c>
      <c r="U1827" s="62">
        <f t="shared" si="1124"/>
        <v>434702.17</v>
      </c>
      <c r="V1827" s="62">
        <v>0</v>
      </c>
      <c r="W1827" s="501" t="s">
        <v>18</v>
      </c>
      <c r="X1827" s="109" t="s">
        <v>18</v>
      </c>
      <c r="Y1827" s="501" t="s">
        <v>18</v>
      </c>
    </row>
    <row r="1828" spans="1:25" ht="15" x14ac:dyDescent="0.2">
      <c r="A1828" s="484" t="s">
        <v>1202</v>
      </c>
      <c r="B1828" s="97" t="s">
        <v>1878</v>
      </c>
      <c r="C1828" s="97">
        <v>5</v>
      </c>
      <c r="D1828" s="211" t="s">
        <v>2271</v>
      </c>
      <c r="E1828" s="502" t="s">
        <v>367</v>
      </c>
      <c r="F1828" s="269" t="s">
        <v>365</v>
      </c>
      <c r="G1828" s="156" t="s">
        <v>38</v>
      </c>
      <c r="H1828" s="953">
        <v>1979</v>
      </c>
      <c r="I1828" s="953">
        <v>2011</v>
      </c>
      <c r="J1828" s="185" t="s">
        <v>363</v>
      </c>
      <c r="K1828" s="156">
        <v>4</v>
      </c>
      <c r="L1828" s="150">
        <v>1769.3</v>
      </c>
      <c r="M1828" s="150">
        <v>1587.1</v>
      </c>
      <c r="N1828" s="150">
        <v>577.67999999999995</v>
      </c>
      <c r="O1828" s="134">
        <v>84</v>
      </c>
      <c r="P1828" s="336" t="s">
        <v>2120</v>
      </c>
      <c r="Q1828" s="150">
        <v>538125</v>
      </c>
      <c r="R1828" s="371">
        <v>0</v>
      </c>
      <c r="S1828" s="150">
        <v>320782.40000000002</v>
      </c>
      <c r="T1828" s="150">
        <v>0</v>
      </c>
      <c r="U1828" s="150">
        <v>217342.6</v>
      </c>
      <c r="V1828" s="150">
        <v>0</v>
      </c>
      <c r="W1828" s="956">
        <f>Q1828/L1828</f>
        <v>304.14570734188663</v>
      </c>
      <c r="X1828" s="284">
        <v>406.17</v>
      </c>
      <c r="Y1828" s="825">
        <v>44561</v>
      </c>
    </row>
    <row r="1829" spans="1:25" ht="15" x14ac:dyDescent="0.2">
      <c r="A1829" s="484" t="s">
        <v>1202</v>
      </c>
      <c r="B1829" s="97" t="s">
        <v>1879</v>
      </c>
      <c r="C1829" s="97">
        <v>8</v>
      </c>
      <c r="D1829" s="211" t="s">
        <v>45</v>
      </c>
      <c r="E1829" s="502" t="s">
        <v>367</v>
      </c>
      <c r="F1829" s="269" t="s">
        <v>365</v>
      </c>
      <c r="G1829" s="156" t="s">
        <v>38</v>
      </c>
      <c r="H1829" s="953">
        <v>1979</v>
      </c>
      <c r="I1829" s="953">
        <v>2011</v>
      </c>
      <c r="J1829" s="185" t="s">
        <v>363</v>
      </c>
      <c r="K1829" s="156">
        <v>4</v>
      </c>
      <c r="L1829" s="150">
        <v>1769.3</v>
      </c>
      <c r="M1829" s="150">
        <v>1587.1</v>
      </c>
      <c r="N1829" s="150">
        <v>577.67999999999995</v>
      </c>
      <c r="O1829" s="134">
        <v>84</v>
      </c>
      <c r="P1829" s="826" t="s">
        <v>45</v>
      </c>
      <c r="Q1829" s="150">
        <v>4040288</v>
      </c>
      <c r="R1829" s="371">
        <v>0</v>
      </c>
      <c r="S1829" s="150">
        <v>2408461.37</v>
      </c>
      <c r="T1829" s="150">
        <v>0</v>
      </c>
      <c r="U1829" s="150">
        <v>1631826.63</v>
      </c>
      <c r="V1829" s="150">
        <v>0</v>
      </c>
      <c r="W1829" s="170">
        <f>Q1829/N1829</f>
        <v>6993.9897521118965</v>
      </c>
      <c r="X1829" s="284">
        <v>6497.03</v>
      </c>
      <c r="Y1829" s="825">
        <v>44561</v>
      </c>
    </row>
    <row r="1830" spans="1:25" x14ac:dyDescent="0.2">
      <c r="A1830" s="437"/>
      <c r="B1830" s="34"/>
      <c r="C1830" s="34"/>
      <c r="D1830" s="132"/>
      <c r="E1830" s="502"/>
      <c r="F1830" s="39" t="s">
        <v>31</v>
      </c>
      <c r="G1830" s="283" t="s">
        <v>18</v>
      </c>
      <c r="H1830" s="283" t="s">
        <v>18</v>
      </c>
      <c r="I1830" s="283" t="s">
        <v>18</v>
      </c>
      <c r="J1830" s="283" t="s">
        <v>18</v>
      </c>
      <c r="K1830" s="283" t="s">
        <v>18</v>
      </c>
      <c r="L1830" s="62">
        <f>L1829</f>
        <v>1769.3</v>
      </c>
      <c r="M1830" s="62">
        <f>M1829</f>
        <v>1587.1</v>
      </c>
      <c r="N1830" s="62">
        <f>N1829</f>
        <v>577.67999999999995</v>
      </c>
      <c r="O1830" s="143">
        <f>O1829</f>
        <v>84</v>
      </c>
      <c r="P1830" s="350" t="s">
        <v>18</v>
      </c>
      <c r="Q1830" s="62">
        <f>Q1828+Q1829</f>
        <v>4578413</v>
      </c>
      <c r="R1830" s="391">
        <f t="shared" ref="R1830:U1830" si="1125">R1828+R1829</f>
        <v>0</v>
      </c>
      <c r="S1830" s="62">
        <f t="shared" si="1125"/>
        <v>2729243.77</v>
      </c>
      <c r="T1830" s="62">
        <f t="shared" si="1125"/>
        <v>0</v>
      </c>
      <c r="U1830" s="62">
        <f t="shared" si="1125"/>
        <v>1849169.23</v>
      </c>
      <c r="V1830" s="62">
        <v>0</v>
      </c>
      <c r="W1830" s="109" t="s">
        <v>18</v>
      </c>
      <c r="X1830" s="109" t="s">
        <v>18</v>
      </c>
      <c r="Y1830" s="501" t="s">
        <v>18</v>
      </c>
    </row>
    <row r="1831" spans="1:25" ht="15" x14ac:dyDescent="0.2">
      <c r="A1831" s="484" t="s">
        <v>1346</v>
      </c>
      <c r="B1831" s="97" t="s">
        <v>1880</v>
      </c>
      <c r="C1831" s="97">
        <v>1</v>
      </c>
      <c r="D1831" s="211" t="s">
        <v>2272</v>
      </c>
      <c r="E1831" s="502" t="s">
        <v>368</v>
      </c>
      <c r="F1831" s="269" t="s">
        <v>2283</v>
      </c>
      <c r="G1831" s="156" t="s">
        <v>38</v>
      </c>
      <c r="H1831" s="953">
        <v>1979</v>
      </c>
      <c r="I1831" s="953">
        <v>2012</v>
      </c>
      <c r="J1831" s="185" t="s">
        <v>2284</v>
      </c>
      <c r="K1831" s="156">
        <v>4</v>
      </c>
      <c r="L1831" s="150">
        <v>2480.9</v>
      </c>
      <c r="M1831" s="150">
        <v>2238</v>
      </c>
      <c r="N1831" s="150">
        <v>786</v>
      </c>
      <c r="O1831" s="134">
        <v>121</v>
      </c>
      <c r="P1831" s="336" t="s">
        <v>2111</v>
      </c>
      <c r="Q1831" s="150">
        <v>1210676</v>
      </c>
      <c r="R1831" s="371">
        <v>0</v>
      </c>
      <c r="S1831" s="150">
        <v>721697.65</v>
      </c>
      <c r="T1831" s="150">
        <v>0</v>
      </c>
      <c r="U1831" s="150">
        <v>488978.35</v>
      </c>
      <c r="V1831" s="150">
        <v>0</v>
      </c>
      <c r="W1831" s="956">
        <f>Q1831/L1831</f>
        <v>487.99871014551167</v>
      </c>
      <c r="X1831" s="284">
        <v>824.38</v>
      </c>
      <c r="Y1831" s="825">
        <v>44561</v>
      </c>
    </row>
    <row r="1832" spans="1:25" x14ac:dyDescent="0.2">
      <c r="A1832" s="437"/>
      <c r="B1832" s="34"/>
      <c r="C1832" s="34"/>
      <c r="D1832" s="132"/>
      <c r="E1832" s="502"/>
      <c r="F1832" s="39" t="s">
        <v>31</v>
      </c>
      <c r="G1832" s="283" t="s">
        <v>18</v>
      </c>
      <c r="H1832" s="283" t="s">
        <v>18</v>
      </c>
      <c r="I1832" s="283" t="s">
        <v>18</v>
      </c>
      <c r="J1832" s="283" t="s">
        <v>18</v>
      </c>
      <c r="K1832" s="283" t="s">
        <v>18</v>
      </c>
      <c r="L1832" s="62">
        <f>L1831</f>
        <v>2480.9</v>
      </c>
      <c r="M1832" s="62">
        <f>M1831</f>
        <v>2238</v>
      </c>
      <c r="N1832" s="62">
        <f>N1831</f>
        <v>786</v>
      </c>
      <c r="O1832" s="143">
        <f>O1831</f>
        <v>121</v>
      </c>
      <c r="P1832" s="350" t="s">
        <v>18</v>
      </c>
      <c r="Q1832" s="62">
        <f>Q1831</f>
        <v>1210676</v>
      </c>
      <c r="R1832" s="391">
        <f t="shared" ref="R1832:U1832" si="1126">R1831</f>
        <v>0</v>
      </c>
      <c r="S1832" s="62">
        <f t="shared" si="1126"/>
        <v>721697.65</v>
      </c>
      <c r="T1832" s="62">
        <f t="shared" si="1126"/>
        <v>0</v>
      </c>
      <c r="U1832" s="62">
        <f t="shared" si="1126"/>
        <v>488978.35</v>
      </c>
      <c r="V1832" s="62">
        <v>0</v>
      </c>
      <c r="W1832" s="501" t="s">
        <v>18</v>
      </c>
      <c r="X1832" s="109" t="s">
        <v>18</v>
      </c>
      <c r="Y1832" s="501" t="s">
        <v>18</v>
      </c>
    </row>
    <row r="1833" spans="1:25" x14ac:dyDescent="0.2">
      <c r="A1833" s="437"/>
      <c r="B1833" s="34"/>
      <c r="C1833" s="34"/>
      <c r="D1833" s="132"/>
      <c r="E1833" s="502" t="s">
        <v>369</v>
      </c>
      <c r="F1833" s="269" t="s">
        <v>428</v>
      </c>
      <c r="G1833" s="156" t="s">
        <v>38</v>
      </c>
      <c r="H1833" s="156">
        <v>1989</v>
      </c>
      <c r="I1833" s="156">
        <v>2016</v>
      </c>
      <c r="J1833" s="156" t="s">
        <v>363</v>
      </c>
      <c r="K1833" s="156">
        <v>4</v>
      </c>
      <c r="L1833" s="150">
        <v>1857.5</v>
      </c>
      <c r="M1833" s="150">
        <v>1707.4</v>
      </c>
      <c r="N1833" s="150">
        <v>615</v>
      </c>
      <c r="O1833" s="134">
        <v>96</v>
      </c>
      <c r="P1833" s="336" t="s">
        <v>2115</v>
      </c>
      <c r="Q1833" s="150">
        <v>624781</v>
      </c>
      <c r="R1833" s="371">
        <v>0</v>
      </c>
      <c r="S1833" s="150">
        <v>372439.02</v>
      </c>
      <c r="T1833" s="150">
        <v>0</v>
      </c>
      <c r="U1833" s="150">
        <v>252341.98</v>
      </c>
      <c r="V1833" s="150">
        <v>0</v>
      </c>
      <c r="W1833" s="956">
        <f>Q1833/L1833</f>
        <v>336.35585464333781</v>
      </c>
      <c r="X1833" s="956">
        <v>342.21</v>
      </c>
      <c r="Y1833" s="825">
        <v>44561</v>
      </c>
    </row>
    <row r="1834" spans="1:25" ht="15" thickBot="1" x14ac:dyDescent="0.25">
      <c r="A1834" s="437"/>
      <c r="B1834" s="34"/>
      <c r="C1834" s="34"/>
      <c r="D1834" s="132"/>
      <c r="E1834" s="263"/>
      <c r="F1834" s="506" t="s">
        <v>31</v>
      </c>
      <c r="G1834" s="705" t="s">
        <v>18</v>
      </c>
      <c r="H1834" s="705" t="s">
        <v>18</v>
      </c>
      <c r="I1834" s="705" t="s">
        <v>18</v>
      </c>
      <c r="J1834" s="705" t="s">
        <v>18</v>
      </c>
      <c r="K1834" s="705" t="s">
        <v>18</v>
      </c>
      <c r="L1834" s="706">
        <f>L1832</f>
        <v>2480.9</v>
      </c>
      <c r="M1834" s="706">
        <f>M1832</f>
        <v>2238</v>
      </c>
      <c r="N1834" s="706">
        <f>N1832</f>
        <v>786</v>
      </c>
      <c r="O1834" s="1131">
        <f>O1833</f>
        <v>96</v>
      </c>
      <c r="P1834" s="357" t="s">
        <v>18</v>
      </c>
      <c r="Q1834" s="706">
        <f>Q1833</f>
        <v>624781</v>
      </c>
      <c r="R1834" s="707">
        <f>R1832+R1833+R1828</f>
        <v>0</v>
      </c>
      <c r="S1834" s="706">
        <f>S1833</f>
        <v>372439.02</v>
      </c>
      <c r="T1834" s="706">
        <f>T1832+T1833+T1828</f>
        <v>0</v>
      </c>
      <c r="U1834" s="706">
        <f>U1833</f>
        <v>252341.98</v>
      </c>
      <c r="V1834" s="706">
        <f>V1832+V1833+V1828</f>
        <v>0</v>
      </c>
      <c r="W1834" s="706" t="s">
        <v>18</v>
      </c>
      <c r="X1834" s="706" t="s">
        <v>18</v>
      </c>
      <c r="Y1834" s="705" t="s">
        <v>18</v>
      </c>
    </row>
    <row r="1835" spans="1:25" ht="13.5" thickBot="1" x14ac:dyDescent="0.25">
      <c r="A1835" s="437"/>
      <c r="B1835" s="34"/>
      <c r="C1835" s="34"/>
      <c r="D1835" s="132"/>
      <c r="E1835" s="55" t="s">
        <v>196</v>
      </c>
      <c r="F1835" s="33" t="s">
        <v>336</v>
      </c>
      <c r="G1835" s="27" t="s">
        <v>18</v>
      </c>
      <c r="H1835" s="27" t="s">
        <v>18</v>
      </c>
      <c r="I1835" s="27" t="s">
        <v>18</v>
      </c>
      <c r="J1835" s="27" t="s">
        <v>18</v>
      </c>
      <c r="K1835" s="27" t="s">
        <v>18</v>
      </c>
      <c r="L1835" s="28">
        <v>1896</v>
      </c>
      <c r="M1835" s="28">
        <v>1732.9</v>
      </c>
      <c r="N1835" s="28"/>
      <c r="O1835" s="136">
        <f t="shared" ref="O1835" si="1127">O1837+O1839</f>
        <v>101</v>
      </c>
      <c r="P1835" s="101" t="str">
        <f t="shared" ref="P1835" si="1128">P1837</f>
        <v>Х</v>
      </c>
      <c r="Q1835" s="28">
        <f>Q1837+Q1839</f>
        <v>6355784</v>
      </c>
      <c r="R1835" s="373">
        <f t="shared" ref="R1835:U1835" si="1129">R1837+R1839</f>
        <v>0</v>
      </c>
      <c r="S1835" s="28">
        <f t="shared" si="1129"/>
        <v>3691801.5</v>
      </c>
      <c r="T1835" s="28">
        <f t="shared" si="1129"/>
        <v>221181</v>
      </c>
      <c r="U1835" s="28">
        <f t="shared" si="1129"/>
        <v>2442801.5</v>
      </c>
      <c r="V1835" s="28">
        <v>0</v>
      </c>
      <c r="W1835" s="101" t="s">
        <v>18</v>
      </c>
      <c r="X1835" s="101" t="s">
        <v>18</v>
      </c>
      <c r="Y1835" s="102" t="s">
        <v>18</v>
      </c>
    </row>
    <row r="1836" spans="1:25" ht="15" x14ac:dyDescent="0.2">
      <c r="A1836" s="484" t="s">
        <v>1347</v>
      </c>
      <c r="B1836" s="97" t="s">
        <v>1881</v>
      </c>
      <c r="C1836" s="97">
        <v>3</v>
      </c>
      <c r="D1836" s="211" t="s">
        <v>2274</v>
      </c>
      <c r="E1836" s="293" t="s">
        <v>197</v>
      </c>
      <c r="F1836" s="319" t="s">
        <v>1043</v>
      </c>
      <c r="G1836" s="205" t="s">
        <v>38</v>
      </c>
      <c r="H1836" s="205">
        <v>1973</v>
      </c>
      <c r="I1836" s="205">
        <v>2010</v>
      </c>
      <c r="J1836" s="207" t="s">
        <v>81</v>
      </c>
      <c r="K1836" s="205">
        <v>3</v>
      </c>
      <c r="L1836" s="176">
        <v>1198.9000000000001</v>
      </c>
      <c r="M1836" s="176">
        <v>1091.0999999999999</v>
      </c>
      <c r="N1836" s="176"/>
      <c r="O1836" s="208">
        <v>53</v>
      </c>
      <c r="P1836" s="343" t="s">
        <v>2138</v>
      </c>
      <c r="Q1836" s="176">
        <v>1778147</v>
      </c>
      <c r="R1836" s="385">
        <v>0</v>
      </c>
      <c r="S1836" s="176">
        <v>1070088.17</v>
      </c>
      <c r="T1836" s="176">
        <v>0</v>
      </c>
      <c r="U1836" s="827">
        <v>708058.83</v>
      </c>
      <c r="V1836" s="176">
        <v>0</v>
      </c>
      <c r="W1836" s="209">
        <f>Q1836/L1836</f>
        <v>1483.1487196596879</v>
      </c>
      <c r="X1836" s="209">
        <v>2081.96</v>
      </c>
      <c r="Y1836" s="210">
        <v>44561</v>
      </c>
    </row>
    <row r="1837" spans="1:25" x14ac:dyDescent="0.2">
      <c r="A1837" s="437"/>
      <c r="B1837" s="34"/>
      <c r="C1837" s="34"/>
      <c r="D1837" s="132"/>
      <c r="E1837" s="418"/>
      <c r="F1837" s="39" t="s">
        <v>31</v>
      </c>
      <c r="G1837" s="283" t="s">
        <v>18</v>
      </c>
      <c r="H1837" s="283" t="s">
        <v>18</v>
      </c>
      <c r="I1837" s="283" t="s">
        <v>18</v>
      </c>
      <c r="J1837" s="283" t="s">
        <v>18</v>
      </c>
      <c r="K1837" s="283" t="s">
        <v>18</v>
      </c>
      <c r="L1837" s="62">
        <v>1198.9000000000001</v>
      </c>
      <c r="M1837" s="62">
        <v>1091.0999999999999</v>
      </c>
      <c r="N1837" s="62"/>
      <c r="O1837" s="143">
        <v>53</v>
      </c>
      <c r="P1837" s="109" t="s">
        <v>18</v>
      </c>
      <c r="Q1837" s="62">
        <f>Q1836</f>
        <v>1778147</v>
      </c>
      <c r="R1837" s="391">
        <f t="shared" ref="R1837:U1837" si="1130">R1836</f>
        <v>0</v>
      </c>
      <c r="S1837" s="62">
        <f t="shared" si="1130"/>
        <v>1070088.17</v>
      </c>
      <c r="T1837" s="62">
        <f t="shared" si="1130"/>
        <v>0</v>
      </c>
      <c r="U1837" s="62">
        <f t="shared" si="1130"/>
        <v>708058.83</v>
      </c>
      <c r="V1837" s="62">
        <v>0</v>
      </c>
      <c r="W1837" s="109" t="s">
        <v>18</v>
      </c>
      <c r="X1837" s="109" t="s">
        <v>18</v>
      </c>
      <c r="Y1837" s="110" t="s">
        <v>18</v>
      </c>
    </row>
    <row r="1838" spans="1:25" ht="15" x14ac:dyDescent="0.2">
      <c r="A1838" s="484" t="s">
        <v>1348</v>
      </c>
      <c r="B1838" s="97" t="s">
        <v>1882</v>
      </c>
      <c r="C1838" s="97">
        <v>10</v>
      </c>
      <c r="D1838" s="211" t="s">
        <v>2129</v>
      </c>
      <c r="E1838" s="365" t="s">
        <v>198</v>
      </c>
      <c r="F1838" s="37" t="s">
        <v>1041</v>
      </c>
      <c r="G1838" s="58" t="s">
        <v>38</v>
      </c>
      <c r="H1838" s="58">
        <v>1960</v>
      </c>
      <c r="I1838" s="58">
        <v>2010</v>
      </c>
      <c r="J1838" s="183" t="s">
        <v>82</v>
      </c>
      <c r="K1838" s="58">
        <v>2</v>
      </c>
      <c r="L1838" s="59">
        <v>697.1</v>
      </c>
      <c r="M1838" s="59">
        <v>641.79999999999995</v>
      </c>
      <c r="N1838" s="59"/>
      <c r="O1838" s="142">
        <v>48</v>
      </c>
      <c r="P1838" s="340" t="s">
        <v>2129</v>
      </c>
      <c r="Q1838" s="59">
        <v>4577637</v>
      </c>
      <c r="R1838" s="376">
        <v>0</v>
      </c>
      <c r="S1838" s="59">
        <v>2621713.33</v>
      </c>
      <c r="T1838" s="59">
        <v>221181</v>
      </c>
      <c r="U1838" s="59">
        <v>1734742.67</v>
      </c>
      <c r="V1838" s="59">
        <v>0</v>
      </c>
      <c r="W1838" s="105">
        <f>Q1838/L1838</f>
        <v>6566.68627169703</v>
      </c>
      <c r="X1838" s="105">
        <v>5030.63</v>
      </c>
      <c r="Y1838" s="106">
        <v>44561</v>
      </c>
    </row>
    <row r="1839" spans="1:25" ht="13.5" thickBot="1" x14ac:dyDescent="0.25">
      <c r="A1839" s="437"/>
      <c r="B1839" s="34"/>
      <c r="C1839" s="34"/>
      <c r="D1839" s="132"/>
      <c r="E1839" s="403"/>
      <c r="F1839" s="506" t="s">
        <v>31</v>
      </c>
      <c r="G1839" s="507" t="s">
        <v>18</v>
      </c>
      <c r="H1839" s="507" t="s">
        <v>18</v>
      </c>
      <c r="I1839" s="507" t="s">
        <v>18</v>
      </c>
      <c r="J1839" s="828" t="s">
        <v>18</v>
      </c>
      <c r="K1839" s="507" t="s">
        <v>18</v>
      </c>
      <c r="L1839" s="285">
        <v>697.1</v>
      </c>
      <c r="M1839" s="285">
        <v>641.79999999999995</v>
      </c>
      <c r="N1839" s="285"/>
      <c r="O1839" s="508">
        <v>48</v>
      </c>
      <c r="P1839" s="540" t="s">
        <v>18</v>
      </c>
      <c r="Q1839" s="285">
        <f>Q1838</f>
        <v>4577637</v>
      </c>
      <c r="R1839" s="510">
        <f t="shared" ref="R1839:U1839" si="1131">R1838</f>
        <v>0</v>
      </c>
      <c r="S1839" s="285">
        <f t="shared" si="1131"/>
        <v>2621713.33</v>
      </c>
      <c r="T1839" s="285">
        <f t="shared" si="1131"/>
        <v>221181</v>
      </c>
      <c r="U1839" s="285">
        <f t="shared" si="1131"/>
        <v>1734742.67</v>
      </c>
      <c r="V1839" s="285">
        <v>0</v>
      </c>
      <c r="W1839" s="511" t="s">
        <v>18</v>
      </c>
      <c r="X1839" s="511" t="s">
        <v>18</v>
      </c>
      <c r="Y1839" s="567" t="s">
        <v>18</v>
      </c>
    </row>
    <row r="1840" spans="1:25" ht="13.5" thickBot="1" x14ac:dyDescent="0.3">
      <c r="A1840" s="437"/>
      <c r="B1840" s="34"/>
      <c r="C1840" s="34"/>
      <c r="D1840" s="132"/>
      <c r="E1840" s="55" t="s">
        <v>199</v>
      </c>
      <c r="F1840" s="33" t="s">
        <v>135</v>
      </c>
      <c r="G1840" s="27" t="s">
        <v>18</v>
      </c>
      <c r="H1840" s="27" t="s">
        <v>18</v>
      </c>
      <c r="I1840" s="27" t="s">
        <v>18</v>
      </c>
      <c r="J1840" s="27" t="s">
        <v>18</v>
      </c>
      <c r="K1840" s="27" t="s">
        <v>18</v>
      </c>
      <c r="L1840" s="28">
        <f>L1842+L1845</f>
        <v>2545.1</v>
      </c>
      <c r="M1840" s="28">
        <f t="shared" ref="M1840:O1840" si="1132">M1842+M1845</f>
        <v>2324.9</v>
      </c>
      <c r="N1840" s="28">
        <f t="shared" si="1132"/>
        <v>989.5</v>
      </c>
      <c r="O1840" s="1158">
        <f t="shared" si="1132"/>
        <v>96</v>
      </c>
      <c r="P1840" s="335" t="s">
        <v>18</v>
      </c>
      <c r="Q1840" s="28">
        <f>Q1842+Q1845</f>
        <v>3961965</v>
      </c>
      <c r="R1840" s="28">
        <f t="shared" ref="R1840:V1840" si="1133">R1842+R1845</f>
        <v>0</v>
      </c>
      <c r="S1840" s="28">
        <f t="shared" si="1133"/>
        <v>2367579</v>
      </c>
      <c r="T1840" s="28">
        <f t="shared" si="1133"/>
        <v>0</v>
      </c>
      <c r="U1840" s="28">
        <f t="shared" si="1133"/>
        <v>1594386</v>
      </c>
      <c r="V1840" s="28">
        <f t="shared" si="1133"/>
        <v>0</v>
      </c>
      <c r="W1840" s="101" t="s">
        <v>18</v>
      </c>
      <c r="X1840" s="101" t="s">
        <v>18</v>
      </c>
      <c r="Y1840" s="102" t="s">
        <v>18</v>
      </c>
    </row>
    <row r="1841" spans="1:25" x14ac:dyDescent="0.25">
      <c r="A1841" s="437"/>
      <c r="B1841" s="34"/>
      <c r="C1841" s="34"/>
      <c r="D1841" s="132"/>
      <c r="E1841" s="939" t="s">
        <v>200</v>
      </c>
      <c r="F1841" s="697" t="s">
        <v>2287</v>
      </c>
      <c r="G1841" s="714" t="s">
        <v>38</v>
      </c>
      <c r="H1841" s="940">
        <v>1971</v>
      </c>
      <c r="I1841" s="940"/>
      <c r="J1841" s="1154" t="s">
        <v>2116</v>
      </c>
      <c r="K1841" s="714">
        <v>2</v>
      </c>
      <c r="L1841" s="163">
        <v>724.1</v>
      </c>
      <c r="M1841" s="163">
        <v>667.7</v>
      </c>
      <c r="N1841" s="163">
        <v>424.79999999999995</v>
      </c>
      <c r="O1841" s="942">
        <v>31</v>
      </c>
      <c r="P1841" s="339" t="s">
        <v>2293</v>
      </c>
      <c r="Q1841" s="163">
        <v>3706807</v>
      </c>
      <c r="R1841" s="163">
        <v>0</v>
      </c>
      <c r="S1841" s="163">
        <f>Q1841-U1841</f>
        <v>2215103</v>
      </c>
      <c r="T1841" s="163">
        <v>0</v>
      </c>
      <c r="U1841" s="163">
        <v>1491704</v>
      </c>
      <c r="V1841" s="163">
        <v>0</v>
      </c>
      <c r="W1841" s="163">
        <f>Q1841/L1841</f>
        <v>5119.1921005385993</v>
      </c>
      <c r="X1841" s="163">
        <v>5243.44</v>
      </c>
      <c r="Y1841" s="164">
        <v>44561</v>
      </c>
    </row>
    <row r="1842" spans="1:25" x14ac:dyDescent="0.2">
      <c r="A1842" s="437"/>
      <c r="B1842" s="34"/>
      <c r="C1842" s="34"/>
      <c r="D1842" s="132"/>
      <c r="E1842" s="1155"/>
      <c r="F1842" s="530" t="s">
        <v>31</v>
      </c>
      <c r="G1842" s="501" t="s">
        <v>18</v>
      </c>
      <c r="H1842" s="501" t="s">
        <v>18</v>
      </c>
      <c r="I1842" s="501" t="s">
        <v>18</v>
      </c>
      <c r="J1842" s="501" t="s">
        <v>18</v>
      </c>
      <c r="K1842" s="501" t="s">
        <v>18</v>
      </c>
      <c r="L1842" s="547">
        <f>L1841</f>
        <v>724.1</v>
      </c>
      <c r="M1842" s="547">
        <f>M1841</f>
        <v>667.7</v>
      </c>
      <c r="N1842" s="547">
        <f>N1841</f>
        <v>424.79999999999995</v>
      </c>
      <c r="O1842" s="910">
        <f>O1841</f>
        <v>31</v>
      </c>
      <c r="P1842" s="350" t="s">
        <v>18</v>
      </c>
      <c r="Q1842" s="109">
        <f t="shared" ref="Q1842:V1842" si="1134">SUM(Q1841)</f>
        <v>3706807</v>
      </c>
      <c r="R1842" s="109">
        <f t="shared" si="1134"/>
        <v>0</v>
      </c>
      <c r="S1842" s="109">
        <f t="shared" si="1134"/>
        <v>2215103</v>
      </c>
      <c r="T1842" s="109">
        <f t="shared" si="1134"/>
        <v>0</v>
      </c>
      <c r="U1842" s="109">
        <f t="shared" si="1134"/>
        <v>1491704</v>
      </c>
      <c r="V1842" s="109">
        <f t="shared" si="1134"/>
        <v>0</v>
      </c>
      <c r="W1842" s="109" t="s">
        <v>18</v>
      </c>
      <c r="X1842" s="109" t="s">
        <v>18</v>
      </c>
      <c r="Y1842" s="110" t="s">
        <v>18</v>
      </c>
    </row>
    <row r="1843" spans="1:25" ht="25.5" x14ac:dyDescent="0.25">
      <c r="A1843" s="437"/>
      <c r="B1843" s="34"/>
      <c r="C1843" s="34"/>
      <c r="D1843" s="132"/>
      <c r="E1843" s="883" t="s">
        <v>2117</v>
      </c>
      <c r="F1843" s="698" t="s">
        <v>2295</v>
      </c>
      <c r="G1843" s="284" t="s">
        <v>38</v>
      </c>
      <c r="H1843" s="884">
        <v>1989</v>
      </c>
      <c r="I1843" s="884"/>
      <c r="J1843" s="1156" t="s">
        <v>2294</v>
      </c>
      <c r="K1843" s="284">
        <v>4</v>
      </c>
      <c r="L1843" s="1153">
        <v>1821</v>
      </c>
      <c r="M1843" s="1153">
        <v>1657.2</v>
      </c>
      <c r="N1843" s="1153">
        <v>564.70000000000005</v>
      </c>
      <c r="O1843" s="98">
        <v>65</v>
      </c>
      <c r="P1843" s="336" t="s">
        <v>2140</v>
      </c>
      <c r="Q1843" s="1153">
        <v>127579</v>
      </c>
      <c r="R1843" s="1153">
        <v>0</v>
      </c>
      <c r="S1843" s="1153">
        <f>Q1843-U1843</f>
        <v>76238</v>
      </c>
      <c r="T1843" s="1153">
        <v>0</v>
      </c>
      <c r="U1843" s="1153">
        <v>51341</v>
      </c>
      <c r="V1843" s="1153">
        <v>0</v>
      </c>
      <c r="W1843" s="1153">
        <f>Q1843/L1843</f>
        <v>70.05985722130697</v>
      </c>
      <c r="X1843" s="1153">
        <v>70.06</v>
      </c>
      <c r="Y1843" s="157">
        <v>44561</v>
      </c>
    </row>
    <row r="1844" spans="1:25" ht="25.5" x14ac:dyDescent="0.25">
      <c r="A1844" s="437"/>
      <c r="B1844" s="34"/>
      <c r="C1844" s="34"/>
      <c r="D1844" s="132"/>
      <c r="E1844" s="883" t="s">
        <v>2117</v>
      </c>
      <c r="F1844" s="698" t="s">
        <v>2295</v>
      </c>
      <c r="G1844" s="284" t="s">
        <v>38</v>
      </c>
      <c r="H1844" s="884">
        <v>1989</v>
      </c>
      <c r="I1844" s="884"/>
      <c r="J1844" s="1156" t="s">
        <v>2294</v>
      </c>
      <c r="K1844" s="284">
        <v>4</v>
      </c>
      <c r="L1844" s="1153">
        <v>1821</v>
      </c>
      <c r="M1844" s="1153">
        <v>1657.2</v>
      </c>
      <c r="N1844" s="1153">
        <v>564.70000000000005</v>
      </c>
      <c r="O1844" s="98">
        <v>65</v>
      </c>
      <c r="P1844" s="336" t="s">
        <v>2136</v>
      </c>
      <c r="Q1844" s="1153">
        <v>127579</v>
      </c>
      <c r="R1844" s="1153">
        <v>0</v>
      </c>
      <c r="S1844" s="1153">
        <f>Q1844-U1844</f>
        <v>76238</v>
      </c>
      <c r="T1844" s="1153">
        <v>0</v>
      </c>
      <c r="U1844" s="1153">
        <v>51341</v>
      </c>
      <c r="V1844" s="1153">
        <v>0</v>
      </c>
      <c r="W1844" s="1153">
        <f>Q1844/L1844</f>
        <v>70.05985722130697</v>
      </c>
      <c r="X1844" s="1153">
        <v>70.06</v>
      </c>
      <c r="Y1844" s="157">
        <v>44561</v>
      </c>
    </row>
    <row r="1845" spans="1:25" ht="13.5" thickBot="1" x14ac:dyDescent="0.25">
      <c r="A1845" s="437"/>
      <c r="B1845" s="34"/>
      <c r="C1845" s="34"/>
      <c r="D1845" s="132"/>
      <c r="E1845" s="1157"/>
      <c r="F1845" s="1097" t="s">
        <v>31</v>
      </c>
      <c r="G1845" s="586" t="s">
        <v>18</v>
      </c>
      <c r="H1845" s="586" t="s">
        <v>18</v>
      </c>
      <c r="I1845" s="586" t="s">
        <v>18</v>
      </c>
      <c r="J1845" s="586" t="s">
        <v>18</v>
      </c>
      <c r="K1845" s="586" t="s">
        <v>18</v>
      </c>
      <c r="L1845" s="852">
        <f>L1843</f>
        <v>1821</v>
      </c>
      <c r="M1845" s="852">
        <f>M1843</f>
        <v>1657.2</v>
      </c>
      <c r="N1845" s="852">
        <f>N1843</f>
        <v>564.70000000000005</v>
      </c>
      <c r="O1845" s="1092">
        <f>O1843</f>
        <v>65</v>
      </c>
      <c r="P1845" s="614" t="s">
        <v>18</v>
      </c>
      <c r="Q1845" s="583">
        <f>SUM(Q1843:Q1844)</f>
        <v>255158</v>
      </c>
      <c r="R1845" s="583">
        <f>SUM(R1843:R1844)</f>
        <v>0</v>
      </c>
      <c r="S1845" s="583">
        <f>SUM(S1843:S1844)</f>
        <v>152476</v>
      </c>
      <c r="T1845" s="583">
        <f t="shared" ref="T1845:V1845" si="1135">SUM(T1843)</f>
        <v>0</v>
      </c>
      <c r="U1845" s="583">
        <f>SUM(U1843:U1844)</f>
        <v>102682</v>
      </c>
      <c r="V1845" s="583">
        <f t="shared" si="1135"/>
        <v>0</v>
      </c>
      <c r="W1845" s="583" t="s">
        <v>18</v>
      </c>
      <c r="X1845" s="583" t="s">
        <v>18</v>
      </c>
      <c r="Y1845" s="588" t="s">
        <v>18</v>
      </c>
    </row>
    <row r="1846" spans="1:25" ht="13.5" thickBot="1" x14ac:dyDescent="0.25">
      <c r="A1846" s="437"/>
      <c r="B1846" s="34"/>
      <c r="C1846" s="34"/>
      <c r="D1846" s="132"/>
      <c r="E1846" s="404" t="s">
        <v>202</v>
      </c>
      <c r="F1846" s="26" t="s">
        <v>201</v>
      </c>
      <c r="G1846" s="27" t="s">
        <v>18</v>
      </c>
      <c r="H1846" s="27" t="s">
        <v>18</v>
      </c>
      <c r="I1846" s="27" t="s">
        <v>18</v>
      </c>
      <c r="J1846" s="27" t="s">
        <v>18</v>
      </c>
      <c r="K1846" s="27" t="s">
        <v>18</v>
      </c>
      <c r="L1846" s="61">
        <f>L1848</f>
        <v>1837</v>
      </c>
      <c r="M1846" s="61">
        <f t="shared" ref="M1846:P1846" si="1136">M1848</f>
        <v>1667.9</v>
      </c>
      <c r="N1846" s="61">
        <f t="shared" si="1136"/>
        <v>565.74</v>
      </c>
      <c r="O1846" s="136">
        <f t="shared" si="1136"/>
        <v>42</v>
      </c>
      <c r="P1846" s="101" t="str">
        <f t="shared" si="1136"/>
        <v>Х</v>
      </c>
      <c r="Q1846" s="28">
        <f>Q1848</f>
        <v>3677327</v>
      </c>
      <c r="R1846" s="373">
        <f t="shared" ref="R1846:U1846" si="1137">R1848</f>
        <v>0</v>
      </c>
      <c r="S1846" s="28">
        <f t="shared" si="1137"/>
        <v>2217571.37</v>
      </c>
      <c r="T1846" s="28">
        <f t="shared" si="1137"/>
        <v>0</v>
      </c>
      <c r="U1846" s="28">
        <f t="shared" si="1137"/>
        <v>1459755.63</v>
      </c>
      <c r="V1846" s="28">
        <v>0</v>
      </c>
      <c r="W1846" s="225" t="s">
        <v>18</v>
      </c>
      <c r="X1846" s="225" t="s">
        <v>18</v>
      </c>
      <c r="Y1846" s="226" t="s">
        <v>18</v>
      </c>
    </row>
    <row r="1847" spans="1:25" ht="15" x14ac:dyDescent="0.25">
      <c r="A1847" s="484" t="s">
        <v>1349</v>
      </c>
      <c r="B1847" s="97" t="s">
        <v>1883</v>
      </c>
      <c r="C1847" s="97">
        <v>8</v>
      </c>
      <c r="D1847" s="211" t="s">
        <v>45</v>
      </c>
      <c r="E1847" s="48" t="s">
        <v>580</v>
      </c>
      <c r="F1847" s="224" t="s">
        <v>583</v>
      </c>
      <c r="G1847" s="295" t="s">
        <v>38</v>
      </c>
      <c r="H1847" s="295">
        <v>1988</v>
      </c>
      <c r="I1847" s="295"/>
      <c r="J1847" s="829" t="s">
        <v>584</v>
      </c>
      <c r="K1847" s="295">
        <v>4</v>
      </c>
      <c r="L1847" s="830">
        <v>1837</v>
      </c>
      <c r="M1847" s="831">
        <v>1667.9</v>
      </c>
      <c r="N1847" s="832">
        <v>565.74</v>
      </c>
      <c r="O1847" s="296">
        <v>42</v>
      </c>
      <c r="P1847" s="833" t="s">
        <v>45</v>
      </c>
      <c r="Q1847" s="832">
        <v>3677327</v>
      </c>
      <c r="R1847" s="703">
        <v>0</v>
      </c>
      <c r="S1847" s="832">
        <v>2217571.37</v>
      </c>
      <c r="T1847" s="832">
        <v>0</v>
      </c>
      <c r="U1847" s="832">
        <v>1459755.63</v>
      </c>
      <c r="V1847" s="832">
        <v>0</v>
      </c>
      <c r="W1847" s="756">
        <f>Q1847/N1847</f>
        <v>6500.0300491391808</v>
      </c>
      <c r="X1847" s="834" t="s">
        <v>585</v>
      </c>
      <c r="Y1847" s="835">
        <v>44561</v>
      </c>
    </row>
    <row r="1848" spans="1:25" ht="15" thickBot="1" x14ac:dyDescent="0.25">
      <c r="A1848" s="437"/>
      <c r="B1848" s="34"/>
      <c r="C1848" s="34"/>
      <c r="D1848" s="132"/>
      <c r="E1848" s="578"/>
      <c r="F1848" s="579" t="s">
        <v>31</v>
      </c>
      <c r="G1848" s="836" t="s">
        <v>18</v>
      </c>
      <c r="H1848" s="836" t="s">
        <v>18</v>
      </c>
      <c r="I1848" s="836" t="s">
        <v>18</v>
      </c>
      <c r="J1848" s="836" t="s">
        <v>18</v>
      </c>
      <c r="K1848" s="836" t="s">
        <v>18</v>
      </c>
      <c r="L1848" s="581">
        <f>L1847</f>
        <v>1837</v>
      </c>
      <c r="M1848" s="581">
        <f t="shared" ref="M1848:N1848" si="1138">M1847</f>
        <v>1667.9</v>
      </c>
      <c r="N1848" s="581">
        <f t="shared" si="1138"/>
        <v>565.74</v>
      </c>
      <c r="O1848" s="582">
        <v>42</v>
      </c>
      <c r="P1848" s="609" t="s">
        <v>18</v>
      </c>
      <c r="Q1848" s="610">
        <f>Q1847</f>
        <v>3677327</v>
      </c>
      <c r="R1848" s="611">
        <f t="shared" ref="R1848:U1848" si="1139">R1847</f>
        <v>0</v>
      </c>
      <c r="S1848" s="610">
        <f t="shared" si="1139"/>
        <v>2217571.37</v>
      </c>
      <c r="T1848" s="610">
        <f t="shared" si="1139"/>
        <v>0</v>
      </c>
      <c r="U1848" s="610">
        <f t="shared" si="1139"/>
        <v>1459755.63</v>
      </c>
      <c r="V1848" s="837">
        <v>0</v>
      </c>
      <c r="W1848" s="593" t="s">
        <v>18</v>
      </c>
      <c r="X1848" s="593" t="s">
        <v>18</v>
      </c>
      <c r="Y1848" s="597" t="s">
        <v>18</v>
      </c>
    </row>
    <row r="1849" spans="1:25" ht="13.5" thickBot="1" x14ac:dyDescent="0.25">
      <c r="A1849" s="437"/>
      <c r="B1849" s="34"/>
      <c r="C1849" s="34"/>
      <c r="D1849" s="132"/>
      <c r="E1849" s="55" t="s">
        <v>203</v>
      </c>
      <c r="F1849" s="33" t="s">
        <v>136</v>
      </c>
      <c r="G1849" s="227" t="s">
        <v>18</v>
      </c>
      <c r="H1849" s="227" t="s">
        <v>18</v>
      </c>
      <c r="I1849" s="227" t="s">
        <v>18</v>
      </c>
      <c r="J1849" s="227" t="s">
        <v>18</v>
      </c>
      <c r="K1849" s="227" t="s">
        <v>18</v>
      </c>
      <c r="L1849" s="28">
        <f>L1851</f>
        <v>2672.7</v>
      </c>
      <c r="M1849" s="28">
        <f t="shared" ref="M1849:P1849" si="1140">M1851</f>
        <v>2672.7</v>
      </c>
      <c r="N1849" s="28">
        <f t="shared" si="1140"/>
        <v>816.6</v>
      </c>
      <c r="O1849" s="229">
        <f t="shared" si="1140"/>
        <v>180</v>
      </c>
      <c r="P1849" s="225" t="str">
        <f t="shared" si="1140"/>
        <v>Х</v>
      </c>
      <c r="Q1849" s="228">
        <f>Q1851</f>
        <v>2859897</v>
      </c>
      <c r="R1849" s="388">
        <f t="shared" ref="R1849:U1849" si="1141">R1851</f>
        <v>0</v>
      </c>
      <c r="S1849" s="228">
        <f t="shared" si="1141"/>
        <v>1693965.89</v>
      </c>
      <c r="T1849" s="228">
        <f t="shared" si="1141"/>
        <v>0</v>
      </c>
      <c r="U1849" s="228">
        <f t="shared" si="1141"/>
        <v>1165931.1100000001</v>
      </c>
      <c r="V1849" s="228">
        <v>0</v>
      </c>
      <c r="W1849" s="225" t="s">
        <v>18</v>
      </c>
      <c r="X1849" s="225" t="s">
        <v>18</v>
      </c>
      <c r="Y1849" s="226" t="s">
        <v>18</v>
      </c>
    </row>
    <row r="1850" spans="1:25" ht="15" x14ac:dyDescent="0.25">
      <c r="A1850" s="437"/>
      <c r="B1850" s="34"/>
      <c r="C1850" s="34"/>
      <c r="D1850" s="132"/>
      <c r="E1850" s="367" t="s">
        <v>204</v>
      </c>
      <c r="F1850" s="222" t="s">
        <v>2122</v>
      </c>
      <c r="G1850" s="489" t="s">
        <v>38</v>
      </c>
      <c r="H1850" s="490">
        <v>1973</v>
      </c>
      <c r="I1850" s="490">
        <v>2011</v>
      </c>
      <c r="J1850" s="491">
        <v>43511</v>
      </c>
      <c r="K1850" s="489">
        <v>5</v>
      </c>
      <c r="L1850" s="492">
        <v>2672.7</v>
      </c>
      <c r="M1850" s="492">
        <v>2672.7</v>
      </c>
      <c r="N1850" s="492">
        <v>816.6</v>
      </c>
      <c r="O1850" s="493">
        <v>180</v>
      </c>
      <c r="P1850" s="340" t="s">
        <v>45</v>
      </c>
      <c r="Q1850" s="492">
        <v>2859897</v>
      </c>
      <c r="R1850" s="494">
        <v>0</v>
      </c>
      <c r="S1850" s="492">
        <v>1693965.89</v>
      </c>
      <c r="T1850" s="492">
        <v>0</v>
      </c>
      <c r="U1850" s="492">
        <v>1165931.1100000001</v>
      </c>
      <c r="V1850" s="492">
        <v>0</v>
      </c>
      <c r="W1850" s="492">
        <f>Q1850/N1850</f>
        <v>3502.2005878030859</v>
      </c>
      <c r="X1850" s="492">
        <v>3502.2</v>
      </c>
      <c r="Y1850" s="495">
        <v>44561</v>
      </c>
    </row>
    <row r="1851" spans="1:25" ht="15" thickBot="1" x14ac:dyDescent="0.25">
      <c r="A1851" s="437"/>
      <c r="B1851" s="34"/>
      <c r="C1851" s="34"/>
      <c r="D1851" s="132"/>
      <c r="E1851" s="177"/>
      <c r="F1851" s="534" t="s">
        <v>31</v>
      </c>
      <c r="G1851" s="535" t="s">
        <v>18</v>
      </c>
      <c r="H1851" s="535" t="s">
        <v>18</v>
      </c>
      <c r="I1851" s="535" t="s">
        <v>18</v>
      </c>
      <c r="J1851" s="535" t="s">
        <v>18</v>
      </c>
      <c r="K1851" s="535" t="s">
        <v>18</v>
      </c>
      <c r="L1851" s="536">
        <f>L1850</f>
        <v>2672.7</v>
      </c>
      <c r="M1851" s="536">
        <f>M1850</f>
        <v>2672.7</v>
      </c>
      <c r="N1851" s="536">
        <f>N1850</f>
        <v>816.6</v>
      </c>
      <c r="O1851" s="537">
        <f>O1850</f>
        <v>180</v>
      </c>
      <c r="P1851" s="538" t="s">
        <v>18</v>
      </c>
      <c r="Q1851" s="536">
        <f>Q1850</f>
        <v>2859897</v>
      </c>
      <c r="R1851" s="539">
        <v>0</v>
      </c>
      <c r="S1851" s="536">
        <f>S1850</f>
        <v>1693965.89</v>
      </c>
      <c r="T1851" s="536">
        <v>0</v>
      </c>
      <c r="U1851" s="536">
        <f>U1850</f>
        <v>1165931.1100000001</v>
      </c>
      <c r="V1851" s="536">
        <v>0</v>
      </c>
      <c r="W1851" s="536" t="s">
        <v>18</v>
      </c>
      <c r="X1851" s="536" t="s">
        <v>18</v>
      </c>
      <c r="Y1851" s="535" t="s">
        <v>18</v>
      </c>
    </row>
    <row r="1852" spans="1:25" ht="13.5" thickBot="1" x14ac:dyDescent="0.25">
      <c r="A1852" s="437"/>
      <c r="B1852" s="34"/>
      <c r="C1852" s="34"/>
      <c r="D1852" s="132"/>
      <c r="E1852" s="54" t="s">
        <v>208</v>
      </c>
      <c r="F1852" s="33" t="s">
        <v>137</v>
      </c>
      <c r="G1852" s="27" t="s">
        <v>18</v>
      </c>
      <c r="H1852" s="27" t="s">
        <v>18</v>
      </c>
      <c r="I1852" s="27" t="s">
        <v>18</v>
      </c>
      <c r="J1852" s="27" t="s">
        <v>18</v>
      </c>
      <c r="K1852" s="27" t="s">
        <v>18</v>
      </c>
      <c r="L1852" s="28">
        <f>L1854+L1856+L1858+L1861+L1863+L1865</f>
        <v>7834.2999999999993</v>
      </c>
      <c r="M1852" s="28">
        <f t="shared" ref="M1852:O1852" si="1142">M1854+M1856+M1858+M1861+M1863+M1865</f>
        <v>5733.5</v>
      </c>
      <c r="N1852" s="28">
        <f t="shared" si="1142"/>
        <v>2831.5499999999997</v>
      </c>
      <c r="O1852" s="136">
        <f t="shared" si="1142"/>
        <v>287</v>
      </c>
      <c r="P1852" s="101" t="str">
        <f t="shared" ref="P1852" si="1143">P1854</f>
        <v>Х</v>
      </c>
      <c r="Q1852" s="28">
        <f>Q1854+Q1856+Q1858+Q1861+Q1863+Q1865</f>
        <v>7586761</v>
      </c>
      <c r="R1852" s="373">
        <f t="shared" ref="R1852:U1852" si="1144">R1854+R1856+R1858+R1861+R1863+R1865</f>
        <v>0</v>
      </c>
      <c r="S1852" s="28">
        <f t="shared" si="1144"/>
        <v>4551526.43</v>
      </c>
      <c r="T1852" s="28">
        <f t="shared" si="1144"/>
        <v>61361.91</v>
      </c>
      <c r="U1852" s="28">
        <f t="shared" si="1144"/>
        <v>2973872.66</v>
      </c>
      <c r="V1852" s="28">
        <v>0</v>
      </c>
      <c r="W1852" s="101" t="s">
        <v>18</v>
      </c>
      <c r="X1852" s="101" t="s">
        <v>18</v>
      </c>
      <c r="Y1852" s="102" t="s">
        <v>18</v>
      </c>
    </row>
    <row r="1853" spans="1:25" ht="15" x14ac:dyDescent="0.2">
      <c r="A1853" s="484" t="s">
        <v>1210</v>
      </c>
      <c r="B1853" s="97" t="s">
        <v>1607</v>
      </c>
      <c r="C1853" s="97">
        <v>8</v>
      </c>
      <c r="D1853" s="211" t="s">
        <v>45</v>
      </c>
      <c r="E1853" s="212" t="s">
        <v>209</v>
      </c>
      <c r="F1853" s="37" t="s">
        <v>88</v>
      </c>
      <c r="G1853" s="58" t="s">
        <v>38</v>
      </c>
      <c r="H1853" s="58">
        <v>1979</v>
      </c>
      <c r="I1853" s="58"/>
      <c r="J1853" s="183" t="s">
        <v>87</v>
      </c>
      <c r="K1853" s="58">
        <v>4</v>
      </c>
      <c r="L1853" s="59">
        <v>2270.4</v>
      </c>
      <c r="M1853" s="59">
        <v>1582.9</v>
      </c>
      <c r="N1853" s="59">
        <v>541.41999999999996</v>
      </c>
      <c r="O1853" s="142">
        <v>57</v>
      </c>
      <c r="P1853" s="346" t="s">
        <v>45</v>
      </c>
      <c r="Q1853" s="59">
        <v>3519013</v>
      </c>
      <c r="R1853" s="376">
        <v>0</v>
      </c>
      <c r="S1853" s="59">
        <v>2128376.25</v>
      </c>
      <c r="T1853" s="59">
        <v>0</v>
      </c>
      <c r="U1853" s="59">
        <v>1390636.75</v>
      </c>
      <c r="V1853" s="59">
        <v>0</v>
      </c>
      <c r="W1853" s="105">
        <f>Q1853/N1853</f>
        <v>6499.5992020981867</v>
      </c>
      <c r="X1853" s="105">
        <v>6499.6</v>
      </c>
      <c r="Y1853" s="262" t="s">
        <v>334</v>
      </c>
    </row>
    <row r="1854" spans="1:25" x14ac:dyDescent="0.2">
      <c r="A1854" s="437"/>
      <c r="B1854" s="34"/>
      <c r="C1854" s="34"/>
      <c r="D1854" s="132"/>
      <c r="E1854" s="402"/>
      <c r="F1854" s="39" t="s">
        <v>31</v>
      </c>
      <c r="G1854" s="283" t="s">
        <v>18</v>
      </c>
      <c r="H1854" s="283" t="s">
        <v>18</v>
      </c>
      <c r="I1854" s="283" t="s">
        <v>18</v>
      </c>
      <c r="J1854" s="283" t="s">
        <v>18</v>
      </c>
      <c r="K1854" s="283" t="s">
        <v>18</v>
      </c>
      <c r="L1854" s="62">
        <f>L1853</f>
        <v>2270.4</v>
      </c>
      <c r="M1854" s="62">
        <f t="shared" ref="M1854:O1854" si="1145">M1853</f>
        <v>1582.9</v>
      </c>
      <c r="N1854" s="62">
        <f t="shared" si="1145"/>
        <v>541.41999999999996</v>
      </c>
      <c r="O1854" s="143">
        <f t="shared" si="1145"/>
        <v>57</v>
      </c>
      <c r="P1854" s="109" t="s">
        <v>18</v>
      </c>
      <c r="Q1854" s="62">
        <f>Q1853</f>
        <v>3519013</v>
      </c>
      <c r="R1854" s="391">
        <f t="shared" ref="R1854:U1854" si="1146">R1853</f>
        <v>0</v>
      </c>
      <c r="S1854" s="62">
        <f t="shared" si="1146"/>
        <v>2128376.25</v>
      </c>
      <c r="T1854" s="62">
        <f t="shared" si="1146"/>
        <v>0</v>
      </c>
      <c r="U1854" s="62">
        <f t="shared" si="1146"/>
        <v>1390636.75</v>
      </c>
      <c r="V1854" s="62">
        <v>0</v>
      </c>
      <c r="W1854" s="109" t="s">
        <v>18</v>
      </c>
      <c r="X1854" s="109" t="s">
        <v>18</v>
      </c>
      <c r="Y1854" s="110" t="s">
        <v>18</v>
      </c>
    </row>
    <row r="1855" spans="1:25" ht="15" x14ac:dyDescent="0.2">
      <c r="A1855" s="484" t="s">
        <v>1350</v>
      </c>
      <c r="B1855" s="97" t="s">
        <v>1884</v>
      </c>
      <c r="C1855" s="97">
        <v>3</v>
      </c>
      <c r="D1855" s="211" t="s">
        <v>2274</v>
      </c>
      <c r="E1855" s="951" t="s">
        <v>210</v>
      </c>
      <c r="F1855" s="184" t="s">
        <v>394</v>
      </c>
      <c r="G1855" s="156" t="s">
        <v>38</v>
      </c>
      <c r="H1855" s="502" t="s">
        <v>114</v>
      </c>
      <c r="I1855" s="502" t="s">
        <v>337</v>
      </c>
      <c r="J1855" s="185" t="s">
        <v>76</v>
      </c>
      <c r="K1855" s="502" t="s">
        <v>53</v>
      </c>
      <c r="L1855" s="203">
        <v>1739.4</v>
      </c>
      <c r="M1855" s="150">
        <v>1115.9000000000001</v>
      </c>
      <c r="N1855" s="150">
        <v>509.04</v>
      </c>
      <c r="O1855" s="134">
        <v>61</v>
      </c>
      <c r="P1855" s="336" t="s">
        <v>2138</v>
      </c>
      <c r="Q1855" s="150">
        <v>2562100</v>
      </c>
      <c r="R1855" s="371">
        <v>0</v>
      </c>
      <c r="S1855" s="150">
        <v>1512501.24</v>
      </c>
      <c r="T1855" s="150">
        <v>61361.91</v>
      </c>
      <c r="U1855" s="150">
        <v>988236.85</v>
      </c>
      <c r="V1855" s="150">
        <v>0</v>
      </c>
      <c r="W1855" s="956">
        <f>Q1855/L1855</f>
        <v>1472.9791882258248</v>
      </c>
      <c r="X1855" s="612" t="s">
        <v>338</v>
      </c>
      <c r="Y1855" s="171" t="s">
        <v>334</v>
      </c>
    </row>
    <row r="1856" spans="1:25" x14ac:dyDescent="0.2">
      <c r="A1856" s="437"/>
      <c r="B1856" s="34"/>
      <c r="C1856" s="34"/>
      <c r="D1856" s="132"/>
      <c r="E1856" s="402"/>
      <c r="F1856" s="39" t="s">
        <v>31</v>
      </c>
      <c r="G1856" s="283" t="s">
        <v>18</v>
      </c>
      <c r="H1856" s="283" t="s">
        <v>18</v>
      </c>
      <c r="I1856" s="283" t="s">
        <v>18</v>
      </c>
      <c r="J1856" s="283" t="s">
        <v>18</v>
      </c>
      <c r="K1856" s="283" t="s">
        <v>18</v>
      </c>
      <c r="L1856" s="62">
        <f>L1855</f>
        <v>1739.4</v>
      </c>
      <c r="M1856" s="62">
        <f>M1855</f>
        <v>1115.9000000000001</v>
      </c>
      <c r="N1856" s="62">
        <f>N1855</f>
        <v>509.04</v>
      </c>
      <c r="O1856" s="143">
        <f>O1855</f>
        <v>61</v>
      </c>
      <c r="P1856" s="109" t="s">
        <v>18</v>
      </c>
      <c r="Q1856" s="62">
        <f>Q1855</f>
        <v>2562100</v>
      </c>
      <c r="R1856" s="391">
        <f t="shared" ref="R1856:U1856" si="1147">R1855</f>
        <v>0</v>
      </c>
      <c r="S1856" s="62">
        <f t="shared" si="1147"/>
        <v>1512501.24</v>
      </c>
      <c r="T1856" s="62">
        <f t="shared" si="1147"/>
        <v>61361.91</v>
      </c>
      <c r="U1856" s="62">
        <f t="shared" si="1147"/>
        <v>988236.85</v>
      </c>
      <c r="V1856" s="62">
        <v>0</v>
      </c>
      <c r="W1856" s="109" t="s">
        <v>18</v>
      </c>
      <c r="X1856" s="109" t="s">
        <v>18</v>
      </c>
      <c r="Y1856" s="110" t="s">
        <v>18</v>
      </c>
    </row>
    <row r="1857" spans="1:25" ht="15" x14ac:dyDescent="0.2">
      <c r="A1857" s="484" t="s">
        <v>1212</v>
      </c>
      <c r="B1857" s="97" t="s">
        <v>1885</v>
      </c>
      <c r="C1857" s="97">
        <v>20</v>
      </c>
      <c r="D1857" s="211" t="s">
        <v>2264</v>
      </c>
      <c r="E1857" s="402" t="s">
        <v>211</v>
      </c>
      <c r="F1857" s="184" t="s">
        <v>90</v>
      </c>
      <c r="G1857" s="156" t="s">
        <v>38</v>
      </c>
      <c r="H1857" s="953">
        <v>1974</v>
      </c>
      <c r="I1857" s="953"/>
      <c r="J1857" s="185" t="s">
        <v>48</v>
      </c>
      <c r="K1857" s="156">
        <v>3</v>
      </c>
      <c r="L1857" s="150">
        <v>1743.8</v>
      </c>
      <c r="M1857" s="150">
        <v>1115</v>
      </c>
      <c r="N1857" s="150">
        <v>509.04</v>
      </c>
      <c r="O1857" s="134">
        <v>63</v>
      </c>
      <c r="P1857" s="336" t="s">
        <v>2119</v>
      </c>
      <c r="Q1857" s="150">
        <v>198811</v>
      </c>
      <c r="R1857" s="371">
        <v>0</v>
      </c>
      <c r="S1857" s="150">
        <v>120245.25</v>
      </c>
      <c r="T1857" s="150">
        <v>0</v>
      </c>
      <c r="U1857" s="150">
        <v>78565.75</v>
      </c>
      <c r="V1857" s="150">
        <v>0</v>
      </c>
      <c r="W1857" s="956">
        <f>Q1857/L1857</f>
        <v>114.01020759261384</v>
      </c>
      <c r="X1857" s="956">
        <v>114.01</v>
      </c>
      <c r="Y1857" s="171" t="s">
        <v>334</v>
      </c>
    </row>
    <row r="1858" spans="1:25" x14ac:dyDescent="0.2">
      <c r="A1858" s="437"/>
      <c r="B1858" s="34"/>
      <c r="C1858" s="34"/>
      <c r="D1858" s="132"/>
      <c r="E1858" s="402"/>
      <c r="F1858" s="39" t="s">
        <v>31</v>
      </c>
      <c r="G1858" s="283" t="s">
        <v>18</v>
      </c>
      <c r="H1858" s="283" t="s">
        <v>18</v>
      </c>
      <c r="I1858" s="283" t="s">
        <v>18</v>
      </c>
      <c r="J1858" s="283" t="s">
        <v>18</v>
      </c>
      <c r="K1858" s="283" t="s">
        <v>18</v>
      </c>
      <c r="L1858" s="62">
        <f>L1857</f>
        <v>1743.8</v>
      </c>
      <c r="M1858" s="62">
        <f t="shared" ref="M1858:O1858" si="1148">M1857</f>
        <v>1115</v>
      </c>
      <c r="N1858" s="62">
        <f t="shared" si="1148"/>
        <v>509.04</v>
      </c>
      <c r="O1858" s="143">
        <f t="shared" si="1148"/>
        <v>63</v>
      </c>
      <c r="P1858" s="350" t="s">
        <v>18</v>
      </c>
      <c r="Q1858" s="62">
        <f>Q1857</f>
        <v>198811</v>
      </c>
      <c r="R1858" s="391">
        <f t="shared" ref="R1858:U1858" si="1149">R1857</f>
        <v>0</v>
      </c>
      <c r="S1858" s="62">
        <f t="shared" si="1149"/>
        <v>120245.25</v>
      </c>
      <c r="T1858" s="62">
        <f t="shared" si="1149"/>
        <v>0</v>
      </c>
      <c r="U1858" s="62">
        <f t="shared" si="1149"/>
        <v>78565.75</v>
      </c>
      <c r="V1858" s="62">
        <v>0</v>
      </c>
      <c r="W1858" s="109" t="s">
        <v>18</v>
      </c>
      <c r="X1858" s="109" t="s">
        <v>18</v>
      </c>
      <c r="Y1858" s="110" t="s">
        <v>18</v>
      </c>
    </row>
    <row r="1859" spans="1:25" ht="15" x14ac:dyDescent="0.2">
      <c r="A1859" s="484" t="s">
        <v>1351</v>
      </c>
      <c r="B1859" s="97" t="s">
        <v>1886</v>
      </c>
      <c r="C1859" s="97">
        <v>4</v>
      </c>
      <c r="D1859" s="211" t="s">
        <v>2273</v>
      </c>
      <c r="E1859" s="402" t="s">
        <v>212</v>
      </c>
      <c r="F1859" s="184" t="s">
        <v>393</v>
      </c>
      <c r="G1859" s="156" t="s">
        <v>38</v>
      </c>
      <c r="H1859" s="156">
        <v>1970</v>
      </c>
      <c r="I1859" s="156">
        <v>2015</v>
      </c>
      <c r="J1859" s="185" t="s">
        <v>86</v>
      </c>
      <c r="K1859" s="156">
        <v>2</v>
      </c>
      <c r="L1859" s="150">
        <v>689.9</v>
      </c>
      <c r="M1859" s="150">
        <v>637.9</v>
      </c>
      <c r="N1859" s="150">
        <v>414.05</v>
      </c>
      <c r="O1859" s="134">
        <v>32</v>
      </c>
      <c r="P1859" s="336" t="s">
        <v>2115</v>
      </c>
      <c r="Q1859" s="150">
        <v>378476</v>
      </c>
      <c r="R1859" s="371">
        <v>0</v>
      </c>
      <c r="S1859" s="150">
        <v>228910.59</v>
      </c>
      <c r="T1859" s="150">
        <v>0</v>
      </c>
      <c r="U1859" s="150">
        <v>149565.41</v>
      </c>
      <c r="V1859" s="150">
        <v>0</v>
      </c>
      <c r="W1859" s="956">
        <f t="shared" ref="W1859:W1860" si="1150">Q1859/L1859</f>
        <v>548.59544861574147</v>
      </c>
      <c r="X1859" s="956">
        <v>117.34</v>
      </c>
      <c r="Y1859" s="171" t="s">
        <v>334</v>
      </c>
    </row>
    <row r="1860" spans="1:25" ht="15" x14ac:dyDescent="0.2">
      <c r="A1860" s="484" t="s">
        <v>1351</v>
      </c>
      <c r="B1860" s="97" t="s">
        <v>1887</v>
      </c>
      <c r="C1860" s="97">
        <v>5</v>
      </c>
      <c r="D1860" s="211" t="s">
        <v>2271</v>
      </c>
      <c r="E1860" s="402" t="str">
        <f>E1859</f>
        <v>5.10.4</v>
      </c>
      <c r="F1860" s="184" t="str">
        <f>F1859</f>
        <v>п. Раздольный, ул. Советская, д. 8</v>
      </c>
      <c r="G1860" s="156" t="s">
        <v>38</v>
      </c>
      <c r="H1860" s="156">
        <v>1970</v>
      </c>
      <c r="I1860" s="156">
        <v>2015</v>
      </c>
      <c r="J1860" s="185" t="s">
        <v>86</v>
      </c>
      <c r="K1860" s="156">
        <v>2</v>
      </c>
      <c r="L1860" s="150">
        <v>689.9</v>
      </c>
      <c r="M1860" s="150">
        <v>637.9</v>
      </c>
      <c r="N1860" s="150">
        <v>414.05</v>
      </c>
      <c r="O1860" s="134">
        <v>32</v>
      </c>
      <c r="P1860" s="336" t="s">
        <v>2120</v>
      </c>
      <c r="Q1860" s="150">
        <v>301522</v>
      </c>
      <c r="R1860" s="371">
        <v>0</v>
      </c>
      <c r="S1860" s="150">
        <v>182367.12</v>
      </c>
      <c r="T1860" s="150">
        <v>0</v>
      </c>
      <c r="U1860" s="150">
        <v>119154.88</v>
      </c>
      <c r="V1860" s="150">
        <v>0</v>
      </c>
      <c r="W1860" s="956">
        <f t="shared" si="1150"/>
        <v>437.05174662994636</v>
      </c>
      <c r="X1860" s="956">
        <v>85.16</v>
      </c>
      <c r="Y1860" s="171" t="s">
        <v>334</v>
      </c>
    </row>
    <row r="1861" spans="1:25" x14ac:dyDescent="0.2">
      <c r="A1861" s="437"/>
      <c r="B1861" s="34"/>
      <c r="C1861" s="34"/>
      <c r="D1861" s="132"/>
      <c r="E1861" s="402"/>
      <c r="F1861" s="39" t="s">
        <v>31</v>
      </c>
      <c r="G1861" s="283" t="s">
        <v>18</v>
      </c>
      <c r="H1861" s="283" t="s">
        <v>18</v>
      </c>
      <c r="I1861" s="283" t="s">
        <v>18</v>
      </c>
      <c r="J1861" s="283" t="s">
        <v>18</v>
      </c>
      <c r="K1861" s="283" t="s">
        <v>18</v>
      </c>
      <c r="L1861" s="62">
        <f>L1859</f>
        <v>689.9</v>
      </c>
      <c r="M1861" s="62">
        <f t="shared" ref="M1861:O1861" si="1151">M1859</f>
        <v>637.9</v>
      </c>
      <c r="N1861" s="62">
        <f t="shared" si="1151"/>
        <v>414.05</v>
      </c>
      <c r="O1861" s="143">
        <f t="shared" si="1151"/>
        <v>32</v>
      </c>
      <c r="P1861" s="350" t="s">
        <v>18</v>
      </c>
      <c r="Q1861" s="62">
        <f>Q1859+Q1860</f>
        <v>679998</v>
      </c>
      <c r="R1861" s="391">
        <f t="shared" ref="R1861:U1861" si="1152">R1859+R1860</f>
        <v>0</v>
      </c>
      <c r="S1861" s="62">
        <f t="shared" si="1152"/>
        <v>411277.70999999996</v>
      </c>
      <c r="T1861" s="62">
        <f t="shared" si="1152"/>
        <v>0</v>
      </c>
      <c r="U1861" s="62">
        <f t="shared" si="1152"/>
        <v>268720.29000000004</v>
      </c>
      <c r="V1861" s="62">
        <v>0</v>
      </c>
      <c r="W1861" s="109" t="s">
        <v>18</v>
      </c>
      <c r="X1861" s="109" t="s">
        <v>18</v>
      </c>
      <c r="Y1861" s="110" t="s">
        <v>18</v>
      </c>
    </row>
    <row r="1862" spans="1:25" ht="15" x14ac:dyDescent="0.2">
      <c r="A1862" s="484" t="s">
        <v>1352</v>
      </c>
      <c r="B1862" s="97" t="s">
        <v>1888</v>
      </c>
      <c r="C1862" s="97">
        <v>5</v>
      </c>
      <c r="D1862" s="211" t="s">
        <v>2271</v>
      </c>
      <c r="E1862" s="402" t="s">
        <v>213</v>
      </c>
      <c r="F1862" s="184" t="s">
        <v>392</v>
      </c>
      <c r="G1862" s="156" t="s">
        <v>38</v>
      </c>
      <c r="H1862" s="156">
        <v>1969</v>
      </c>
      <c r="I1862" s="156">
        <v>2010</v>
      </c>
      <c r="J1862" s="185" t="s">
        <v>86</v>
      </c>
      <c r="K1862" s="156">
        <v>2</v>
      </c>
      <c r="L1862" s="150">
        <v>695.4</v>
      </c>
      <c r="M1862" s="150">
        <v>638.1</v>
      </c>
      <c r="N1862" s="150">
        <v>425.57</v>
      </c>
      <c r="O1862" s="134">
        <v>41</v>
      </c>
      <c r="P1862" s="336" t="s">
        <v>2120</v>
      </c>
      <c r="Q1862" s="150">
        <v>283205</v>
      </c>
      <c r="R1862" s="371">
        <v>0</v>
      </c>
      <c r="S1862" s="150">
        <v>171288.6</v>
      </c>
      <c r="T1862" s="150">
        <v>0</v>
      </c>
      <c r="U1862" s="150">
        <v>111916.4</v>
      </c>
      <c r="V1862" s="150">
        <v>0</v>
      </c>
      <c r="W1862" s="956">
        <f>Q1862/L1862</f>
        <v>407.25481737129712</v>
      </c>
      <c r="X1862" s="956">
        <v>85.16</v>
      </c>
      <c r="Y1862" s="171" t="s">
        <v>334</v>
      </c>
    </row>
    <row r="1863" spans="1:25" x14ac:dyDescent="0.2">
      <c r="A1863" s="437"/>
      <c r="B1863" s="34"/>
      <c r="C1863" s="34"/>
      <c r="D1863" s="132"/>
      <c r="E1863" s="402"/>
      <c r="F1863" s="39" t="s">
        <v>31</v>
      </c>
      <c r="G1863" s="283" t="s">
        <v>18</v>
      </c>
      <c r="H1863" s="283" t="s">
        <v>18</v>
      </c>
      <c r="I1863" s="283" t="s">
        <v>18</v>
      </c>
      <c r="J1863" s="283" t="s">
        <v>18</v>
      </c>
      <c r="K1863" s="283" t="s">
        <v>18</v>
      </c>
      <c r="L1863" s="62">
        <f>L1862</f>
        <v>695.4</v>
      </c>
      <c r="M1863" s="62">
        <f t="shared" ref="M1863:O1863" si="1153">M1862</f>
        <v>638.1</v>
      </c>
      <c r="N1863" s="62">
        <f t="shared" si="1153"/>
        <v>425.57</v>
      </c>
      <c r="O1863" s="143">
        <f t="shared" si="1153"/>
        <v>41</v>
      </c>
      <c r="P1863" s="350" t="s">
        <v>18</v>
      </c>
      <c r="Q1863" s="62">
        <f>Q1862</f>
        <v>283205</v>
      </c>
      <c r="R1863" s="391">
        <f t="shared" ref="R1863:U1863" si="1154">R1862</f>
        <v>0</v>
      </c>
      <c r="S1863" s="62">
        <f t="shared" si="1154"/>
        <v>171288.6</v>
      </c>
      <c r="T1863" s="62">
        <f t="shared" si="1154"/>
        <v>0</v>
      </c>
      <c r="U1863" s="62">
        <f t="shared" si="1154"/>
        <v>111916.4</v>
      </c>
      <c r="V1863" s="62">
        <v>0</v>
      </c>
      <c r="W1863" s="109" t="s">
        <v>18</v>
      </c>
      <c r="X1863" s="109" t="s">
        <v>18</v>
      </c>
      <c r="Y1863" s="110" t="s">
        <v>18</v>
      </c>
    </row>
    <row r="1864" spans="1:25" ht="15" x14ac:dyDescent="0.2">
      <c r="A1864" s="484" t="s">
        <v>1353</v>
      </c>
      <c r="B1864" s="97" t="s">
        <v>1889</v>
      </c>
      <c r="C1864" s="97">
        <v>5</v>
      </c>
      <c r="D1864" s="211" t="s">
        <v>2271</v>
      </c>
      <c r="E1864" s="402" t="s">
        <v>339</v>
      </c>
      <c r="F1864" s="184" t="s">
        <v>391</v>
      </c>
      <c r="G1864" s="156" t="s">
        <v>38</v>
      </c>
      <c r="H1864" s="156">
        <v>1969</v>
      </c>
      <c r="I1864" s="156">
        <v>2010</v>
      </c>
      <c r="J1864" s="185" t="s">
        <v>86</v>
      </c>
      <c r="K1864" s="156">
        <v>2</v>
      </c>
      <c r="L1864" s="150">
        <v>695.4</v>
      </c>
      <c r="M1864" s="150">
        <v>643.70000000000005</v>
      </c>
      <c r="N1864" s="150">
        <v>432.43</v>
      </c>
      <c r="O1864" s="134">
        <v>33</v>
      </c>
      <c r="P1864" s="336" t="s">
        <v>2120</v>
      </c>
      <c r="Q1864" s="150">
        <v>343634</v>
      </c>
      <c r="R1864" s="371">
        <v>0</v>
      </c>
      <c r="S1864" s="150">
        <v>207837.38</v>
      </c>
      <c r="T1864" s="150">
        <v>0</v>
      </c>
      <c r="U1864" s="150">
        <v>135796.62</v>
      </c>
      <c r="V1864" s="150">
        <v>0</v>
      </c>
      <c r="W1864" s="956">
        <f>Q1864/L1864</f>
        <v>494.15300546448088</v>
      </c>
      <c r="X1864" s="956">
        <v>85.16</v>
      </c>
      <c r="Y1864" s="171" t="s">
        <v>334</v>
      </c>
    </row>
    <row r="1865" spans="1:25" ht="13.5" thickBot="1" x14ac:dyDescent="0.25">
      <c r="A1865" s="437"/>
      <c r="B1865" s="34"/>
      <c r="C1865" s="34"/>
      <c r="D1865" s="132"/>
      <c r="E1865" s="403"/>
      <c r="F1865" s="506" t="s">
        <v>31</v>
      </c>
      <c r="G1865" s="507" t="s">
        <v>18</v>
      </c>
      <c r="H1865" s="507" t="s">
        <v>18</v>
      </c>
      <c r="I1865" s="507" t="s">
        <v>18</v>
      </c>
      <c r="J1865" s="507" t="s">
        <v>18</v>
      </c>
      <c r="K1865" s="507" t="s">
        <v>18</v>
      </c>
      <c r="L1865" s="285">
        <f>L1864</f>
        <v>695.4</v>
      </c>
      <c r="M1865" s="285">
        <f t="shared" ref="M1865:O1865" si="1155">M1864</f>
        <v>643.70000000000005</v>
      </c>
      <c r="N1865" s="285">
        <f t="shared" si="1155"/>
        <v>432.43</v>
      </c>
      <c r="O1865" s="508">
        <f t="shared" si="1155"/>
        <v>33</v>
      </c>
      <c r="P1865" s="509" t="s">
        <v>18</v>
      </c>
      <c r="Q1865" s="285">
        <f>Q1864</f>
        <v>343634</v>
      </c>
      <c r="R1865" s="510">
        <f t="shared" ref="R1865:U1865" si="1156">R1864</f>
        <v>0</v>
      </c>
      <c r="S1865" s="285">
        <f t="shared" si="1156"/>
        <v>207837.38</v>
      </c>
      <c r="T1865" s="285">
        <f t="shared" si="1156"/>
        <v>0</v>
      </c>
      <c r="U1865" s="285">
        <f t="shared" si="1156"/>
        <v>135796.62</v>
      </c>
      <c r="V1865" s="285">
        <v>0</v>
      </c>
      <c r="W1865" s="511" t="s">
        <v>18</v>
      </c>
      <c r="X1865" s="511" t="s">
        <v>18</v>
      </c>
      <c r="Y1865" s="567" t="s">
        <v>18</v>
      </c>
    </row>
    <row r="1866" spans="1:25" ht="13.5" thickBot="1" x14ac:dyDescent="0.25">
      <c r="A1866" s="437"/>
      <c r="B1866" s="34"/>
      <c r="C1866" s="34"/>
      <c r="D1866" s="132"/>
      <c r="E1866" s="167">
        <v>6</v>
      </c>
      <c r="F1866" s="33" t="s">
        <v>138</v>
      </c>
      <c r="G1866" s="27" t="s">
        <v>18</v>
      </c>
      <c r="H1866" s="27" t="s">
        <v>18</v>
      </c>
      <c r="I1866" s="27" t="s">
        <v>18</v>
      </c>
      <c r="J1866" s="27" t="s">
        <v>18</v>
      </c>
      <c r="K1866" s="27" t="s">
        <v>18</v>
      </c>
      <c r="L1866" s="61">
        <f>L1867+L1879+L1882+L1886+L1887</f>
        <v>3360.9000000000005</v>
      </c>
      <c r="M1866" s="61">
        <f>M1867+M1879+M1882+M1886+M1887</f>
        <v>2798</v>
      </c>
      <c r="N1866" s="61">
        <f>N1867+N1879+N1882+N1886+N1887</f>
        <v>1645.23</v>
      </c>
      <c r="O1866" s="136">
        <f>O1867+O1879+O1882+O1886+O1887</f>
        <v>145</v>
      </c>
      <c r="P1866" s="101" t="s">
        <v>18</v>
      </c>
      <c r="Q1866" s="28">
        <f t="shared" ref="Q1866:V1866" si="1157">Q1867+Q1879+Q1882+Q1886+Q1887</f>
        <v>15916797</v>
      </c>
      <c r="R1866" s="384">
        <f t="shared" si="1157"/>
        <v>0</v>
      </c>
      <c r="S1866" s="61">
        <f t="shared" si="1157"/>
        <v>9550269.620000001</v>
      </c>
      <c r="T1866" s="61">
        <f t="shared" si="1157"/>
        <v>806202.64</v>
      </c>
      <c r="U1866" s="61">
        <f t="shared" si="1157"/>
        <v>5560324.7400000002</v>
      </c>
      <c r="V1866" s="61">
        <f t="shared" si="1157"/>
        <v>0</v>
      </c>
      <c r="W1866" s="101" t="s">
        <v>18</v>
      </c>
      <c r="X1866" s="101" t="s">
        <v>18</v>
      </c>
      <c r="Y1866" s="102" t="s">
        <v>18</v>
      </c>
    </row>
    <row r="1867" spans="1:25" ht="13.5" thickBot="1" x14ac:dyDescent="0.25">
      <c r="A1867" s="437"/>
      <c r="B1867" s="34"/>
      <c r="C1867" s="34"/>
      <c r="D1867" s="132"/>
      <c r="E1867" s="55" t="s">
        <v>214</v>
      </c>
      <c r="F1867" s="33" t="s">
        <v>139</v>
      </c>
      <c r="G1867" s="27" t="s">
        <v>18</v>
      </c>
      <c r="H1867" s="27" t="s">
        <v>18</v>
      </c>
      <c r="I1867" s="27" t="s">
        <v>18</v>
      </c>
      <c r="J1867" s="27" t="s">
        <v>18</v>
      </c>
      <c r="K1867" s="27" t="s">
        <v>18</v>
      </c>
      <c r="L1867" s="28">
        <f>L1870+L1872+L1875+L1878</f>
        <v>2315.4</v>
      </c>
      <c r="M1867" s="28">
        <f>M1870+M1872+M1875+M1878</f>
        <v>2081</v>
      </c>
      <c r="N1867" s="28">
        <f>N1870+N1872+N1875+N1878</f>
        <v>1350.43</v>
      </c>
      <c r="O1867" s="136">
        <f>O1870+O1872+O1875+O1878</f>
        <v>110</v>
      </c>
      <c r="P1867" s="335" t="s">
        <v>18</v>
      </c>
      <c r="Q1867" s="28">
        <f>Q1870+Q1872+Q1875+Q1878</f>
        <v>10972796</v>
      </c>
      <c r="R1867" s="373">
        <f>R1870+R1872+R1875+R1878</f>
        <v>0</v>
      </c>
      <c r="S1867" s="28">
        <f>S1870+S1872+S1875+S1878</f>
        <v>7375132.7800000012</v>
      </c>
      <c r="T1867" s="28">
        <f>T1870+T1872+T1875+T1878</f>
        <v>0</v>
      </c>
      <c r="U1867" s="28">
        <f>U1870+U1872+U1875+U1878</f>
        <v>3597663.22</v>
      </c>
      <c r="V1867" s="28">
        <v>0</v>
      </c>
      <c r="W1867" s="101" t="s">
        <v>18</v>
      </c>
      <c r="X1867" s="101" t="s">
        <v>18</v>
      </c>
      <c r="Y1867" s="102" t="s">
        <v>18</v>
      </c>
    </row>
    <row r="1868" spans="1:25" ht="15" x14ac:dyDescent="0.2">
      <c r="A1868" s="484" t="s">
        <v>1354</v>
      </c>
      <c r="B1868" s="97" t="s">
        <v>1890</v>
      </c>
      <c r="C1868" s="97">
        <v>8</v>
      </c>
      <c r="D1868" s="211" t="s">
        <v>45</v>
      </c>
      <c r="E1868" s="405" t="s">
        <v>215</v>
      </c>
      <c r="F1868" s="298" t="s">
        <v>557</v>
      </c>
      <c r="G1868" s="158" t="s">
        <v>38</v>
      </c>
      <c r="H1868" s="158">
        <v>1970</v>
      </c>
      <c r="I1868" s="158"/>
      <c r="J1868" s="158" t="s">
        <v>93</v>
      </c>
      <c r="K1868" s="159">
        <v>2</v>
      </c>
      <c r="L1868" s="160">
        <v>559</v>
      </c>
      <c r="M1868" s="160">
        <v>516.20000000000005</v>
      </c>
      <c r="N1868" s="160">
        <v>322.61</v>
      </c>
      <c r="O1868" s="162">
        <v>32</v>
      </c>
      <c r="P1868" s="339" t="s">
        <v>45</v>
      </c>
      <c r="Q1868" s="160">
        <v>3605178</v>
      </c>
      <c r="R1868" s="375">
        <v>0</v>
      </c>
      <c r="S1868" s="160">
        <v>2423144.15</v>
      </c>
      <c r="T1868" s="160">
        <v>0</v>
      </c>
      <c r="U1868" s="160">
        <v>1182033.8500000001</v>
      </c>
      <c r="V1868" s="160">
        <v>0</v>
      </c>
      <c r="W1868" s="163">
        <f>Q1868/M1868</f>
        <v>6984.0720650910498</v>
      </c>
      <c r="X1868" s="163">
        <v>11783.72</v>
      </c>
      <c r="Y1868" s="164">
        <v>44561</v>
      </c>
    </row>
    <row r="1869" spans="1:25" ht="15" x14ac:dyDescent="0.2">
      <c r="A1869" s="484" t="s">
        <v>1354</v>
      </c>
      <c r="B1869" s="97" t="s">
        <v>1891</v>
      </c>
      <c r="C1869" s="97">
        <v>10</v>
      </c>
      <c r="D1869" s="211" t="s">
        <v>2129</v>
      </c>
      <c r="E1869" s="403" t="s">
        <v>215</v>
      </c>
      <c r="F1869" s="299" t="s">
        <v>557</v>
      </c>
      <c r="G1869" s="30" t="s">
        <v>38</v>
      </c>
      <c r="H1869" s="30">
        <v>1970</v>
      </c>
      <c r="I1869" s="30"/>
      <c r="J1869" s="30" t="s">
        <v>93</v>
      </c>
      <c r="K1869" s="57">
        <v>2</v>
      </c>
      <c r="L1869" s="50">
        <v>559</v>
      </c>
      <c r="M1869" s="50">
        <v>516.20000000000005</v>
      </c>
      <c r="N1869" s="50">
        <v>322.61</v>
      </c>
      <c r="O1869" s="141">
        <v>32</v>
      </c>
      <c r="P1869" s="300" t="s">
        <v>2129</v>
      </c>
      <c r="Q1869" s="50">
        <v>6981206</v>
      </c>
      <c r="R1869" s="374">
        <v>0</v>
      </c>
      <c r="S1869" s="50">
        <v>4692269.9800000004</v>
      </c>
      <c r="T1869" s="50">
        <v>0</v>
      </c>
      <c r="U1869" s="50">
        <v>2288936.02</v>
      </c>
      <c r="V1869" s="50">
        <v>0</v>
      </c>
      <c r="W1869" s="107">
        <f>Q1869/L1869</f>
        <v>12488.74060822898</v>
      </c>
      <c r="X1869" s="107">
        <v>6283.81</v>
      </c>
      <c r="Y1869" s="108">
        <v>44561</v>
      </c>
    </row>
    <row r="1870" spans="1:25" x14ac:dyDescent="0.2">
      <c r="A1870" s="437"/>
      <c r="B1870" s="34"/>
      <c r="C1870" s="34"/>
      <c r="D1870" s="132"/>
      <c r="E1870" s="402"/>
      <c r="F1870" s="39" t="s">
        <v>31</v>
      </c>
      <c r="G1870" s="283" t="s">
        <v>18</v>
      </c>
      <c r="H1870" s="283" t="s">
        <v>18</v>
      </c>
      <c r="I1870" s="283" t="s">
        <v>18</v>
      </c>
      <c r="J1870" s="283" t="s">
        <v>18</v>
      </c>
      <c r="K1870" s="283" t="s">
        <v>18</v>
      </c>
      <c r="L1870" s="62">
        <f>L1868</f>
        <v>559</v>
      </c>
      <c r="M1870" s="62">
        <f>M1868</f>
        <v>516.20000000000005</v>
      </c>
      <c r="N1870" s="62">
        <f>N1868</f>
        <v>322.61</v>
      </c>
      <c r="O1870" s="143">
        <f>O1868</f>
        <v>32</v>
      </c>
      <c r="P1870" s="350" t="s">
        <v>18</v>
      </c>
      <c r="Q1870" s="62">
        <v>10586384</v>
      </c>
      <c r="R1870" s="391">
        <v>0</v>
      </c>
      <c r="S1870" s="62">
        <v>7115414.1300000008</v>
      </c>
      <c r="T1870" s="62">
        <v>0</v>
      </c>
      <c r="U1870" s="62">
        <v>3470969.87</v>
      </c>
      <c r="V1870" s="62">
        <v>0</v>
      </c>
      <c r="W1870" s="109" t="s">
        <v>18</v>
      </c>
      <c r="X1870" s="109" t="s">
        <v>18</v>
      </c>
      <c r="Y1870" s="110" t="s">
        <v>18</v>
      </c>
    </row>
    <row r="1871" spans="1:25" ht="15" x14ac:dyDescent="0.2">
      <c r="A1871" s="484" t="s">
        <v>1355</v>
      </c>
      <c r="B1871" s="97" t="s">
        <v>1892</v>
      </c>
      <c r="C1871" s="97">
        <v>20</v>
      </c>
      <c r="D1871" s="211" t="s">
        <v>2265</v>
      </c>
      <c r="E1871" s="951" t="s">
        <v>217</v>
      </c>
      <c r="F1871" s="184" t="s">
        <v>340</v>
      </c>
      <c r="G1871" s="156" t="s">
        <v>38</v>
      </c>
      <c r="H1871" s="953">
        <v>1968</v>
      </c>
      <c r="I1871" s="953"/>
      <c r="J1871" s="156" t="s">
        <v>93</v>
      </c>
      <c r="K1871" s="953">
        <v>2</v>
      </c>
      <c r="L1871" s="150">
        <v>604.79999999999995</v>
      </c>
      <c r="M1871" s="150">
        <v>533.5</v>
      </c>
      <c r="N1871" s="150">
        <v>342.54</v>
      </c>
      <c r="O1871" s="134">
        <v>26</v>
      </c>
      <c r="P1871" s="336" t="s">
        <v>2135</v>
      </c>
      <c r="Q1871" s="150">
        <v>85440</v>
      </c>
      <c r="R1871" s="371">
        <v>0</v>
      </c>
      <c r="S1871" s="150">
        <v>57426.69</v>
      </c>
      <c r="T1871" s="150">
        <v>0</v>
      </c>
      <c r="U1871" s="150">
        <v>28013.31</v>
      </c>
      <c r="V1871" s="150">
        <v>0</v>
      </c>
      <c r="W1871" s="956">
        <f>Q1871/L1871</f>
        <v>141.26984126984129</v>
      </c>
      <c r="X1871" s="956">
        <v>141.27000000000001</v>
      </c>
      <c r="Y1871" s="157">
        <v>44561</v>
      </c>
    </row>
    <row r="1872" spans="1:25" x14ac:dyDescent="0.2">
      <c r="A1872" s="437"/>
      <c r="B1872" s="34"/>
      <c r="C1872" s="34"/>
      <c r="D1872" s="132"/>
      <c r="E1872" s="416"/>
      <c r="F1872" s="39" t="s">
        <v>31</v>
      </c>
      <c r="G1872" s="283" t="s">
        <v>18</v>
      </c>
      <c r="H1872" s="283" t="s">
        <v>18</v>
      </c>
      <c r="I1872" s="283" t="s">
        <v>18</v>
      </c>
      <c r="J1872" s="283" t="s">
        <v>18</v>
      </c>
      <c r="K1872" s="283" t="s">
        <v>18</v>
      </c>
      <c r="L1872" s="62">
        <f>L1871</f>
        <v>604.79999999999995</v>
      </c>
      <c r="M1872" s="62">
        <f>M1871</f>
        <v>533.5</v>
      </c>
      <c r="N1872" s="62">
        <f>N1871</f>
        <v>342.54</v>
      </c>
      <c r="O1872" s="143">
        <f>O1871</f>
        <v>26</v>
      </c>
      <c r="P1872" s="350" t="s">
        <v>18</v>
      </c>
      <c r="Q1872" s="62">
        <f>Q1871</f>
        <v>85440</v>
      </c>
      <c r="R1872" s="391">
        <f t="shared" ref="R1872:U1872" si="1158">R1871</f>
        <v>0</v>
      </c>
      <c r="S1872" s="62">
        <f t="shared" si="1158"/>
        <v>57426.69</v>
      </c>
      <c r="T1872" s="62">
        <f t="shared" si="1158"/>
        <v>0</v>
      </c>
      <c r="U1872" s="62">
        <f t="shared" si="1158"/>
        <v>28013.31</v>
      </c>
      <c r="V1872" s="62">
        <v>0</v>
      </c>
      <c r="W1872" s="109" t="s">
        <v>18</v>
      </c>
      <c r="X1872" s="109" t="s">
        <v>18</v>
      </c>
      <c r="Y1872" s="110" t="s">
        <v>18</v>
      </c>
    </row>
    <row r="1873" spans="1:25" ht="15" x14ac:dyDescent="0.2">
      <c r="A1873" s="484" t="s">
        <v>1356</v>
      </c>
      <c r="B1873" s="97" t="s">
        <v>1893</v>
      </c>
      <c r="C1873" s="97">
        <v>20</v>
      </c>
      <c r="D1873" s="211" t="s">
        <v>2265</v>
      </c>
      <c r="E1873" s="951" t="s">
        <v>218</v>
      </c>
      <c r="F1873" s="184" t="s">
        <v>341</v>
      </c>
      <c r="G1873" s="156" t="s">
        <v>38</v>
      </c>
      <c r="H1873" s="953">
        <v>1969</v>
      </c>
      <c r="I1873" s="953"/>
      <c r="J1873" s="156" t="s">
        <v>93</v>
      </c>
      <c r="K1873" s="953">
        <v>2</v>
      </c>
      <c r="L1873" s="150">
        <v>581.5</v>
      </c>
      <c r="M1873" s="150">
        <v>519.70000000000005</v>
      </c>
      <c r="N1873" s="150">
        <v>356</v>
      </c>
      <c r="O1873" s="134">
        <v>26</v>
      </c>
      <c r="P1873" s="336" t="s">
        <v>2135</v>
      </c>
      <c r="Q1873" s="150">
        <v>82149</v>
      </c>
      <c r="R1873" s="371">
        <v>0</v>
      </c>
      <c r="S1873" s="150">
        <v>55214.71</v>
      </c>
      <c r="T1873" s="150">
        <v>0</v>
      </c>
      <c r="U1873" s="150">
        <v>26934.29</v>
      </c>
      <c r="V1873" s="150">
        <v>0</v>
      </c>
      <c r="W1873" s="956">
        <f t="shared" ref="W1873:W1874" si="1159">Q1873/L1873</f>
        <v>141.27085124677558</v>
      </c>
      <c r="X1873" s="956">
        <v>141.27000000000001</v>
      </c>
      <c r="Y1873" s="157">
        <v>44561</v>
      </c>
    </row>
    <row r="1874" spans="1:25" ht="15" x14ac:dyDescent="0.2">
      <c r="A1874" s="484" t="s">
        <v>1356</v>
      </c>
      <c r="B1874" s="97" t="s">
        <v>1894</v>
      </c>
      <c r="C1874" s="97">
        <v>20</v>
      </c>
      <c r="D1874" s="211" t="s">
        <v>2266</v>
      </c>
      <c r="E1874" s="951" t="s">
        <v>218</v>
      </c>
      <c r="F1874" s="184" t="s">
        <v>341</v>
      </c>
      <c r="G1874" s="156" t="s">
        <v>38</v>
      </c>
      <c r="H1874" s="953">
        <v>1969</v>
      </c>
      <c r="I1874" s="953"/>
      <c r="J1874" s="156" t="s">
        <v>93</v>
      </c>
      <c r="K1874" s="953">
        <v>2</v>
      </c>
      <c r="L1874" s="150">
        <v>581.5</v>
      </c>
      <c r="M1874" s="150">
        <v>519.70000000000005</v>
      </c>
      <c r="N1874" s="150">
        <v>356</v>
      </c>
      <c r="O1874" s="134">
        <v>26</v>
      </c>
      <c r="P1874" s="564" t="s">
        <v>83</v>
      </c>
      <c r="Q1874" s="150">
        <v>69827</v>
      </c>
      <c r="R1874" s="371">
        <v>0</v>
      </c>
      <c r="S1874" s="150">
        <v>46932.740000000005</v>
      </c>
      <c r="T1874" s="150">
        <v>0</v>
      </c>
      <c r="U1874" s="150">
        <v>22894.26</v>
      </c>
      <c r="V1874" s="150">
        <v>0</v>
      </c>
      <c r="W1874" s="956">
        <f t="shared" si="1159"/>
        <v>120.08082545141875</v>
      </c>
      <c r="X1874" s="956">
        <v>120.08</v>
      </c>
      <c r="Y1874" s="157">
        <v>44561</v>
      </c>
    </row>
    <row r="1875" spans="1:25" x14ac:dyDescent="0.2">
      <c r="A1875" s="437"/>
      <c r="B1875" s="34"/>
      <c r="C1875" s="34"/>
      <c r="D1875" s="132"/>
      <c r="E1875" s="951"/>
      <c r="F1875" s="39" t="s">
        <v>31</v>
      </c>
      <c r="G1875" s="283" t="s">
        <v>18</v>
      </c>
      <c r="H1875" s="283" t="s">
        <v>18</v>
      </c>
      <c r="I1875" s="283" t="s">
        <v>18</v>
      </c>
      <c r="J1875" s="283" t="s">
        <v>18</v>
      </c>
      <c r="K1875" s="283" t="s">
        <v>18</v>
      </c>
      <c r="L1875" s="62">
        <f>L1873</f>
        <v>581.5</v>
      </c>
      <c r="M1875" s="62">
        <f>M1873</f>
        <v>519.70000000000005</v>
      </c>
      <c r="N1875" s="62">
        <f>N1873</f>
        <v>356</v>
      </c>
      <c r="O1875" s="143">
        <f>O1873</f>
        <v>26</v>
      </c>
      <c r="P1875" s="350" t="s">
        <v>18</v>
      </c>
      <c r="Q1875" s="62">
        <v>151976</v>
      </c>
      <c r="R1875" s="391">
        <v>0</v>
      </c>
      <c r="S1875" s="62">
        <v>102147.45000000001</v>
      </c>
      <c r="T1875" s="62">
        <v>0</v>
      </c>
      <c r="U1875" s="62">
        <v>49828.55</v>
      </c>
      <c r="V1875" s="62">
        <v>0</v>
      </c>
      <c r="W1875" s="109" t="s">
        <v>18</v>
      </c>
      <c r="X1875" s="109" t="s">
        <v>18</v>
      </c>
      <c r="Y1875" s="110" t="s">
        <v>18</v>
      </c>
    </row>
    <row r="1876" spans="1:25" ht="15" x14ac:dyDescent="0.2">
      <c r="A1876" s="484" t="s">
        <v>1357</v>
      </c>
      <c r="B1876" s="97" t="s">
        <v>1895</v>
      </c>
      <c r="C1876" s="97">
        <v>20</v>
      </c>
      <c r="D1876" s="211" t="s">
        <v>2265</v>
      </c>
      <c r="E1876" s="951" t="s">
        <v>219</v>
      </c>
      <c r="F1876" s="184" t="s">
        <v>342</v>
      </c>
      <c r="G1876" s="156" t="s">
        <v>38</v>
      </c>
      <c r="H1876" s="953">
        <v>1970</v>
      </c>
      <c r="I1876" s="953"/>
      <c r="J1876" s="156" t="s">
        <v>93</v>
      </c>
      <c r="K1876" s="953">
        <v>2</v>
      </c>
      <c r="L1876" s="150">
        <v>570.1</v>
      </c>
      <c r="M1876" s="150">
        <v>511.6</v>
      </c>
      <c r="N1876" s="150">
        <v>329.28</v>
      </c>
      <c r="O1876" s="134">
        <v>26</v>
      </c>
      <c r="P1876" s="336" t="s">
        <v>2135</v>
      </c>
      <c r="Q1876" s="150">
        <v>80538</v>
      </c>
      <c r="R1876" s="371">
        <v>0</v>
      </c>
      <c r="S1876" s="150">
        <v>54131.91</v>
      </c>
      <c r="T1876" s="150">
        <v>0</v>
      </c>
      <c r="U1876" s="150">
        <v>26406.09</v>
      </c>
      <c r="V1876" s="150">
        <v>0</v>
      </c>
      <c r="W1876" s="956">
        <f t="shared" ref="W1876:W1877" si="1160">Q1876/L1876</f>
        <v>141.26995263988772</v>
      </c>
      <c r="X1876" s="956">
        <v>141.27000000000001</v>
      </c>
      <c r="Y1876" s="157">
        <v>44561</v>
      </c>
    </row>
    <row r="1877" spans="1:25" ht="15" x14ac:dyDescent="0.2">
      <c r="A1877" s="484" t="s">
        <v>1357</v>
      </c>
      <c r="B1877" s="97" t="s">
        <v>1896</v>
      </c>
      <c r="C1877" s="97">
        <v>20</v>
      </c>
      <c r="D1877" s="211" t="s">
        <v>2266</v>
      </c>
      <c r="E1877" s="951" t="s">
        <v>219</v>
      </c>
      <c r="F1877" s="184" t="s">
        <v>342</v>
      </c>
      <c r="G1877" s="156" t="s">
        <v>38</v>
      </c>
      <c r="H1877" s="953">
        <v>1970</v>
      </c>
      <c r="I1877" s="953"/>
      <c r="J1877" s="156" t="s">
        <v>93</v>
      </c>
      <c r="K1877" s="953">
        <v>2</v>
      </c>
      <c r="L1877" s="150">
        <v>570.1</v>
      </c>
      <c r="M1877" s="150">
        <v>511.6</v>
      </c>
      <c r="N1877" s="150">
        <v>329.28</v>
      </c>
      <c r="O1877" s="134">
        <v>26</v>
      </c>
      <c r="P1877" s="564" t="s">
        <v>83</v>
      </c>
      <c r="Q1877" s="150">
        <v>68458</v>
      </c>
      <c r="R1877" s="371">
        <v>0</v>
      </c>
      <c r="S1877" s="150">
        <v>46012.6</v>
      </c>
      <c r="T1877" s="150">
        <v>0</v>
      </c>
      <c r="U1877" s="150">
        <v>22445.4</v>
      </c>
      <c r="V1877" s="150">
        <v>0</v>
      </c>
      <c r="W1877" s="956">
        <f t="shared" si="1160"/>
        <v>120.0806875986669</v>
      </c>
      <c r="X1877" s="956">
        <v>120.08</v>
      </c>
      <c r="Y1877" s="157">
        <v>44561</v>
      </c>
    </row>
    <row r="1878" spans="1:25" ht="13.5" thickBot="1" x14ac:dyDescent="0.25">
      <c r="A1878" s="437"/>
      <c r="B1878" s="34"/>
      <c r="C1878" s="34"/>
      <c r="D1878" s="132"/>
      <c r="E1878" s="364"/>
      <c r="F1878" s="506" t="s">
        <v>31</v>
      </c>
      <c r="G1878" s="507" t="s">
        <v>18</v>
      </c>
      <c r="H1878" s="507" t="s">
        <v>18</v>
      </c>
      <c r="I1878" s="507" t="s">
        <v>18</v>
      </c>
      <c r="J1878" s="507" t="s">
        <v>18</v>
      </c>
      <c r="K1878" s="507" t="s">
        <v>18</v>
      </c>
      <c r="L1878" s="285">
        <f>L1876</f>
        <v>570.1</v>
      </c>
      <c r="M1878" s="285">
        <f>M1876</f>
        <v>511.6</v>
      </c>
      <c r="N1878" s="285">
        <f>N1876</f>
        <v>329.28</v>
      </c>
      <c r="O1878" s="508">
        <f>O1876</f>
        <v>26</v>
      </c>
      <c r="P1878" s="509" t="s">
        <v>18</v>
      </c>
      <c r="Q1878" s="285">
        <v>148996</v>
      </c>
      <c r="R1878" s="510">
        <v>0</v>
      </c>
      <c r="S1878" s="285">
        <v>100144.51000000001</v>
      </c>
      <c r="T1878" s="285">
        <v>0</v>
      </c>
      <c r="U1878" s="285">
        <v>48851.490000000005</v>
      </c>
      <c r="V1878" s="285">
        <v>0</v>
      </c>
      <c r="W1878" s="511" t="s">
        <v>18</v>
      </c>
      <c r="X1878" s="511" t="s">
        <v>18</v>
      </c>
      <c r="Y1878" s="567" t="s">
        <v>18</v>
      </c>
    </row>
    <row r="1879" spans="1:25" ht="13.5" thickBot="1" x14ac:dyDescent="0.25">
      <c r="A1879" s="437"/>
      <c r="B1879" s="34"/>
      <c r="C1879" s="34"/>
      <c r="D1879" s="132"/>
      <c r="E1879" s="54" t="s">
        <v>221</v>
      </c>
      <c r="F1879" s="33" t="s">
        <v>140</v>
      </c>
      <c r="G1879" s="27" t="s">
        <v>18</v>
      </c>
      <c r="H1879" s="27" t="s">
        <v>18</v>
      </c>
      <c r="I1879" s="27" t="s">
        <v>18</v>
      </c>
      <c r="J1879" s="27" t="s">
        <v>18</v>
      </c>
      <c r="K1879" s="27" t="s">
        <v>18</v>
      </c>
      <c r="L1879" s="28">
        <f>L1881</f>
        <v>750.7</v>
      </c>
      <c r="M1879" s="28">
        <f t="shared" ref="M1879:P1879" si="1161">M1881</f>
        <v>498.2</v>
      </c>
      <c r="N1879" s="28">
        <f t="shared" si="1161"/>
        <v>0</v>
      </c>
      <c r="O1879" s="136">
        <f t="shared" si="1161"/>
        <v>24</v>
      </c>
      <c r="P1879" s="101" t="str">
        <f t="shared" si="1161"/>
        <v>Х</v>
      </c>
      <c r="Q1879" s="28">
        <f>Q1881</f>
        <v>2790104</v>
      </c>
      <c r="R1879" s="373">
        <f t="shared" ref="R1879:V1879" si="1162">R1881</f>
        <v>0</v>
      </c>
      <c r="S1879" s="28">
        <f t="shared" si="1162"/>
        <v>1343818.06</v>
      </c>
      <c r="T1879" s="28">
        <f t="shared" si="1162"/>
        <v>0</v>
      </c>
      <c r="U1879" s="28">
        <f t="shared" si="1162"/>
        <v>1446285.94</v>
      </c>
      <c r="V1879" s="28">
        <f t="shared" si="1162"/>
        <v>0</v>
      </c>
      <c r="W1879" s="101" t="s">
        <v>18</v>
      </c>
      <c r="X1879" s="101" t="s">
        <v>18</v>
      </c>
      <c r="Y1879" s="102" t="s">
        <v>18</v>
      </c>
    </row>
    <row r="1880" spans="1:25" ht="15" x14ac:dyDescent="0.2">
      <c r="A1880" s="484" t="s">
        <v>1218</v>
      </c>
      <c r="B1880" s="97" t="s">
        <v>1623</v>
      </c>
      <c r="C1880" s="97">
        <v>3</v>
      </c>
      <c r="D1880" s="211" t="s">
        <v>2274</v>
      </c>
      <c r="E1880" s="212" t="s">
        <v>222</v>
      </c>
      <c r="F1880" s="271" t="s">
        <v>543</v>
      </c>
      <c r="G1880" s="58" t="s">
        <v>38</v>
      </c>
      <c r="H1880" s="58">
        <v>1976</v>
      </c>
      <c r="I1880" s="58"/>
      <c r="J1880" s="58" t="s">
        <v>93</v>
      </c>
      <c r="K1880" s="58">
        <v>2</v>
      </c>
      <c r="L1880" s="59">
        <v>750.7</v>
      </c>
      <c r="M1880" s="59">
        <v>498.2</v>
      </c>
      <c r="N1880" s="59"/>
      <c r="O1880" s="142">
        <v>24</v>
      </c>
      <c r="P1880" s="340" t="s">
        <v>2138</v>
      </c>
      <c r="Q1880" s="59">
        <v>2790104</v>
      </c>
      <c r="R1880" s="376">
        <v>0</v>
      </c>
      <c r="S1880" s="59">
        <v>1343818.06</v>
      </c>
      <c r="T1880" s="59">
        <v>0</v>
      </c>
      <c r="U1880" s="59">
        <v>1446285.94</v>
      </c>
      <c r="V1880" s="59">
        <v>0</v>
      </c>
      <c r="W1880" s="105">
        <f>Q1880/L1880</f>
        <v>3716.6697748767815</v>
      </c>
      <c r="X1880" s="105">
        <v>3796.21</v>
      </c>
      <c r="Y1880" s="106">
        <v>44561</v>
      </c>
    </row>
    <row r="1881" spans="1:25" ht="13.5" thickBot="1" x14ac:dyDescent="0.25">
      <c r="A1881" s="437"/>
      <c r="B1881" s="34"/>
      <c r="C1881" s="34"/>
      <c r="D1881" s="132"/>
      <c r="E1881" s="598"/>
      <c r="F1881" s="579" t="s">
        <v>31</v>
      </c>
      <c r="G1881" s="580" t="s">
        <v>18</v>
      </c>
      <c r="H1881" s="580" t="s">
        <v>18</v>
      </c>
      <c r="I1881" s="580" t="s">
        <v>18</v>
      </c>
      <c r="J1881" s="580" t="s">
        <v>18</v>
      </c>
      <c r="K1881" s="580" t="s">
        <v>18</v>
      </c>
      <c r="L1881" s="581">
        <f>L1880</f>
        <v>750.7</v>
      </c>
      <c r="M1881" s="581">
        <f t="shared" ref="M1881:O1881" si="1163">M1880</f>
        <v>498.2</v>
      </c>
      <c r="N1881" s="581">
        <f t="shared" si="1163"/>
        <v>0</v>
      </c>
      <c r="O1881" s="582">
        <f t="shared" si="1163"/>
        <v>24</v>
      </c>
      <c r="P1881" s="613" t="s">
        <v>18</v>
      </c>
      <c r="Q1881" s="581">
        <f>Q1880</f>
        <v>2790104</v>
      </c>
      <c r="R1881" s="607">
        <f t="shared" ref="R1881:V1881" si="1164">R1880</f>
        <v>0</v>
      </c>
      <c r="S1881" s="581">
        <f t="shared" si="1164"/>
        <v>1343818.06</v>
      </c>
      <c r="T1881" s="581">
        <f t="shared" si="1164"/>
        <v>0</v>
      </c>
      <c r="U1881" s="581">
        <f t="shared" si="1164"/>
        <v>1446285.94</v>
      </c>
      <c r="V1881" s="581">
        <f t="shared" si="1164"/>
        <v>0</v>
      </c>
      <c r="W1881" s="583" t="s">
        <v>18</v>
      </c>
      <c r="X1881" s="583" t="s">
        <v>18</v>
      </c>
      <c r="Y1881" s="588" t="s">
        <v>18</v>
      </c>
    </row>
    <row r="1882" spans="1:25" ht="13.5" thickBot="1" x14ac:dyDescent="0.25">
      <c r="A1882" s="437"/>
      <c r="B1882" s="34"/>
      <c r="C1882" s="34"/>
      <c r="D1882" s="132"/>
      <c r="E1882" s="407" t="s">
        <v>224</v>
      </c>
      <c r="F1882" s="219" t="s">
        <v>343</v>
      </c>
      <c r="G1882" s="83" t="s">
        <v>18</v>
      </c>
      <c r="H1882" s="83" t="s">
        <v>18</v>
      </c>
      <c r="I1882" s="83" t="s">
        <v>18</v>
      </c>
      <c r="J1882" s="83" t="s">
        <v>18</v>
      </c>
      <c r="K1882" s="83" t="s">
        <v>18</v>
      </c>
      <c r="L1882" s="78">
        <f>L1885</f>
        <v>294.8</v>
      </c>
      <c r="M1882" s="78">
        <f t="shared" ref="M1882:O1882" si="1165">M1885</f>
        <v>218.8</v>
      </c>
      <c r="N1882" s="78">
        <f t="shared" si="1165"/>
        <v>294.8</v>
      </c>
      <c r="O1882" s="146">
        <f t="shared" si="1165"/>
        <v>11</v>
      </c>
      <c r="P1882" s="344" t="s">
        <v>18</v>
      </c>
      <c r="Q1882" s="78">
        <f>Q1885</f>
        <v>2153897</v>
      </c>
      <c r="R1882" s="387">
        <f t="shared" ref="R1882:U1882" si="1166">R1885</f>
        <v>0</v>
      </c>
      <c r="S1882" s="78">
        <f t="shared" si="1166"/>
        <v>831318.7799999998</v>
      </c>
      <c r="T1882" s="78">
        <f t="shared" si="1166"/>
        <v>806202.64</v>
      </c>
      <c r="U1882" s="78">
        <f t="shared" si="1166"/>
        <v>516375.58000000013</v>
      </c>
      <c r="V1882" s="78">
        <v>0</v>
      </c>
      <c r="W1882" s="128" t="s">
        <v>18</v>
      </c>
      <c r="X1882" s="128" t="s">
        <v>18</v>
      </c>
      <c r="Y1882" s="129" t="s">
        <v>18</v>
      </c>
    </row>
    <row r="1883" spans="1:25" ht="15" x14ac:dyDescent="0.2">
      <c r="A1883" s="484" t="s">
        <v>1221</v>
      </c>
      <c r="B1883" s="97" t="s">
        <v>1626</v>
      </c>
      <c r="C1883" s="97">
        <v>4</v>
      </c>
      <c r="D1883" s="211" t="s">
        <v>2273</v>
      </c>
      <c r="E1883" s="363" t="s">
        <v>225</v>
      </c>
      <c r="F1883" s="173" t="s">
        <v>437</v>
      </c>
      <c r="G1883" s="158" t="s">
        <v>38</v>
      </c>
      <c r="H1883" s="159">
        <v>1960</v>
      </c>
      <c r="I1883" s="159"/>
      <c r="J1883" s="158" t="s">
        <v>226</v>
      </c>
      <c r="K1883" s="158">
        <v>1</v>
      </c>
      <c r="L1883" s="160">
        <v>294.8</v>
      </c>
      <c r="M1883" s="161">
        <v>218.8</v>
      </c>
      <c r="N1883" s="160">
        <v>294.8</v>
      </c>
      <c r="O1883" s="162">
        <v>11</v>
      </c>
      <c r="P1883" s="336" t="s">
        <v>2115</v>
      </c>
      <c r="Q1883" s="160">
        <v>216174</v>
      </c>
      <c r="R1883" s="375">
        <v>0</v>
      </c>
      <c r="S1883" s="160">
        <v>133345.95000000001</v>
      </c>
      <c r="T1883" s="160">
        <v>0</v>
      </c>
      <c r="U1883" s="160">
        <v>82828.05</v>
      </c>
      <c r="V1883" s="160">
        <v>0</v>
      </c>
      <c r="W1883" s="956">
        <f t="shared" ref="W1883:W1884" si="1167">Q1883/L1883</f>
        <v>733.29036635006787</v>
      </c>
      <c r="X1883" s="163">
        <v>733.29</v>
      </c>
      <c r="Y1883" s="164">
        <v>44561</v>
      </c>
    </row>
    <row r="1884" spans="1:25" ht="15" x14ac:dyDescent="0.2">
      <c r="A1884" s="484" t="s">
        <v>1221</v>
      </c>
      <c r="B1884" s="97" t="s">
        <v>1627</v>
      </c>
      <c r="C1884" s="97">
        <v>3</v>
      </c>
      <c r="D1884" s="211" t="s">
        <v>2274</v>
      </c>
      <c r="E1884" s="364" t="s">
        <v>225</v>
      </c>
      <c r="F1884" s="35" t="s">
        <v>437</v>
      </c>
      <c r="G1884" s="30" t="s">
        <v>38</v>
      </c>
      <c r="H1884" s="57">
        <v>1960</v>
      </c>
      <c r="I1884" s="57"/>
      <c r="J1884" s="30" t="s">
        <v>226</v>
      </c>
      <c r="K1884" s="30">
        <v>1</v>
      </c>
      <c r="L1884" s="50">
        <v>294.8</v>
      </c>
      <c r="M1884" s="165">
        <v>218.8</v>
      </c>
      <c r="N1884" s="50">
        <v>294.8</v>
      </c>
      <c r="O1884" s="141">
        <v>11</v>
      </c>
      <c r="P1884" s="300" t="s">
        <v>2138</v>
      </c>
      <c r="Q1884" s="50">
        <v>1937723</v>
      </c>
      <c r="R1884" s="374">
        <v>0</v>
      </c>
      <c r="S1884" s="50">
        <v>697972.82999999973</v>
      </c>
      <c r="T1884" s="50">
        <v>806202.64</v>
      </c>
      <c r="U1884" s="50">
        <v>433547.53000000014</v>
      </c>
      <c r="V1884" s="50">
        <v>0</v>
      </c>
      <c r="W1884" s="107">
        <f t="shared" si="1167"/>
        <v>6573.0088195386697</v>
      </c>
      <c r="X1884" s="107">
        <v>6573.01</v>
      </c>
      <c r="Y1884" s="108">
        <v>44561</v>
      </c>
    </row>
    <row r="1885" spans="1:25" ht="13.5" thickBot="1" x14ac:dyDescent="0.25">
      <c r="A1885" s="437"/>
      <c r="B1885" s="34"/>
      <c r="C1885" s="34"/>
      <c r="D1885" s="132"/>
      <c r="E1885" s="332"/>
      <c r="F1885" s="579" t="s">
        <v>31</v>
      </c>
      <c r="G1885" s="580" t="s">
        <v>18</v>
      </c>
      <c r="H1885" s="580" t="s">
        <v>18</v>
      </c>
      <c r="I1885" s="580" t="s">
        <v>18</v>
      </c>
      <c r="J1885" s="580" t="s">
        <v>18</v>
      </c>
      <c r="K1885" s="580" t="s">
        <v>18</v>
      </c>
      <c r="L1885" s="581">
        <f>L1883</f>
        <v>294.8</v>
      </c>
      <c r="M1885" s="581">
        <f t="shared" ref="M1885:O1885" si="1168">M1883</f>
        <v>218.8</v>
      </c>
      <c r="N1885" s="581">
        <f t="shared" si="1168"/>
        <v>294.8</v>
      </c>
      <c r="O1885" s="582">
        <f t="shared" si="1168"/>
        <v>11</v>
      </c>
      <c r="P1885" s="614" t="s">
        <v>18</v>
      </c>
      <c r="Q1885" s="581">
        <f>Q1883+Q1884</f>
        <v>2153897</v>
      </c>
      <c r="R1885" s="607">
        <f t="shared" ref="R1885:U1885" si="1169">R1883+R1884</f>
        <v>0</v>
      </c>
      <c r="S1885" s="581">
        <f t="shared" si="1169"/>
        <v>831318.7799999998</v>
      </c>
      <c r="T1885" s="581">
        <f t="shared" si="1169"/>
        <v>806202.64</v>
      </c>
      <c r="U1885" s="581">
        <f t="shared" si="1169"/>
        <v>516375.58000000013</v>
      </c>
      <c r="V1885" s="581">
        <v>0</v>
      </c>
      <c r="W1885" s="583" t="s">
        <v>18</v>
      </c>
      <c r="X1885" s="583" t="s">
        <v>18</v>
      </c>
      <c r="Y1885" s="588" t="s">
        <v>18</v>
      </c>
    </row>
    <row r="1886" spans="1:25" ht="13.5" thickBot="1" x14ac:dyDescent="0.25">
      <c r="A1886" s="437"/>
      <c r="B1886" s="34"/>
      <c r="C1886" s="34"/>
      <c r="D1886" s="132"/>
      <c r="E1886" s="55" t="s">
        <v>229</v>
      </c>
      <c r="F1886" s="33" t="s">
        <v>141</v>
      </c>
      <c r="G1886" s="27" t="s">
        <v>18</v>
      </c>
      <c r="H1886" s="27" t="s">
        <v>18</v>
      </c>
      <c r="I1886" s="27" t="s">
        <v>18</v>
      </c>
      <c r="J1886" s="27" t="s">
        <v>18</v>
      </c>
      <c r="K1886" s="27" t="s">
        <v>18</v>
      </c>
      <c r="L1886" s="28">
        <v>0</v>
      </c>
      <c r="M1886" s="28">
        <v>0</v>
      </c>
      <c r="N1886" s="28">
        <v>0</v>
      </c>
      <c r="O1886" s="136">
        <v>0</v>
      </c>
      <c r="P1886" s="335" t="s">
        <v>18</v>
      </c>
      <c r="Q1886" s="28">
        <v>0</v>
      </c>
      <c r="R1886" s="373">
        <v>0</v>
      </c>
      <c r="S1886" s="28">
        <v>0</v>
      </c>
      <c r="T1886" s="28">
        <v>0</v>
      </c>
      <c r="U1886" s="28">
        <v>0</v>
      </c>
      <c r="V1886" s="28">
        <v>0</v>
      </c>
      <c r="W1886" s="101" t="s">
        <v>18</v>
      </c>
      <c r="X1886" s="101" t="s">
        <v>18</v>
      </c>
      <c r="Y1886" s="102" t="s">
        <v>18</v>
      </c>
    </row>
    <row r="1887" spans="1:25" ht="13.5" thickBot="1" x14ac:dyDescent="0.25">
      <c r="A1887" s="437"/>
      <c r="B1887" s="34"/>
      <c r="C1887" s="34"/>
      <c r="D1887" s="132"/>
      <c r="E1887" s="366" t="s">
        <v>563</v>
      </c>
      <c r="F1887" s="26" t="s">
        <v>565</v>
      </c>
      <c r="G1887" s="60" t="s">
        <v>18</v>
      </c>
      <c r="H1887" s="60" t="s">
        <v>18</v>
      </c>
      <c r="I1887" s="60" t="s">
        <v>18</v>
      </c>
      <c r="J1887" s="60" t="s">
        <v>18</v>
      </c>
      <c r="K1887" s="60" t="s">
        <v>18</v>
      </c>
      <c r="L1887" s="28">
        <v>0</v>
      </c>
      <c r="M1887" s="28">
        <v>0</v>
      </c>
      <c r="N1887" s="28"/>
      <c r="O1887" s="136">
        <v>0</v>
      </c>
      <c r="P1887" s="338" t="s">
        <v>18</v>
      </c>
      <c r="Q1887" s="28">
        <v>0</v>
      </c>
      <c r="R1887" s="373">
        <v>0</v>
      </c>
      <c r="S1887" s="28">
        <v>0</v>
      </c>
      <c r="T1887" s="28">
        <v>0</v>
      </c>
      <c r="U1887" s="28">
        <v>0</v>
      </c>
      <c r="V1887" s="28">
        <v>0</v>
      </c>
      <c r="W1887" s="101" t="s">
        <v>18</v>
      </c>
      <c r="X1887" s="101" t="s">
        <v>18</v>
      </c>
      <c r="Y1887" s="102" t="s">
        <v>18</v>
      </c>
    </row>
    <row r="1888" spans="1:25" ht="13.5" thickBot="1" x14ac:dyDescent="0.25">
      <c r="A1888" s="437"/>
      <c r="B1888" s="34"/>
      <c r="C1888" s="34"/>
      <c r="D1888" s="132"/>
      <c r="E1888" s="54" t="s">
        <v>61</v>
      </c>
      <c r="F1888" s="33" t="s">
        <v>142</v>
      </c>
      <c r="G1888" s="27" t="s">
        <v>18</v>
      </c>
      <c r="H1888" s="27" t="s">
        <v>18</v>
      </c>
      <c r="I1888" s="27" t="s">
        <v>18</v>
      </c>
      <c r="J1888" s="27" t="s">
        <v>18</v>
      </c>
      <c r="K1888" s="27" t="s">
        <v>18</v>
      </c>
      <c r="L1888" s="28">
        <f>L1889+L1937</f>
        <v>10862.099999999999</v>
      </c>
      <c r="M1888" s="28">
        <f t="shared" ref="M1888:O1888" si="1170">M1889+M1937</f>
        <v>8976.1</v>
      </c>
      <c r="N1888" s="28">
        <f t="shared" si="1170"/>
        <v>4821.6000000000004</v>
      </c>
      <c r="O1888" s="136">
        <f t="shared" si="1170"/>
        <v>311</v>
      </c>
      <c r="P1888" s="335" t="s">
        <v>18</v>
      </c>
      <c r="Q1888" s="28">
        <f>Q1889+Q1937</f>
        <v>42802738.806999996</v>
      </c>
      <c r="R1888" s="373">
        <f t="shared" ref="R1888:U1888" si="1171">R1889+R1937</f>
        <v>0</v>
      </c>
      <c r="S1888" s="28">
        <f t="shared" si="1171"/>
        <v>27370044.410000004</v>
      </c>
      <c r="T1888" s="28">
        <f t="shared" si="1171"/>
        <v>444402.34699999914</v>
      </c>
      <c r="U1888" s="28">
        <f t="shared" si="1171"/>
        <v>14988292.050000001</v>
      </c>
      <c r="V1888" s="28">
        <v>0</v>
      </c>
      <c r="W1888" s="101" t="s">
        <v>18</v>
      </c>
      <c r="X1888" s="101" t="s">
        <v>18</v>
      </c>
      <c r="Y1888" s="102" t="s">
        <v>18</v>
      </c>
    </row>
    <row r="1889" spans="1:25" ht="13.5" thickBot="1" x14ac:dyDescent="0.25">
      <c r="A1889" s="437"/>
      <c r="B1889" s="34"/>
      <c r="C1889" s="34"/>
      <c r="D1889" s="132"/>
      <c r="E1889" s="55" t="s">
        <v>231</v>
      </c>
      <c r="F1889" s="33" t="s">
        <v>353</v>
      </c>
      <c r="G1889" s="27" t="s">
        <v>18</v>
      </c>
      <c r="H1889" s="27" t="s">
        <v>18</v>
      </c>
      <c r="I1889" s="27" t="s">
        <v>18</v>
      </c>
      <c r="J1889" s="27" t="s">
        <v>18</v>
      </c>
      <c r="K1889" s="27" t="s">
        <v>18</v>
      </c>
      <c r="L1889" s="28">
        <f>L1894+L1899+L1906+L1909+L1912+L1919+L1926+L1934+L1936</f>
        <v>10862.099999999999</v>
      </c>
      <c r="M1889" s="28">
        <f t="shared" ref="M1889:O1889" si="1172">M1894+M1899+M1906+M1909+M1912+M1919+M1926+M1934+M1936</f>
        <v>8976.1</v>
      </c>
      <c r="N1889" s="28">
        <f t="shared" si="1172"/>
        <v>4821.6000000000004</v>
      </c>
      <c r="O1889" s="136">
        <f t="shared" si="1172"/>
        <v>311</v>
      </c>
      <c r="P1889" s="101" t="s">
        <v>18</v>
      </c>
      <c r="Q1889" s="28">
        <f>Q1894+Q1899+Q1906+Q1909+Q1912+Q1919+Q1926+Q1934+Q1936</f>
        <v>42802738.806999996</v>
      </c>
      <c r="R1889" s="373">
        <f t="shared" ref="R1889:V1889" si="1173">R1894+R1899+R1906+R1909+R1912+R1919+R1926+R1934+R1936</f>
        <v>0</v>
      </c>
      <c r="S1889" s="28">
        <f t="shared" si="1173"/>
        <v>27370044.410000004</v>
      </c>
      <c r="T1889" s="28">
        <f t="shared" si="1173"/>
        <v>444402.34699999914</v>
      </c>
      <c r="U1889" s="28">
        <f t="shared" si="1173"/>
        <v>14988292.050000001</v>
      </c>
      <c r="V1889" s="28">
        <f t="shared" si="1173"/>
        <v>0</v>
      </c>
      <c r="W1889" s="101" t="s">
        <v>18</v>
      </c>
      <c r="X1889" s="101" t="s">
        <v>18</v>
      </c>
      <c r="Y1889" s="102" t="s">
        <v>18</v>
      </c>
    </row>
    <row r="1890" spans="1:25" ht="15" x14ac:dyDescent="0.2">
      <c r="A1890" s="484" t="s">
        <v>1227</v>
      </c>
      <c r="B1890" s="97" t="s">
        <v>1644</v>
      </c>
      <c r="C1890" s="97">
        <v>3</v>
      </c>
      <c r="D1890" s="211" t="s">
        <v>2274</v>
      </c>
      <c r="E1890" s="950" t="s">
        <v>216</v>
      </c>
      <c r="F1890" s="311" t="s">
        <v>98</v>
      </c>
      <c r="G1890" s="286" t="s">
        <v>38</v>
      </c>
      <c r="H1890" s="952">
        <v>1977</v>
      </c>
      <c r="I1890" s="952"/>
      <c r="J1890" s="287" t="s">
        <v>95</v>
      </c>
      <c r="K1890" s="286">
        <v>3</v>
      </c>
      <c r="L1890" s="200">
        <v>1526</v>
      </c>
      <c r="M1890" s="200">
        <v>1062.5999999999999</v>
      </c>
      <c r="N1890" s="200">
        <v>498.1</v>
      </c>
      <c r="O1890" s="280">
        <v>42</v>
      </c>
      <c r="P1890" s="341" t="s">
        <v>2138</v>
      </c>
      <c r="Q1890" s="200">
        <v>2242787</v>
      </c>
      <c r="R1890" s="390">
        <v>0</v>
      </c>
      <c r="S1890" s="200">
        <v>1448110.06</v>
      </c>
      <c r="T1890" s="200">
        <v>0</v>
      </c>
      <c r="U1890" s="200">
        <v>794676.94</v>
      </c>
      <c r="V1890" s="200">
        <v>0</v>
      </c>
      <c r="W1890" s="281">
        <f t="shared" ref="W1890:W1892" si="1174">Q1890/L1890</f>
        <v>1469.71625163827</v>
      </c>
      <c r="X1890" s="281">
        <v>2110.66</v>
      </c>
      <c r="Y1890" s="272">
        <v>44561</v>
      </c>
    </row>
    <row r="1891" spans="1:25" ht="15" x14ac:dyDescent="0.2">
      <c r="A1891" s="484" t="s">
        <v>1227</v>
      </c>
      <c r="B1891" s="97" t="s">
        <v>1645</v>
      </c>
      <c r="C1891" s="97">
        <v>4</v>
      </c>
      <c r="D1891" s="211" t="s">
        <v>2273</v>
      </c>
      <c r="E1891" s="951" t="str">
        <f>$E$1890</f>
        <v>7.1.1</v>
      </c>
      <c r="F1891" s="184" t="s">
        <v>98</v>
      </c>
      <c r="G1891" s="156" t="s">
        <v>38</v>
      </c>
      <c r="H1891" s="953">
        <v>1977</v>
      </c>
      <c r="I1891" s="953"/>
      <c r="J1891" s="185" t="s">
        <v>95</v>
      </c>
      <c r="K1891" s="156">
        <v>3</v>
      </c>
      <c r="L1891" s="150">
        <v>1526</v>
      </c>
      <c r="M1891" s="150">
        <v>1062.5999999999999</v>
      </c>
      <c r="N1891" s="150">
        <v>498.1</v>
      </c>
      <c r="O1891" s="134">
        <v>42</v>
      </c>
      <c r="P1891" s="336" t="s">
        <v>2115</v>
      </c>
      <c r="Q1891" s="150">
        <v>431809</v>
      </c>
      <c r="R1891" s="371">
        <v>0</v>
      </c>
      <c r="S1891" s="150">
        <v>278808</v>
      </c>
      <c r="T1891" s="150">
        <v>0</v>
      </c>
      <c r="U1891" s="150">
        <v>153001</v>
      </c>
      <c r="V1891" s="150">
        <v>0</v>
      </c>
      <c r="W1891" s="956">
        <f t="shared" si="1174"/>
        <v>282.96788990825689</v>
      </c>
      <c r="X1891" s="956">
        <v>406.37</v>
      </c>
      <c r="Y1891" s="157">
        <v>44561</v>
      </c>
    </row>
    <row r="1892" spans="1:25" ht="15" x14ac:dyDescent="0.2">
      <c r="A1892" s="484" t="s">
        <v>1227</v>
      </c>
      <c r="B1892" s="97" t="s">
        <v>1646</v>
      </c>
      <c r="C1892" s="97">
        <v>5</v>
      </c>
      <c r="D1892" s="211" t="s">
        <v>2271</v>
      </c>
      <c r="E1892" s="951" t="str">
        <f t="shared" ref="E1892:E1893" si="1175">$E$1890</f>
        <v>7.1.1</v>
      </c>
      <c r="F1892" s="184" t="s">
        <v>98</v>
      </c>
      <c r="G1892" s="156" t="s">
        <v>38</v>
      </c>
      <c r="H1892" s="953">
        <v>1977</v>
      </c>
      <c r="I1892" s="953"/>
      <c r="J1892" s="185" t="s">
        <v>95</v>
      </c>
      <c r="K1892" s="156">
        <v>3</v>
      </c>
      <c r="L1892" s="150">
        <v>1526</v>
      </c>
      <c r="M1892" s="150">
        <v>1062.5999999999999</v>
      </c>
      <c r="N1892" s="150">
        <v>498.1</v>
      </c>
      <c r="O1892" s="134">
        <v>42</v>
      </c>
      <c r="P1892" s="300" t="s">
        <v>2120</v>
      </c>
      <c r="Q1892" s="150">
        <v>351423</v>
      </c>
      <c r="R1892" s="371">
        <v>0</v>
      </c>
      <c r="S1892" s="150">
        <v>226904.82</v>
      </c>
      <c r="T1892" s="150">
        <v>0</v>
      </c>
      <c r="U1892" s="150">
        <v>124518.18</v>
      </c>
      <c r="V1892" s="150">
        <v>0</v>
      </c>
      <c r="W1892" s="956">
        <f t="shared" si="1174"/>
        <v>230.2903014416776</v>
      </c>
      <c r="X1892" s="956">
        <v>330.72</v>
      </c>
      <c r="Y1892" s="157">
        <v>44561</v>
      </c>
    </row>
    <row r="1893" spans="1:25" ht="15" x14ac:dyDescent="0.2">
      <c r="A1893" s="484" t="s">
        <v>1227</v>
      </c>
      <c r="B1893" s="97" t="s">
        <v>1897</v>
      </c>
      <c r="C1893" s="97">
        <v>8</v>
      </c>
      <c r="D1893" s="211" t="s">
        <v>45</v>
      </c>
      <c r="E1893" s="364" t="str">
        <f t="shared" si="1175"/>
        <v>7.1.1</v>
      </c>
      <c r="F1893" s="35" t="s">
        <v>98</v>
      </c>
      <c r="G1893" s="30" t="s">
        <v>38</v>
      </c>
      <c r="H1893" s="57">
        <v>1977</v>
      </c>
      <c r="I1893" s="57"/>
      <c r="J1893" s="75" t="s">
        <v>95</v>
      </c>
      <c r="K1893" s="30">
        <v>3</v>
      </c>
      <c r="L1893" s="66">
        <v>1526</v>
      </c>
      <c r="M1893" s="66">
        <v>1062.5999999999999</v>
      </c>
      <c r="N1893" s="66">
        <v>498.1</v>
      </c>
      <c r="O1893" s="141">
        <v>42</v>
      </c>
      <c r="P1893" s="300" t="s">
        <v>45</v>
      </c>
      <c r="Q1893" s="50">
        <v>3301302</v>
      </c>
      <c r="R1893" s="374">
        <v>0</v>
      </c>
      <c r="S1893" s="50">
        <v>2131566.06</v>
      </c>
      <c r="T1893" s="50">
        <v>0</v>
      </c>
      <c r="U1893" s="50">
        <v>1169735.94</v>
      </c>
      <c r="V1893" s="50">
        <v>0</v>
      </c>
      <c r="W1893" s="107">
        <f>Q1893/N1893</f>
        <v>6627.7896004818303</v>
      </c>
      <c r="X1893" s="107">
        <v>6627.79</v>
      </c>
      <c r="Y1893" s="108">
        <v>44561</v>
      </c>
    </row>
    <row r="1894" spans="1:25" x14ac:dyDescent="0.2">
      <c r="A1894" s="437"/>
      <c r="B1894" s="34"/>
      <c r="C1894" s="34"/>
      <c r="D1894" s="132"/>
      <c r="E1894" s="951"/>
      <c r="F1894" s="39" t="s">
        <v>31</v>
      </c>
      <c r="G1894" s="283" t="s">
        <v>18</v>
      </c>
      <c r="H1894" s="283" t="s">
        <v>18</v>
      </c>
      <c r="I1894" s="283" t="s">
        <v>18</v>
      </c>
      <c r="J1894" s="283" t="s">
        <v>18</v>
      </c>
      <c r="K1894" s="283" t="s">
        <v>18</v>
      </c>
      <c r="L1894" s="62">
        <f>L1890</f>
        <v>1526</v>
      </c>
      <c r="M1894" s="62">
        <f>M1890</f>
        <v>1062.5999999999999</v>
      </c>
      <c r="N1894" s="62">
        <f>N1890</f>
        <v>498.1</v>
      </c>
      <c r="O1894" s="143">
        <f>O1890</f>
        <v>42</v>
      </c>
      <c r="P1894" s="350" t="s">
        <v>18</v>
      </c>
      <c r="Q1894" s="62">
        <v>6327321</v>
      </c>
      <c r="R1894" s="391">
        <v>0</v>
      </c>
      <c r="S1894" s="62">
        <v>4085388.9400000004</v>
      </c>
      <c r="T1894" s="62">
        <v>0</v>
      </c>
      <c r="U1894" s="62">
        <v>2241932.0599999996</v>
      </c>
      <c r="V1894" s="62">
        <v>0</v>
      </c>
      <c r="W1894" s="109" t="s">
        <v>18</v>
      </c>
      <c r="X1894" s="109" t="s">
        <v>18</v>
      </c>
      <c r="Y1894" s="110" t="s">
        <v>18</v>
      </c>
    </row>
    <row r="1895" spans="1:25" ht="15" x14ac:dyDescent="0.2">
      <c r="A1895" s="484" t="s">
        <v>1228</v>
      </c>
      <c r="B1895" s="97" t="s">
        <v>1647</v>
      </c>
      <c r="C1895" s="97">
        <v>3</v>
      </c>
      <c r="D1895" s="211" t="s">
        <v>2274</v>
      </c>
      <c r="E1895" s="415" t="s">
        <v>232</v>
      </c>
      <c r="F1895" s="184" t="s">
        <v>99</v>
      </c>
      <c r="G1895" s="156" t="s">
        <v>38</v>
      </c>
      <c r="H1895" s="953">
        <v>1978</v>
      </c>
      <c r="I1895" s="953"/>
      <c r="J1895" s="185" t="s">
        <v>95</v>
      </c>
      <c r="K1895" s="156">
        <v>3</v>
      </c>
      <c r="L1895" s="150">
        <v>1553.8</v>
      </c>
      <c r="M1895" s="150">
        <v>1061.7</v>
      </c>
      <c r="N1895" s="150">
        <v>505.7</v>
      </c>
      <c r="O1895" s="134">
        <v>41</v>
      </c>
      <c r="P1895" s="336" t="s">
        <v>2138</v>
      </c>
      <c r="Q1895" s="150">
        <v>2240888</v>
      </c>
      <c r="R1895" s="371">
        <v>0</v>
      </c>
      <c r="S1895" s="150">
        <v>1446883.9300000002</v>
      </c>
      <c r="T1895" s="150">
        <v>0</v>
      </c>
      <c r="U1895" s="150">
        <v>794004.07</v>
      </c>
      <c r="V1895" s="150">
        <v>0</v>
      </c>
      <c r="W1895" s="956">
        <f t="shared" ref="W1895:W1897" si="1176">Q1895/L1895</f>
        <v>1442.1984811430043</v>
      </c>
      <c r="X1895" s="956">
        <v>2110.66</v>
      </c>
      <c r="Y1895" s="157">
        <v>44561</v>
      </c>
    </row>
    <row r="1896" spans="1:25" ht="15" x14ac:dyDescent="0.2">
      <c r="A1896" s="484" t="s">
        <v>1228</v>
      </c>
      <c r="B1896" s="97" t="s">
        <v>1648</v>
      </c>
      <c r="C1896" s="97">
        <v>4</v>
      </c>
      <c r="D1896" s="211" t="s">
        <v>2273</v>
      </c>
      <c r="E1896" s="951" t="str">
        <f>$E$1895</f>
        <v>7.1.2</v>
      </c>
      <c r="F1896" s="184" t="s">
        <v>99</v>
      </c>
      <c r="G1896" s="156" t="s">
        <v>38</v>
      </c>
      <c r="H1896" s="953">
        <v>1978</v>
      </c>
      <c r="I1896" s="953"/>
      <c r="J1896" s="185" t="s">
        <v>95</v>
      </c>
      <c r="K1896" s="156">
        <v>3</v>
      </c>
      <c r="L1896" s="150">
        <v>1553.8</v>
      </c>
      <c r="M1896" s="150">
        <v>1061.7</v>
      </c>
      <c r="N1896" s="150">
        <v>505.7</v>
      </c>
      <c r="O1896" s="134">
        <v>41</v>
      </c>
      <c r="P1896" s="336" t="s">
        <v>2115</v>
      </c>
      <c r="Q1896" s="150">
        <v>431443</v>
      </c>
      <c r="R1896" s="371">
        <v>0</v>
      </c>
      <c r="S1896" s="150">
        <v>278571.68</v>
      </c>
      <c r="T1896" s="150">
        <v>0</v>
      </c>
      <c r="U1896" s="150">
        <v>152871.32</v>
      </c>
      <c r="V1896" s="150">
        <v>0</v>
      </c>
      <c r="W1896" s="956">
        <f t="shared" si="1176"/>
        <v>277.66958424507658</v>
      </c>
      <c r="X1896" s="956">
        <v>406.37</v>
      </c>
      <c r="Y1896" s="157">
        <v>44561</v>
      </c>
    </row>
    <row r="1897" spans="1:25" ht="15" x14ac:dyDescent="0.2">
      <c r="A1897" s="484" t="s">
        <v>1228</v>
      </c>
      <c r="B1897" s="97" t="s">
        <v>1649</v>
      </c>
      <c r="C1897" s="97">
        <v>5</v>
      </c>
      <c r="D1897" s="211" t="s">
        <v>2271</v>
      </c>
      <c r="E1897" s="951" t="str">
        <f t="shared" ref="E1897:E1898" si="1177">$E$1895</f>
        <v>7.1.2</v>
      </c>
      <c r="F1897" s="184" t="s">
        <v>99</v>
      </c>
      <c r="G1897" s="156" t="s">
        <v>38</v>
      </c>
      <c r="H1897" s="953">
        <v>1978</v>
      </c>
      <c r="I1897" s="953"/>
      <c r="J1897" s="185" t="s">
        <v>95</v>
      </c>
      <c r="K1897" s="156">
        <v>3</v>
      </c>
      <c r="L1897" s="150">
        <v>1553.8</v>
      </c>
      <c r="M1897" s="150">
        <v>1061.7</v>
      </c>
      <c r="N1897" s="150">
        <v>505.7</v>
      </c>
      <c r="O1897" s="134">
        <v>41</v>
      </c>
      <c r="P1897" s="336" t="s">
        <v>2120</v>
      </c>
      <c r="Q1897" s="150">
        <v>351125</v>
      </c>
      <c r="R1897" s="371">
        <v>0</v>
      </c>
      <c r="S1897" s="150">
        <v>226712.41</v>
      </c>
      <c r="T1897" s="150">
        <v>0</v>
      </c>
      <c r="U1897" s="150">
        <v>124412.59</v>
      </c>
      <c r="V1897" s="150">
        <v>0</v>
      </c>
      <c r="W1897" s="956">
        <f t="shared" si="1176"/>
        <v>225.97824687862015</v>
      </c>
      <c r="X1897" s="956">
        <v>330.72</v>
      </c>
      <c r="Y1897" s="157">
        <v>44561</v>
      </c>
    </row>
    <row r="1898" spans="1:25" ht="15" x14ac:dyDescent="0.2">
      <c r="A1898" s="484" t="s">
        <v>1228</v>
      </c>
      <c r="B1898" s="97" t="s">
        <v>1898</v>
      </c>
      <c r="C1898" s="97">
        <v>8</v>
      </c>
      <c r="D1898" s="211" t="s">
        <v>45</v>
      </c>
      <c r="E1898" s="951" t="str">
        <f t="shared" si="1177"/>
        <v>7.1.2</v>
      </c>
      <c r="F1898" s="184" t="s">
        <v>99</v>
      </c>
      <c r="G1898" s="156" t="s">
        <v>38</v>
      </c>
      <c r="H1898" s="953">
        <v>1978</v>
      </c>
      <c r="I1898" s="953"/>
      <c r="J1898" s="185" t="s">
        <v>95</v>
      </c>
      <c r="K1898" s="156">
        <v>3</v>
      </c>
      <c r="L1898" s="71">
        <v>1553.8</v>
      </c>
      <c r="M1898" s="71">
        <v>1061.7</v>
      </c>
      <c r="N1898" s="71">
        <v>505.7</v>
      </c>
      <c r="O1898" s="134">
        <v>41</v>
      </c>
      <c r="P1898" s="336" t="s">
        <v>45</v>
      </c>
      <c r="Q1898" s="150">
        <v>3351673</v>
      </c>
      <c r="R1898" s="371">
        <v>0</v>
      </c>
      <c r="S1898" s="150">
        <v>2164089.3200000003</v>
      </c>
      <c r="T1898" s="150">
        <v>0</v>
      </c>
      <c r="U1898" s="150">
        <v>1187583.68</v>
      </c>
      <c r="V1898" s="150">
        <v>0</v>
      </c>
      <c r="W1898" s="956">
        <f>Q1898/N1898</f>
        <v>6627.7892030848334</v>
      </c>
      <c r="X1898" s="956">
        <v>6627.79</v>
      </c>
      <c r="Y1898" s="157">
        <v>44561</v>
      </c>
    </row>
    <row r="1899" spans="1:25" x14ac:dyDescent="0.2">
      <c r="A1899" s="437"/>
      <c r="B1899" s="34"/>
      <c r="C1899" s="34"/>
      <c r="D1899" s="132"/>
      <c r="E1899" s="568"/>
      <c r="F1899" s="39" t="s">
        <v>31</v>
      </c>
      <c r="G1899" s="283" t="s">
        <v>18</v>
      </c>
      <c r="H1899" s="283" t="s">
        <v>18</v>
      </c>
      <c r="I1899" s="283" t="s">
        <v>18</v>
      </c>
      <c r="J1899" s="283" t="s">
        <v>18</v>
      </c>
      <c r="K1899" s="283" t="s">
        <v>18</v>
      </c>
      <c r="L1899" s="62">
        <f>L1895</f>
        <v>1553.8</v>
      </c>
      <c r="M1899" s="62">
        <f>M1895</f>
        <v>1061.7</v>
      </c>
      <c r="N1899" s="62">
        <f>N1895</f>
        <v>505.7</v>
      </c>
      <c r="O1899" s="143">
        <f>O1895</f>
        <v>41</v>
      </c>
      <c r="P1899" s="350" t="s">
        <v>18</v>
      </c>
      <c r="Q1899" s="62">
        <v>6375129</v>
      </c>
      <c r="R1899" s="391">
        <v>0</v>
      </c>
      <c r="S1899" s="62">
        <v>4116257.3400000003</v>
      </c>
      <c r="T1899" s="62">
        <v>0</v>
      </c>
      <c r="U1899" s="62">
        <v>2258871.66</v>
      </c>
      <c r="V1899" s="62">
        <v>0</v>
      </c>
      <c r="W1899" s="109" t="s">
        <v>18</v>
      </c>
      <c r="X1899" s="109" t="s">
        <v>18</v>
      </c>
      <c r="Y1899" s="110" t="s">
        <v>18</v>
      </c>
    </row>
    <row r="1900" spans="1:25" ht="15" x14ac:dyDescent="0.2">
      <c r="A1900" s="484" t="s">
        <v>1358</v>
      </c>
      <c r="B1900" s="97" t="s">
        <v>1899</v>
      </c>
      <c r="C1900" s="97">
        <v>3</v>
      </c>
      <c r="D1900" s="211" t="s">
        <v>2274</v>
      </c>
      <c r="E1900" s="415" t="s">
        <v>233</v>
      </c>
      <c r="F1900" s="184" t="s">
        <v>344</v>
      </c>
      <c r="G1900" s="156" t="s">
        <v>38</v>
      </c>
      <c r="H1900" s="953">
        <v>1981</v>
      </c>
      <c r="I1900" s="953"/>
      <c r="J1900" s="185" t="s">
        <v>345</v>
      </c>
      <c r="K1900" s="156">
        <v>2</v>
      </c>
      <c r="L1900" s="150">
        <v>976.5</v>
      </c>
      <c r="M1900" s="150">
        <v>634.4</v>
      </c>
      <c r="N1900" s="150">
        <v>379.5</v>
      </c>
      <c r="O1900" s="134">
        <v>24</v>
      </c>
      <c r="P1900" s="336" t="s">
        <v>2138</v>
      </c>
      <c r="Q1900" s="150">
        <v>1767990</v>
      </c>
      <c r="R1900" s="371">
        <v>0</v>
      </c>
      <c r="S1900" s="150">
        <v>1141545.81</v>
      </c>
      <c r="T1900" s="150">
        <v>0</v>
      </c>
      <c r="U1900" s="150">
        <v>626444.18999999994</v>
      </c>
      <c r="V1900" s="150">
        <v>0</v>
      </c>
      <c r="W1900" s="956">
        <f t="shared" ref="W1900:W1905" si="1178">Q1900/L1900</f>
        <v>1810.5376344086021</v>
      </c>
      <c r="X1900" s="956">
        <v>2786.87</v>
      </c>
      <c r="Y1900" s="157">
        <v>44561</v>
      </c>
    </row>
    <row r="1901" spans="1:25" ht="15" x14ac:dyDescent="0.2">
      <c r="A1901" s="484" t="s">
        <v>1358</v>
      </c>
      <c r="B1901" s="97" t="s">
        <v>1900</v>
      </c>
      <c r="C1901" s="97">
        <v>4</v>
      </c>
      <c r="D1901" s="211" t="s">
        <v>2273</v>
      </c>
      <c r="E1901" s="415" t="s">
        <v>233</v>
      </c>
      <c r="F1901" s="184" t="s">
        <v>344</v>
      </c>
      <c r="G1901" s="156" t="s">
        <v>38</v>
      </c>
      <c r="H1901" s="953">
        <v>1981</v>
      </c>
      <c r="I1901" s="953"/>
      <c r="J1901" s="185" t="s">
        <v>345</v>
      </c>
      <c r="K1901" s="156">
        <v>2</v>
      </c>
      <c r="L1901" s="150">
        <v>976.5</v>
      </c>
      <c r="M1901" s="150">
        <v>634.4</v>
      </c>
      <c r="N1901" s="150">
        <v>379.5</v>
      </c>
      <c r="O1901" s="134">
        <v>24</v>
      </c>
      <c r="P1901" s="336" t="s">
        <v>2115</v>
      </c>
      <c r="Q1901" s="150">
        <v>304607</v>
      </c>
      <c r="R1901" s="371">
        <v>0</v>
      </c>
      <c r="S1901" s="150">
        <v>196676.93</v>
      </c>
      <c r="T1901" s="150">
        <v>0</v>
      </c>
      <c r="U1901" s="150">
        <v>107930.07</v>
      </c>
      <c r="V1901" s="150">
        <v>0</v>
      </c>
      <c r="W1901" s="956">
        <f t="shared" si="1178"/>
        <v>311.93753200204816</v>
      </c>
      <c r="X1901" s="956">
        <v>480.15</v>
      </c>
      <c r="Y1901" s="157">
        <v>44561</v>
      </c>
    </row>
    <row r="1902" spans="1:25" ht="15" x14ac:dyDescent="0.2">
      <c r="A1902" s="484" t="s">
        <v>1358</v>
      </c>
      <c r="B1902" s="97" t="s">
        <v>1901</v>
      </c>
      <c r="C1902" s="97">
        <v>5</v>
      </c>
      <c r="D1902" s="211" t="s">
        <v>2271</v>
      </c>
      <c r="E1902" s="415" t="s">
        <v>233</v>
      </c>
      <c r="F1902" s="184" t="s">
        <v>344</v>
      </c>
      <c r="G1902" s="156" t="s">
        <v>38</v>
      </c>
      <c r="H1902" s="953">
        <v>1981</v>
      </c>
      <c r="I1902" s="953"/>
      <c r="J1902" s="185" t="s">
        <v>345</v>
      </c>
      <c r="K1902" s="156">
        <v>2</v>
      </c>
      <c r="L1902" s="150">
        <v>976.5</v>
      </c>
      <c r="M1902" s="150">
        <v>634.4</v>
      </c>
      <c r="N1902" s="150">
        <v>379.5</v>
      </c>
      <c r="O1902" s="134">
        <v>24</v>
      </c>
      <c r="P1902" s="336" t="s">
        <v>2120</v>
      </c>
      <c r="Q1902" s="150">
        <v>319091</v>
      </c>
      <c r="R1902" s="371">
        <v>0</v>
      </c>
      <c r="S1902" s="150">
        <v>206028.88</v>
      </c>
      <c r="T1902" s="150">
        <v>0</v>
      </c>
      <c r="U1902" s="150">
        <v>113062.12</v>
      </c>
      <c r="V1902" s="150">
        <v>0</v>
      </c>
      <c r="W1902" s="956">
        <f t="shared" si="1178"/>
        <v>326.7700972862263</v>
      </c>
      <c r="X1902" s="956">
        <v>502.98</v>
      </c>
      <c r="Y1902" s="157">
        <v>44561</v>
      </c>
    </row>
    <row r="1903" spans="1:25" ht="15" x14ac:dyDescent="0.2">
      <c r="A1903" s="484" t="s">
        <v>1358</v>
      </c>
      <c r="B1903" s="97" t="s">
        <v>1899</v>
      </c>
      <c r="C1903" s="97">
        <v>20</v>
      </c>
      <c r="D1903" s="211" t="s">
        <v>2267</v>
      </c>
      <c r="E1903" s="415" t="s">
        <v>233</v>
      </c>
      <c r="F1903" s="184" t="s">
        <v>344</v>
      </c>
      <c r="G1903" s="156" t="s">
        <v>38</v>
      </c>
      <c r="H1903" s="953">
        <v>1981</v>
      </c>
      <c r="I1903" s="953"/>
      <c r="J1903" s="185" t="s">
        <v>345</v>
      </c>
      <c r="K1903" s="156">
        <v>2</v>
      </c>
      <c r="L1903" s="150">
        <v>976.5</v>
      </c>
      <c r="M1903" s="150">
        <v>634.4</v>
      </c>
      <c r="N1903" s="150">
        <v>379.5</v>
      </c>
      <c r="O1903" s="134">
        <v>24</v>
      </c>
      <c r="P1903" s="336" t="s">
        <v>78</v>
      </c>
      <c r="Q1903" s="150">
        <v>96009</v>
      </c>
      <c r="R1903" s="371">
        <v>0</v>
      </c>
      <c r="S1903" s="150">
        <v>61990.55</v>
      </c>
      <c r="T1903" s="150">
        <v>0</v>
      </c>
      <c r="U1903" s="150">
        <v>34018.449999999997</v>
      </c>
      <c r="V1903" s="150">
        <v>0</v>
      </c>
      <c r="W1903" s="956">
        <f t="shared" si="1178"/>
        <v>98.319508448540702</v>
      </c>
      <c r="X1903" s="956">
        <v>98.32</v>
      </c>
      <c r="Y1903" s="157">
        <v>44561</v>
      </c>
    </row>
    <row r="1904" spans="1:25" ht="25.5" x14ac:dyDescent="0.2">
      <c r="A1904" s="484" t="s">
        <v>1358</v>
      </c>
      <c r="B1904" s="97" t="s">
        <v>1900</v>
      </c>
      <c r="C1904" s="97">
        <v>20</v>
      </c>
      <c r="D1904" s="211" t="s">
        <v>2268</v>
      </c>
      <c r="E1904" s="415" t="s">
        <v>233</v>
      </c>
      <c r="F1904" s="184" t="s">
        <v>344</v>
      </c>
      <c r="G1904" s="156" t="s">
        <v>38</v>
      </c>
      <c r="H1904" s="953">
        <v>1981</v>
      </c>
      <c r="I1904" s="953"/>
      <c r="J1904" s="185" t="s">
        <v>345</v>
      </c>
      <c r="K1904" s="156">
        <v>2</v>
      </c>
      <c r="L1904" s="150">
        <v>976.5</v>
      </c>
      <c r="M1904" s="150">
        <v>634.4</v>
      </c>
      <c r="N1904" s="150">
        <v>379.5</v>
      </c>
      <c r="O1904" s="134">
        <v>24</v>
      </c>
      <c r="P1904" s="336" t="s">
        <v>2140</v>
      </c>
      <c r="Q1904" s="150">
        <v>72915</v>
      </c>
      <c r="R1904" s="371">
        <v>0</v>
      </c>
      <c r="S1904" s="150">
        <v>47079.35</v>
      </c>
      <c r="T1904" s="150">
        <v>0</v>
      </c>
      <c r="U1904" s="150">
        <v>25835.65</v>
      </c>
      <c r="V1904" s="150">
        <v>0</v>
      </c>
      <c r="W1904" s="956">
        <f t="shared" si="1178"/>
        <v>74.66973886328725</v>
      </c>
      <c r="X1904" s="956">
        <v>74.67</v>
      </c>
      <c r="Y1904" s="157">
        <v>44561</v>
      </c>
    </row>
    <row r="1905" spans="1:25" ht="15" x14ac:dyDescent="0.2">
      <c r="A1905" s="484" t="s">
        <v>1358</v>
      </c>
      <c r="B1905" s="97" t="s">
        <v>1901</v>
      </c>
      <c r="C1905" s="97">
        <v>20</v>
      </c>
      <c r="D1905" s="211" t="s">
        <v>2263</v>
      </c>
      <c r="E1905" s="415" t="s">
        <v>233</v>
      </c>
      <c r="F1905" s="184" t="s">
        <v>344</v>
      </c>
      <c r="G1905" s="156" t="s">
        <v>38</v>
      </c>
      <c r="H1905" s="953">
        <v>1981</v>
      </c>
      <c r="I1905" s="953"/>
      <c r="J1905" s="185" t="s">
        <v>345</v>
      </c>
      <c r="K1905" s="156">
        <v>2</v>
      </c>
      <c r="L1905" s="150">
        <v>976.5</v>
      </c>
      <c r="M1905" s="150">
        <v>634.4</v>
      </c>
      <c r="N1905" s="150">
        <v>379.5</v>
      </c>
      <c r="O1905" s="134">
        <v>24</v>
      </c>
      <c r="P1905" s="337" t="s">
        <v>35</v>
      </c>
      <c r="Q1905" s="150">
        <v>72915</v>
      </c>
      <c r="R1905" s="371">
        <v>0</v>
      </c>
      <c r="S1905" s="150">
        <v>47079.35</v>
      </c>
      <c r="T1905" s="150">
        <v>0</v>
      </c>
      <c r="U1905" s="150">
        <v>25835.65</v>
      </c>
      <c r="V1905" s="150">
        <v>0</v>
      </c>
      <c r="W1905" s="956">
        <f t="shared" si="1178"/>
        <v>74.66973886328725</v>
      </c>
      <c r="X1905" s="956">
        <v>74.67</v>
      </c>
      <c r="Y1905" s="157">
        <v>44561</v>
      </c>
    </row>
    <row r="1906" spans="1:25" x14ac:dyDescent="0.2">
      <c r="A1906" s="437"/>
      <c r="B1906" s="34"/>
      <c r="C1906" s="34"/>
      <c r="D1906" s="132"/>
      <c r="E1906" s="415"/>
      <c r="F1906" s="39" t="s">
        <v>31</v>
      </c>
      <c r="G1906" s="283" t="s">
        <v>18</v>
      </c>
      <c r="H1906" s="283" t="s">
        <v>18</v>
      </c>
      <c r="I1906" s="283" t="s">
        <v>18</v>
      </c>
      <c r="J1906" s="283" t="s">
        <v>18</v>
      </c>
      <c r="K1906" s="283" t="s">
        <v>18</v>
      </c>
      <c r="L1906" s="62">
        <f>L1900</f>
        <v>976.5</v>
      </c>
      <c r="M1906" s="62">
        <f>M1900</f>
        <v>634.4</v>
      </c>
      <c r="N1906" s="62">
        <f>N1900</f>
        <v>379.5</v>
      </c>
      <c r="O1906" s="143">
        <f>O1900</f>
        <v>24</v>
      </c>
      <c r="P1906" s="350" t="s">
        <v>18</v>
      </c>
      <c r="Q1906" s="62">
        <v>2633527</v>
      </c>
      <c r="R1906" s="391">
        <v>0</v>
      </c>
      <c r="S1906" s="62">
        <v>1700400.8700000003</v>
      </c>
      <c r="T1906" s="62">
        <v>0</v>
      </c>
      <c r="U1906" s="62">
        <v>933126.13</v>
      </c>
      <c r="V1906" s="62">
        <v>0</v>
      </c>
      <c r="W1906" s="109" t="s">
        <v>18</v>
      </c>
      <c r="X1906" s="109" t="s">
        <v>18</v>
      </c>
      <c r="Y1906" s="110" t="s">
        <v>18</v>
      </c>
    </row>
    <row r="1907" spans="1:25" ht="15" x14ac:dyDescent="0.2">
      <c r="A1907" s="484" t="s">
        <v>1359</v>
      </c>
      <c r="B1907" s="97" t="s">
        <v>1902</v>
      </c>
      <c r="C1907" s="97">
        <v>8</v>
      </c>
      <c r="D1907" s="211" t="s">
        <v>45</v>
      </c>
      <c r="E1907" s="415" t="s">
        <v>234</v>
      </c>
      <c r="F1907" s="184" t="s">
        <v>346</v>
      </c>
      <c r="G1907" s="156" t="s">
        <v>38</v>
      </c>
      <c r="H1907" s="953">
        <v>1972</v>
      </c>
      <c r="I1907" s="953"/>
      <c r="J1907" s="185" t="s">
        <v>347</v>
      </c>
      <c r="K1907" s="156">
        <v>2</v>
      </c>
      <c r="L1907" s="150">
        <v>626</v>
      </c>
      <c r="M1907" s="150">
        <v>572.1</v>
      </c>
      <c r="N1907" s="150">
        <v>416.6</v>
      </c>
      <c r="O1907" s="134">
        <v>14</v>
      </c>
      <c r="P1907" s="336" t="s">
        <v>45</v>
      </c>
      <c r="Q1907" s="150">
        <v>1496540</v>
      </c>
      <c r="R1907" s="371">
        <v>0</v>
      </c>
      <c r="S1907" s="150">
        <v>966277.51</v>
      </c>
      <c r="T1907" s="150">
        <v>0</v>
      </c>
      <c r="U1907" s="150">
        <v>530262.49</v>
      </c>
      <c r="V1907" s="150">
        <v>0</v>
      </c>
      <c r="W1907" s="956">
        <f>Q1907/N1907</f>
        <v>3592.2707633221312</v>
      </c>
      <c r="X1907" s="956">
        <v>3592.27</v>
      </c>
      <c r="Y1907" s="157">
        <v>44561</v>
      </c>
    </row>
    <row r="1908" spans="1:25" ht="15" x14ac:dyDescent="0.2">
      <c r="A1908" s="484" t="s">
        <v>1359</v>
      </c>
      <c r="B1908" s="97" t="s">
        <v>1903</v>
      </c>
      <c r="C1908" s="97">
        <v>5</v>
      </c>
      <c r="D1908" s="211" t="s">
        <v>2271</v>
      </c>
      <c r="E1908" s="415" t="s">
        <v>234</v>
      </c>
      <c r="F1908" s="184" t="s">
        <v>346</v>
      </c>
      <c r="G1908" s="156" t="s">
        <v>38</v>
      </c>
      <c r="H1908" s="953">
        <v>1972</v>
      </c>
      <c r="I1908" s="953"/>
      <c r="J1908" s="185" t="s">
        <v>347</v>
      </c>
      <c r="K1908" s="156">
        <v>2</v>
      </c>
      <c r="L1908" s="150">
        <v>626</v>
      </c>
      <c r="M1908" s="150">
        <v>572.1</v>
      </c>
      <c r="N1908" s="150">
        <v>416.6</v>
      </c>
      <c r="O1908" s="134">
        <v>14</v>
      </c>
      <c r="P1908" s="336" t="s">
        <v>2120</v>
      </c>
      <c r="Q1908" s="150">
        <v>207724</v>
      </c>
      <c r="R1908" s="371">
        <v>0</v>
      </c>
      <c r="S1908" s="150">
        <v>134122.06</v>
      </c>
      <c r="T1908" s="150">
        <v>0</v>
      </c>
      <c r="U1908" s="150">
        <v>73601.94</v>
      </c>
      <c r="V1908" s="150">
        <v>0</v>
      </c>
      <c r="W1908" s="956">
        <f>Q1908/L1908</f>
        <v>331.82747603833866</v>
      </c>
      <c r="X1908" s="956">
        <v>363.09</v>
      </c>
      <c r="Y1908" s="157">
        <v>44561</v>
      </c>
    </row>
    <row r="1909" spans="1:25" x14ac:dyDescent="0.2">
      <c r="A1909" s="437"/>
      <c r="B1909" s="34"/>
      <c r="C1909" s="34"/>
      <c r="D1909" s="132"/>
      <c r="E1909" s="568"/>
      <c r="F1909" s="39" t="s">
        <v>31</v>
      </c>
      <c r="G1909" s="283" t="s">
        <v>18</v>
      </c>
      <c r="H1909" s="283" t="s">
        <v>18</v>
      </c>
      <c r="I1909" s="283" t="s">
        <v>18</v>
      </c>
      <c r="J1909" s="283" t="s">
        <v>18</v>
      </c>
      <c r="K1909" s="283" t="s">
        <v>18</v>
      </c>
      <c r="L1909" s="62">
        <f>L1907</f>
        <v>626</v>
      </c>
      <c r="M1909" s="62">
        <f>M1907</f>
        <v>572.1</v>
      </c>
      <c r="N1909" s="62">
        <f>N1907</f>
        <v>416.6</v>
      </c>
      <c r="O1909" s="143">
        <f>O1907</f>
        <v>14</v>
      </c>
      <c r="P1909" s="350" t="s">
        <v>18</v>
      </c>
      <c r="Q1909" s="62">
        <v>1704264</v>
      </c>
      <c r="R1909" s="391">
        <v>0</v>
      </c>
      <c r="S1909" s="62">
        <v>1100399.57</v>
      </c>
      <c r="T1909" s="62">
        <v>0</v>
      </c>
      <c r="U1909" s="62">
        <v>603864.42999999993</v>
      </c>
      <c r="V1909" s="62">
        <v>0</v>
      </c>
      <c r="W1909" s="109" t="s">
        <v>18</v>
      </c>
      <c r="X1909" s="109" t="s">
        <v>18</v>
      </c>
      <c r="Y1909" s="110" t="s">
        <v>18</v>
      </c>
    </row>
    <row r="1910" spans="1:25" ht="15" x14ac:dyDescent="0.2">
      <c r="A1910" s="484" t="s">
        <v>1360</v>
      </c>
      <c r="B1910" s="97" t="s">
        <v>1904</v>
      </c>
      <c r="C1910" s="97">
        <v>3</v>
      </c>
      <c r="D1910" s="211" t="s">
        <v>2274</v>
      </c>
      <c r="E1910" s="415" t="s">
        <v>235</v>
      </c>
      <c r="F1910" s="184" t="s">
        <v>348</v>
      </c>
      <c r="G1910" s="156" t="s">
        <v>38</v>
      </c>
      <c r="H1910" s="953">
        <v>1976</v>
      </c>
      <c r="I1910" s="953"/>
      <c r="J1910" s="185" t="s">
        <v>349</v>
      </c>
      <c r="K1910" s="156">
        <v>3</v>
      </c>
      <c r="L1910" s="150">
        <v>1194.7</v>
      </c>
      <c r="M1910" s="150">
        <v>1087.5999999999999</v>
      </c>
      <c r="N1910" s="150">
        <v>506.5</v>
      </c>
      <c r="O1910" s="134">
        <v>34</v>
      </c>
      <c r="P1910" s="336" t="s">
        <v>2138</v>
      </c>
      <c r="Q1910" s="150">
        <v>2023545</v>
      </c>
      <c r="R1910" s="371">
        <v>0</v>
      </c>
      <c r="S1910" s="150">
        <v>1306551.1299999999</v>
      </c>
      <c r="T1910" s="150">
        <v>0</v>
      </c>
      <c r="U1910" s="150">
        <v>716993.87</v>
      </c>
      <c r="V1910" s="150">
        <v>0</v>
      </c>
      <c r="W1910" s="956">
        <f t="shared" ref="W1910:W1911" si="1179">Q1910/L1910</f>
        <v>1693.7683100359923</v>
      </c>
      <c r="X1910" s="956">
        <v>1860.56</v>
      </c>
      <c r="Y1910" s="157">
        <v>44561</v>
      </c>
    </row>
    <row r="1911" spans="1:25" ht="15" x14ac:dyDescent="0.2">
      <c r="A1911" s="484" t="s">
        <v>1360</v>
      </c>
      <c r="B1911" s="97" t="s">
        <v>1904</v>
      </c>
      <c r="C1911" s="97">
        <v>20</v>
      </c>
      <c r="D1911" s="211" t="s">
        <v>2267</v>
      </c>
      <c r="E1911" s="415" t="s">
        <v>235</v>
      </c>
      <c r="F1911" s="184" t="s">
        <v>348</v>
      </c>
      <c r="G1911" s="156" t="s">
        <v>38</v>
      </c>
      <c r="H1911" s="953">
        <v>1976</v>
      </c>
      <c r="I1911" s="953"/>
      <c r="J1911" s="185" t="s">
        <v>349</v>
      </c>
      <c r="K1911" s="156">
        <v>3</v>
      </c>
      <c r="L1911" s="150">
        <v>1194.7</v>
      </c>
      <c r="M1911" s="150">
        <v>1087.5999999999999</v>
      </c>
      <c r="N1911" s="150">
        <v>506.5</v>
      </c>
      <c r="O1911" s="134">
        <v>34</v>
      </c>
      <c r="P1911" s="336" t="s">
        <v>78</v>
      </c>
      <c r="Q1911" s="150">
        <v>71923</v>
      </c>
      <c r="R1911" s="371">
        <v>0</v>
      </c>
      <c r="S1911" s="150">
        <v>46438.84</v>
      </c>
      <c r="T1911" s="150">
        <v>0</v>
      </c>
      <c r="U1911" s="150">
        <v>25484.16</v>
      </c>
      <c r="V1911" s="150">
        <v>0</v>
      </c>
      <c r="W1911" s="956">
        <f t="shared" si="1179"/>
        <v>60.201724282246587</v>
      </c>
      <c r="X1911" s="956">
        <v>66.13</v>
      </c>
      <c r="Y1911" s="157">
        <v>44561</v>
      </c>
    </row>
    <row r="1912" spans="1:25" x14ac:dyDescent="0.2">
      <c r="A1912" s="437"/>
      <c r="B1912" s="34"/>
      <c r="C1912" s="34"/>
      <c r="D1912" s="132"/>
      <c r="E1912" s="568"/>
      <c r="F1912" s="39" t="s">
        <v>31</v>
      </c>
      <c r="G1912" s="283" t="s">
        <v>18</v>
      </c>
      <c r="H1912" s="283" t="s">
        <v>18</v>
      </c>
      <c r="I1912" s="283" t="s">
        <v>18</v>
      </c>
      <c r="J1912" s="283" t="s">
        <v>18</v>
      </c>
      <c r="K1912" s="283" t="s">
        <v>18</v>
      </c>
      <c r="L1912" s="62">
        <f>L1910</f>
        <v>1194.7</v>
      </c>
      <c r="M1912" s="62">
        <f>M1910</f>
        <v>1087.5999999999999</v>
      </c>
      <c r="N1912" s="62">
        <f>N1910</f>
        <v>506.5</v>
      </c>
      <c r="O1912" s="143">
        <f>O1910</f>
        <v>34</v>
      </c>
      <c r="P1912" s="350" t="s">
        <v>18</v>
      </c>
      <c r="Q1912" s="62">
        <v>2095468</v>
      </c>
      <c r="R1912" s="391">
        <v>0</v>
      </c>
      <c r="S1912" s="62">
        <v>1352989.97</v>
      </c>
      <c r="T1912" s="62">
        <v>0</v>
      </c>
      <c r="U1912" s="62">
        <v>742478.03</v>
      </c>
      <c r="V1912" s="62">
        <v>0</v>
      </c>
      <c r="W1912" s="109" t="s">
        <v>18</v>
      </c>
      <c r="X1912" s="109" t="s">
        <v>18</v>
      </c>
      <c r="Y1912" s="110" t="s">
        <v>18</v>
      </c>
    </row>
    <row r="1913" spans="1:25" ht="15" x14ac:dyDescent="0.2">
      <c r="A1913" s="484" t="s">
        <v>1361</v>
      </c>
      <c r="B1913" s="97" t="s">
        <v>1905</v>
      </c>
      <c r="C1913" s="97">
        <v>3</v>
      </c>
      <c r="D1913" s="211" t="s">
        <v>2274</v>
      </c>
      <c r="E1913" s="415" t="s">
        <v>236</v>
      </c>
      <c r="F1913" s="184" t="s">
        <v>350</v>
      </c>
      <c r="G1913" s="156" t="s">
        <v>38</v>
      </c>
      <c r="H1913" s="953">
        <v>1976</v>
      </c>
      <c r="I1913" s="953"/>
      <c r="J1913" s="185" t="s">
        <v>349</v>
      </c>
      <c r="K1913" s="156">
        <v>3</v>
      </c>
      <c r="L1913" s="150">
        <v>1200.4000000000001</v>
      </c>
      <c r="M1913" s="150">
        <v>1093.3</v>
      </c>
      <c r="N1913" s="150">
        <v>514.20000000000005</v>
      </c>
      <c r="O1913" s="134">
        <v>45</v>
      </c>
      <c r="P1913" s="336" t="s">
        <v>2138</v>
      </c>
      <c r="Q1913" s="150">
        <v>2034150</v>
      </c>
      <c r="R1913" s="371">
        <v>0</v>
      </c>
      <c r="S1913" s="150">
        <v>1313398.5</v>
      </c>
      <c r="T1913" s="150">
        <v>0</v>
      </c>
      <c r="U1913" s="150">
        <v>720751.5</v>
      </c>
      <c r="V1913" s="150">
        <v>0</v>
      </c>
      <c r="W1913" s="956">
        <f t="shared" ref="W1913:W1918" si="1180">Q1913/L1913</f>
        <v>1694.5601466177939</v>
      </c>
      <c r="X1913" s="956">
        <v>1860.56</v>
      </c>
      <c r="Y1913" s="157">
        <v>44561</v>
      </c>
    </row>
    <row r="1914" spans="1:25" ht="15" x14ac:dyDescent="0.2">
      <c r="A1914" s="484" t="s">
        <v>1361</v>
      </c>
      <c r="B1914" s="97" t="s">
        <v>1906</v>
      </c>
      <c r="C1914" s="97">
        <v>4</v>
      </c>
      <c r="D1914" s="211" t="s">
        <v>2273</v>
      </c>
      <c r="E1914" s="415" t="str">
        <f>$E$1913</f>
        <v>7.1.6</v>
      </c>
      <c r="F1914" s="184" t="s">
        <v>350</v>
      </c>
      <c r="G1914" s="156" t="s">
        <v>38</v>
      </c>
      <c r="H1914" s="953">
        <v>1976</v>
      </c>
      <c r="I1914" s="953"/>
      <c r="J1914" s="185" t="s">
        <v>349</v>
      </c>
      <c r="K1914" s="156">
        <v>3</v>
      </c>
      <c r="L1914" s="150">
        <v>1200.4000000000001</v>
      </c>
      <c r="M1914" s="150">
        <v>1093.3</v>
      </c>
      <c r="N1914" s="150">
        <v>514.20000000000005</v>
      </c>
      <c r="O1914" s="134">
        <v>45</v>
      </c>
      <c r="P1914" s="336" t="s">
        <v>2115</v>
      </c>
      <c r="Q1914" s="150">
        <v>392746</v>
      </c>
      <c r="R1914" s="371">
        <v>0</v>
      </c>
      <c r="S1914" s="150">
        <v>253586.02</v>
      </c>
      <c r="T1914" s="150">
        <v>0</v>
      </c>
      <c r="U1914" s="150">
        <v>139159.98000000001</v>
      </c>
      <c r="V1914" s="150">
        <v>0</v>
      </c>
      <c r="W1914" s="956">
        <f t="shared" si="1180"/>
        <v>327.17927357547484</v>
      </c>
      <c r="X1914" s="956">
        <v>359.23</v>
      </c>
      <c r="Y1914" s="157">
        <v>44561</v>
      </c>
    </row>
    <row r="1915" spans="1:25" ht="15" x14ac:dyDescent="0.2">
      <c r="A1915" s="484" t="s">
        <v>1361</v>
      </c>
      <c r="B1915" s="97" t="s">
        <v>1907</v>
      </c>
      <c r="C1915" s="97">
        <v>5</v>
      </c>
      <c r="D1915" s="211" t="s">
        <v>2271</v>
      </c>
      <c r="E1915" s="415" t="str">
        <f t="shared" ref="E1915:E1918" si="1181">$E$1913</f>
        <v>7.1.6</v>
      </c>
      <c r="F1915" s="184" t="s">
        <v>350</v>
      </c>
      <c r="G1915" s="156" t="s">
        <v>38</v>
      </c>
      <c r="H1915" s="953">
        <v>1976</v>
      </c>
      <c r="I1915" s="953"/>
      <c r="J1915" s="185" t="s">
        <v>349</v>
      </c>
      <c r="K1915" s="156">
        <v>3</v>
      </c>
      <c r="L1915" s="150">
        <v>1200.4000000000001</v>
      </c>
      <c r="M1915" s="150">
        <v>1093.3</v>
      </c>
      <c r="N1915" s="150">
        <v>514.20000000000005</v>
      </c>
      <c r="O1915" s="134">
        <v>45</v>
      </c>
      <c r="P1915" s="336" t="s">
        <v>2120</v>
      </c>
      <c r="Q1915" s="150">
        <v>301795</v>
      </c>
      <c r="R1915" s="371">
        <v>0</v>
      </c>
      <c r="S1915" s="150">
        <v>194861.28999999998</v>
      </c>
      <c r="T1915" s="150">
        <v>0</v>
      </c>
      <c r="U1915" s="150">
        <v>106933.71</v>
      </c>
      <c r="V1915" s="150">
        <v>0</v>
      </c>
      <c r="W1915" s="956">
        <f t="shared" si="1180"/>
        <v>251.41202932355878</v>
      </c>
      <c r="X1915" s="956">
        <v>276.04000000000002</v>
      </c>
      <c r="Y1915" s="157">
        <v>44561</v>
      </c>
    </row>
    <row r="1916" spans="1:25" ht="15" x14ac:dyDescent="0.2">
      <c r="A1916" s="484" t="s">
        <v>1361</v>
      </c>
      <c r="B1916" s="97" t="s">
        <v>1905</v>
      </c>
      <c r="C1916" s="97">
        <v>20</v>
      </c>
      <c r="D1916" s="211" t="s">
        <v>2267</v>
      </c>
      <c r="E1916" s="415" t="str">
        <f t="shared" si="1181"/>
        <v>7.1.6</v>
      </c>
      <c r="F1916" s="184" t="s">
        <v>350</v>
      </c>
      <c r="G1916" s="156" t="s">
        <v>38</v>
      </c>
      <c r="H1916" s="953">
        <v>1976</v>
      </c>
      <c r="I1916" s="953"/>
      <c r="J1916" s="185" t="s">
        <v>349</v>
      </c>
      <c r="K1916" s="156">
        <v>3</v>
      </c>
      <c r="L1916" s="150">
        <v>1200.4000000000001</v>
      </c>
      <c r="M1916" s="150">
        <v>1093.3</v>
      </c>
      <c r="N1916" s="150">
        <v>514.20000000000005</v>
      </c>
      <c r="O1916" s="134">
        <v>45</v>
      </c>
      <c r="P1916" s="336" t="s">
        <v>78</v>
      </c>
      <c r="Q1916" s="150">
        <v>79382</v>
      </c>
      <c r="R1916" s="371">
        <v>0</v>
      </c>
      <c r="S1916" s="150">
        <v>51254.92</v>
      </c>
      <c r="T1916" s="150">
        <v>0</v>
      </c>
      <c r="U1916" s="150">
        <v>28127.08</v>
      </c>
      <c r="V1916" s="150">
        <v>0</v>
      </c>
      <c r="W1916" s="956">
        <f t="shared" si="1180"/>
        <v>66.12962345884705</v>
      </c>
      <c r="X1916" s="956">
        <v>66.13</v>
      </c>
      <c r="Y1916" s="157">
        <v>44561</v>
      </c>
    </row>
    <row r="1917" spans="1:25" ht="25.5" x14ac:dyDescent="0.2">
      <c r="A1917" s="484" t="s">
        <v>1361</v>
      </c>
      <c r="B1917" s="97" t="s">
        <v>1906</v>
      </c>
      <c r="C1917" s="97">
        <v>20</v>
      </c>
      <c r="D1917" s="211" t="s">
        <v>2268</v>
      </c>
      <c r="E1917" s="415" t="str">
        <f t="shared" si="1181"/>
        <v>7.1.6</v>
      </c>
      <c r="F1917" s="184" t="s">
        <v>350</v>
      </c>
      <c r="G1917" s="156" t="s">
        <v>38</v>
      </c>
      <c r="H1917" s="953">
        <v>1976</v>
      </c>
      <c r="I1917" s="953"/>
      <c r="J1917" s="185" t="s">
        <v>349</v>
      </c>
      <c r="K1917" s="156">
        <v>3</v>
      </c>
      <c r="L1917" s="150">
        <v>1200.4000000000001</v>
      </c>
      <c r="M1917" s="150">
        <v>1093.3</v>
      </c>
      <c r="N1917" s="150">
        <v>514.20000000000005</v>
      </c>
      <c r="O1917" s="134">
        <v>45</v>
      </c>
      <c r="P1917" s="336" t="s">
        <v>2140</v>
      </c>
      <c r="Q1917" s="150">
        <v>60296</v>
      </c>
      <c r="R1917" s="371">
        <v>0</v>
      </c>
      <c r="S1917" s="150">
        <v>38931.58</v>
      </c>
      <c r="T1917" s="150">
        <v>0</v>
      </c>
      <c r="U1917" s="150">
        <v>21364.42</v>
      </c>
      <c r="V1917" s="150">
        <v>0</v>
      </c>
      <c r="W1917" s="956">
        <f t="shared" si="1180"/>
        <v>50.22992335888037</v>
      </c>
      <c r="X1917" s="956">
        <v>50.23</v>
      </c>
      <c r="Y1917" s="157">
        <v>44561</v>
      </c>
    </row>
    <row r="1918" spans="1:25" ht="15" x14ac:dyDescent="0.2">
      <c r="A1918" s="484" t="s">
        <v>1361</v>
      </c>
      <c r="B1918" s="97" t="s">
        <v>1907</v>
      </c>
      <c r="C1918" s="97">
        <v>20</v>
      </c>
      <c r="D1918" s="211" t="s">
        <v>2263</v>
      </c>
      <c r="E1918" s="415" t="str">
        <f t="shared" si="1181"/>
        <v>7.1.6</v>
      </c>
      <c r="F1918" s="184" t="s">
        <v>350</v>
      </c>
      <c r="G1918" s="156" t="s">
        <v>38</v>
      </c>
      <c r="H1918" s="953">
        <v>1976</v>
      </c>
      <c r="I1918" s="953"/>
      <c r="J1918" s="185" t="s">
        <v>349</v>
      </c>
      <c r="K1918" s="156">
        <v>3</v>
      </c>
      <c r="L1918" s="150">
        <v>1200.4000000000001</v>
      </c>
      <c r="M1918" s="150">
        <v>1093.3</v>
      </c>
      <c r="N1918" s="150">
        <v>514.20000000000005</v>
      </c>
      <c r="O1918" s="134">
        <v>45</v>
      </c>
      <c r="P1918" s="337" t="s">
        <v>35</v>
      </c>
      <c r="Q1918" s="150">
        <v>60296</v>
      </c>
      <c r="R1918" s="371">
        <v>0</v>
      </c>
      <c r="S1918" s="150">
        <v>38931.58</v>
      </c>
      <c r="T1918" s="150">
        <v>0</v>
      </c>
      <c r="U1918" s="150">
        <v>21364.42</v>
      </c>
      <c r="V1918" s="150">
        <v>0</v>
      </c>
      <c r="W1918" s="956">
        <f t="shared" si="1180"/>
        <v>50.22992335888037</v>
      </c>
      <c r="X1918" s="956">
        <v>50.23</v>
      </c>
      <c r="Y1918" s="157">
        <v>44561</v>
      </c>
    </row>
    <row r="1919" spans="1:25" x14ac:dyDescent="0.2">
      <c r="A1919" s="437"/>
      <c r="B1919" s="34"/>
      <c r="C1919" s="34"/>
      <c r="D1919" s="132"/>
      <c r="E1919" s="415"/>
      <c r="F1919" s="39" t="s">
        <v>31</v>
      </c>
      <c r="G1919" s="283" t="s">
        <v>18</v>
      </c>
      <c r="H1919" s="283" t="s">
        <v>18</v>
      </c>
      <c r="I1919" s="283" t="s">
        <v>18</v>
      </c>
      <c r="J1919" s="283" t="s">
        <v>18</v>
      </c>
      <c r="K1919" s="283" t="s">
        <v>18</v>
      </c>
      <c r="L1919" s="62">
        <f>L1913</f>
        <v>1200.4000000000001</v>
      </c>
      <c r="M1919" s="62">
        <f>M1913</f>
        <v>1093.3</v>
      </c>
      <c r="N1919" s="62">
        <f>N1913</f>
        <v>514.20000000000005</v>
      </c>
      <c r="O1919" s="143">
        <f>O1913</f>
        <v>45</v>
      </c>
      <c r="P1919" s="350" t="s">
        <v>18</v>
      </c>
      <c r="Q1919" s="62">
        <v>2928665</v>
      </c>
      <c r="R1919" s="391">
        <v>0</v>
      </c>
      <c r="S1919" s="62">
        <v>1890963.8900000001</v>
      </c>
      <c r="T1919" s="62">
        <v>0</v>
      </c>
      <c r="U1919" s="62">
        <v>1037701.11</v>
      </c>
      <c r="V1919" s="62">
        <v>0</v>
      </c>
      <c r="W1919" s="109" t="s">
        <v>18</v>
      </c>
      <c r="X1919" s="109" t="s">
        <v>18</v>
      </c>
      <c r="Y1919" s="110" t="s">
        <v>18</v>
      </c>
    </row>
    <row r="1920" spans="1:25" ht="15" x14ac:dyDescent="0.2">
      <c r="A1920" s="484" t="s">
        <v>1362</v>
      </c>
      <c r="B1920" s="97" t="s">
        <v>1908</v>
      </c>
      <c r="C1920" s="97">
        <v>3</v>
      </c>
      <c r="D1920" s="211" t="s">
        <v>2274</v>
      </c>
      <c r="E1920" s="415" t="s">
        <v>354</v>
      </c>
      <c r="F1920" s="184" t="s">
        <v>351</v>
      </c>
      <c r="G1920" s="156" t="s">
        <v>38</v>
      </c>
      <c r="H1920" s="953">
        <v>1975</v>
      </c>
      <c r="I1920" s="953"/>
      <c r="J1920" s="185" t="s">
        <v>95</v>
      </c>
      <c r="K1920" s="156">
        <v>3</v>
      </c>
      <c r="L1920" s="150">
        <v>1192.9000000000001</v>
      </c>
      <c r="M1920" s="150">
        <v>1120.9000000000001</v>
      </c>
      <c r="N1920" s="150">
        <v>600</v>
      </c>
      <c r="O1920" s="134">
        <v>31</v>
      </c>
      <c r="P1920" s="336" t="s">
        <v>2138</v>
      </c>
      <c r="Q1920" s="150">
        <v>2365839</v>
      </c>
      <c r="R1920" s="371">
        <v>0</v>
      </c>
      <c r="S1920" s="150">
        <v>1527561.5899999999</v>
      </c>
      <c r="T1920" s="150">
        <v>0</v>
      </c>
      <c r="U1920" s="150">
        <v>838277.41</v>
      </c>
      <c r="V1920" s="150">
        <v>0</v>
      </c>
      <c r="W1920" s="956">
        <f t="shared" ref="W1920:W1925" si="1182">Q1920/L1920</f>
        <v>1983.2668287366919</v>
      </c>
      <c r="X1920" s="956">
        <v>2110.66</v>
      </c>
      <c r="Y1920" s="157">
        <v>44561</v>
      </c>
    </row>
    <row r="1921" spans="1:25" ht="15" x14ac:dyDescent="0.2">
      <c r="A1921" s="484" t="s">
        <v>1362</v>
      </c>
      <c r="B1921" s="97" t="s">
        <v>1909</v>
      </c>
      <c r="C1921" s="97">
        <v>4</v>
      </c>
      <c r="D1921" s="211" t="s">
        <v>2273</v>
      </c>
      <c r="E1921" s="415" t="str">
        <f>$E$1920</f>
        <v>7.1.7</v>
      </c>
      <c r="F1921" s="184" t="s">
        <v>351</v>
      </c>
      <c r="G1921" s="156" t="s">
        <v>38</v>
      </c>
      <c r="H1921" s="953">
        <v>1975</v>
      </c>
      <c r="I1921" s="953"/>
      <c r="J1921" s="185" t="s">
        <v>95</v>
      </c>
      <c r="K1921" s="156">
        <v>3</v>
      </c>
      <c r="L1921" s="150">
        <v>1192.9000000000001</v>
      </c>
      <c r="M1921" s="150">
        <v>1120.9000000000001</v>
      </c>
      <c r="N1921" s="150">
        <v>600</v>
      </c>
      <c r="O1921" s="134">
        <v>31</v>
      </c>
      <c r="P1921" s="336" t="s">
        <v>2115</v>
      </c>
      <c r="Q1921" s="150">
        <v>455500</v>
      </c>
      <c r="R1921" s="371">
        <v>0</v>
      </c>
      <c r="S1921" s="150">
        <v>294104.67000000004</v>
      </c>
      <c r="T1921" s="150">
        <v>0</v>
      </c>
      <c r="U1921" s="150">
        <v>161395.32999999999</v>
      </c>
      <c r="V1921" s="150">
        <v>0</v>
      </c>
      <c r="W1921" s="956">
        <f t="shared" si="1182"/>
        <v>381.84256853047191</v>
      </c>
      <c r="X1921" s="956">
        <v>406.37</v>
      </c>
      <c r="Y1921" s="157">
        <v>44561</v>
      </c>
    </row>
    <row r="1922" spans="1:25" ht="15" x14ac:dyDescent="0.2">
      <c r="A1922" s="484" t="s">
        <v>1362</v>
      </c>
      <c r="B1922" s="97" t="s">
        <v>1910</v>
      </c>
      <c r="C1922" s="97">
        <v>5</v>
      </c>
      <c r="D1922" s="211" t="s">
        <v>2271</v>
      </c>
      <c r="E1922" s="415" t="str">
        <f t="shared" ref="E1922:E1925" si="1183">$E$1920</f>
        <v>7.1.7</v>
      </c>
      <c r="F1922" s="184" t="s">
        <v>351</v>
      </c>
      <c r="G1922" s="156" t="s">
        <v>38</v>
      </c>
      <c r="H1922" s="953">
        <v>1975</v>
      </c>
      <c r="I1922" s="953"/>
      <c r="J1922" s="185" t="s">
        <v>95</v>
      </c>
      <c r="K1922" s="156">
        <v>3</v>
      </c>
      <c r="L1922" s="150">
        <v>1192.9000000000001</v>
      </c>
      <c r="M1922" s="150">
        <v>1120.9000000000001</v>
      </c>
      <c r="N1922" s="150">
        <v>600</v>
      </c>
      <c r="O1922" s="134">
        <v>31</v>
      </c>
      <c r="P1922" s="336" t="s">
        <v>2120</v>
      </c>
      <c r="Q1922" s="150">
        <v>370704</v>
      </c>
      <c r="R1922" s="371">
        <v>0</v>
      </c>
      <c r="S1922" s="150">
        <v>239354.07</v>
      </c>
      <c r="T1922" s="150">
        <v>0</v>
      </c>
      <c r="U1922" s="150">
        <v>131349.93</v>
      </c>
      <c r="V1922" s="150">
        <v>0</v>
      </c>
      <c r="W1922" s="956">
        <f t="shared" si="1182"/>
        <v>310.75865537765105</v>
      </c>
      <c r="X1922" s="956">
        <v>330.72</v>
      </c>
      <c r="Y1922" s="157">
        <v>44561</v>
      </c>
    </row>
    <row r="1923" spans="1:25" ht="15" x14ac:dyDescent="0.2">
      <c r="A1923" s="484" t="s">
        <v>1362</v>
      </c>
      <c r="B1923" s="97" t="s">
        <v>1908</v>
      </c>
      <c r="C1923" s="97">
        <v>20</v>
      </c>
      <c r="D1923" s="211" t="s">
        <v>2267</v>
      </c>
      <c r="E1923" s="415" t="str">
        <f t="shared" si="1183"/>
        <v>7.1.7</v>
      </c>
      <c r="F1923" s="184" t="s">
        <v>351</v>
      </c>
      <c r="G1923" s="156" t="s">
        <v>38</v>
      </c>
      <c r="H1923" s="953">
        <v>1975</v>
      </c>
      <c r="I1923" s="953"/>
      <c r="J1923" s="185" t="s">
        <v>95</v>
      </c>
      <c r="K1923" s="156">
        <v>3</v>
      </c>
      <c r="L1923" s="150">
        <v>1192.9000000000001</v>
      </c>
      <c r="M1923" s="150">
        <v>1120.9000000000001</v>
      </c>
      <c r="N1923" s="150">
        <v>600</v>
      </c>
      <c r="O1923" s="134">
        <v>31</v>
      </c>
      <c r="P1923" s="336" t="s">
        <v>78</v>
      </c>
      <c r="Q1923" s="150">
        <v>109508</v>
      </c>
      <c r="R1923" s="371">
        <v>0</v>
      </c>
      <c r="S1923" s="150">
        <v>70706.510000000009</v>
      </c>
      <c r="T1923" s="150">
        <v>0</v>
      </c>
      <c r="U1923" s="150">
        <v>38801.49</v>
      </c>
      <c r="V1923" s="150">
        <v>0</v>
      </c>
      <c r="W1923" s="956">
        <f t="shared" si="1182"/>
        <v>91.799815575488296</v>
      </c>
      <c r="X1923" s="956">
        <v>91.8</v>
      </c>
      <c r="Y1923" s="157">
        <v>44561</v>
      </c>
    </row>
    <row r="1924" spans="1:25" ht="25.5" x14ac:dyDescent="0.2">
      <c r="A1924" s="484" t="s">
        <v>1362</v>
      </c>
      <c r="B1924" s="97" t="s">
        <v>1909</v>
      </c>
      <c r="C1924" s="97">
        <v>20</v>
      </c>
      <c r="D1924" s="211" t="s">
        <v>2268</v>
      </c>
      <c r="E1924" s="415" t="str">
        <f t="shared" si="1183"/>
        <v>7.1.7</v>
      </c>
      <c r="F1924" s="184" t="s">
        <v>351</v>
      </c>
      <c r="G1924" s="156" t="s">
        <v>38</v>
      </c>
      <c r="H1924" s="953">
        <v>1975</v>
      </c>
      <c r="I1924" s="953"/>
      <c r="J1924" s="185" t="s">
        <v>95</v>
      </c>
      <c r="K1924" s="156">
        <v>3</v>
      </c>
      <c r="L1924" s="150">
        <v>1192.9000000000001</v>
      </c>
      <c r="M1924" s="150">
        <v>1120.9000000000001</v>
      </c>
      <c r="N1924" s="150">
        <v>600</v>
      </c>
      <c r="O1924" s="134">
        <v>31</v>
      </c>
      <c r="P1924" s="336" t="s">
        <v>2140</v>
      </c>
      <c r="Q1924" s="150">
        <v>83169</v>
      </c>
      <c r="R1924" s="371">
        <v>0</v>
      </c>
      <c r="S1924" s="150">
        <v>53700.09</v>
      </c>
      <c r="T1924" s="150">
        <v>0</v>
      </c>
      <c r="U1924" s="150">
        <v>29468.91</v>
      </c>
      <c r="V1924" s="150">
        <v>0</v>
      </c>
      <c r="W1924" s="956">
        <f t="shared" si="1182"/>
        <v>69.720010059518813</v>
      </c>
      <c r="X1924" s="956">
        <v>69.72</v>
      </c>
      <c r="Y1924" s="157">
        <v>44561</v>
      </c>
    </row>
    <row r="1925" spans="1:25" ht="15" x14ac:dyDescent="0.2">
      <c r="A1925" s="484" t="s">
        <v>1362</v>
      </c>
      <c r="B1925" s="97" t="s">
        <v>1910</v>
      </c>
      <c r="C1925" s="97">
        <v>20</v>
      </c>
      <c r="D1925" s="211" t="s">
        <v>2263</v>
      </c>
      <c r="E1925" s="415" t="str">
        <f t="shared" si="1183"/>
        <v>7.1.7</v>
      </c>
      <c r="F1925" s="184" t="s">
        <v>351</v>
      </c>
      <c r="G1925" s="156" t="s">
        <v>38</v>
      </c>
      <c r="H1925" s="953">
        <v>1975</v>
      </c>
      <c r="I1925" s="953"/>
      <c r="J1925" s="185" t="s">
        <v>95</v>
      </c>
      <c r="K1925" s="156">
        <v>3</v>
      </c>
      <c r="L1925" s="150">
        <v>1192.9000000000001</v>
      </c>
      <c r="M1925" s="150">
        <v>1120.9000000000001</v>
      </c>
      <c r="N1925" s="150">
        <v>600</v>
      </c>
      <c r="O1925" s="134">
        <v>31</v>
      </c>
      <c r="P1925" s="337" t="s">
        <v>35</v>
      </c>
      <c r="Q1925" s="150">
        <v>83169</v>
      </c>
      <c r="R1925" s="371">
        <v>0</v>
      </c>
      <c r="S1925" s="150">
        <v>53700.09</v>
      </c>
      <c r="T1925" s="150">
        <v>0</v>
      </c>
      <c r="U1925" s="150">
        <v>29468.91</v>
      </c>
      <c r="V1925" s="150">
        <v>0</v>
      </c>
      <c r="W1925" s="956">
        <f t="shared" si="1182"/>
        <v>69.720010059518813</v>
      </c>
      <c r="X1925" s="956">
        <v>69.72</v>
      </c>
      <c r="Y1925" s="157">
        <v>44561</v>
      </c>
    </row>
    <row r="1926" spans="1:25" x14ac:dyDescent="0.2">
      <c r="A1926" s="437"/>
      <c r="B1926" s="34"/>
      <c r="C1926" s="34"/>
      <c r="D1926" s="132"/>
      <c r="E1926" s="415"/>
      <c r="F1926" s="39" t="s">
        <v>31</v>
      </c>
      <c r="G1926" s="283" t="s">
        <v>18</v>
      </c>
      <c r="H1926" s="283" t="s">
        <v>18</v>
      </c>
      <c r="I1926" s="283" t="s">
        <v>18</v>
      </c>
      <c r="J1926" s="283" t="s">
        <v>18</v>
      </c>
      <c r="K1926" s="283" t="s">
        <v>18</v>
      </c>
      <c r="L1926" s="62">
        <f>L1920</f>
        <v>1192.9000000000001</v>
      </c>
      <c r="M1926" s="62">
        <f>M1920</f>
        <v>1120.9000000000001</v>
      </c>
      <c r="N1926" s="62">
        <f>N1920</f>
        <v>600</v>
      </c>
      <c r="O1926" s="143">
        <f>O1920</f>
        <v>31</v>
      </c>
      <c r="P1926" s="350" t="s">
        <v>18</v>
      </c>
      <c r="Q1926" s="62">
        <v>3467889</v>
      </c>
      <c r="R1926" s="391">
        <v>0</v>
      </c>
      <c r="S1926" s="62">
        <v>2239127.0199999996</v>
      </c>
      <c r="T1926" s="62">
        <v>0</v>
      </c>
      <c r="U1926" s="62">
        <v>1228761.9799999997</v>
      </c>
      <c r="V1926" s="62">
        <v>0</v>
      </c>
      <c r="W1926" s="109" t="s">
        <v>18</v>
      </c>
      <c r="X1926" s="109" t="s">
        <v>18</v>
      </c>
      <c r="Y1926" s="110" t="s">
        <v>18</v>
      </c>
    </row>
    <row r="1927" spans="1:25" ht="15" x14ac:dyDescent="0.2">
      <c r="A1927" s="484" t="s">
        <v>1363</v>
      </c>
      <c r="B1927" s="97" t="s">
        <v>1911</v>
      </c>
      <c r="C1927" s="97">
        <v>3</v>
      </c>
      <c r="D1927" s="211" t="s">
        <v>2274</v>
      </c>
      <c r="E1927" s="415" t="s">
        <v>355</v>
      </c>
      <c r="F1927" s="184" t="s">
        <v>352</v>
      </c>
      <c r="G1927" s="156" t="s">
        <v>38</v>
      </c>
      <c r="H1927" s="953">
        <v>1978</v>
      </c>
      <c r="I1927" s="953"/>
      <c r="J1927" s="185" t="s">
        <v>349</v>
      </c>
      <c r="K1927" s="156">
        <v>3</v>
      </c>
      <c r="L1927" s="150">
        <v>1767.5</v>
      </c>
      <c r="M1927" s="150">
        <v>1614.5</v>
      </c>
      <c r="N1927" s="150">
        <v>753</v>
      </c>
      <c r="O1927" s="134">
        <v>62</v>
      </c>
      <c r="P1927" s="336" t="s">
        <v>2138</v>
      </c>
      <c r="Q1927" s="150">
        <v>3003874</v>
      </c>
      <c r="R1927" s="371">
        <v>0</v>
      </c>
      <c r="S1927" s="150">
        <v>1939524.43</v>
      </c>
      <c r="T1927" s="150">
        <v>0</v>
      </c>
      <c r="U1927" s="150">
        <v>1064349.57</v>
      </c>
      <c r="V1927" s="150">
        <v>0</v>
      </c>
      <c r="W1927" s="956">
        <f t="shared" ref="W1927:W1929" si="1184">Q1927/L1927</f>
        <v>1699.5043847241866</v>
      </c>
      <c r="X1927" s="956">
        <v>1860.56</v>
      </c>
      <c r="Y1927" s="157">
        <v>44561</v>
      </c>
    </row>
    <row r="1928" spans="1:25" ht="15" x14ac:dyDescent="0.2">
      <c r="A1928" s="484" t="s">
        <v>1363</v>
      </c>
      <c r="B1928" s="97" t="s">
        <v>1912</v>
      </c>
      <c r="C1928" s="97">
        <v>4</v>
      </c>
      <c r="D1928" s="211" t="s">
        <v>2273</v>
      </c>
      <c r="E1928" s="415" t="str">
        <f>$E$1927</f>
        <v>7.1.8</v>
      </c>
      <c r="F1928" s="184" t="s">
        <v>352</v>
      </c>
      <c r="G1928" s="156" t="s">
        <v>38</v>
      </c>
      <c r="H1928" s="953">
        <v>1978</v>
      </c>
      <c r="I1928" s="953"/>
      <c r="J1928" s="185" t="s">
        <v>349</v>
      </c>
      <c r="K1928" s="156">
        <v>3</v>
      </c>
      <c r="L1928" s="150">
        <v>1767.5</v>
      </c>
      <c r="M1928" s="150">
        <v>1614.5</v>
      </c>
      <c r="N1928" s="150">
        <v>753</v>
      </c>
      <c r="O1928" s="134">
        <v>62</v>
      </c>
      <c r="P1928" s="336" t="s">
        <v>2115</v>
      </c>
      <c r="Q1928" s="150">
        <v>579977</v>
      </c>
      <c r="R1928" s="371">
        <v>0</v>
      </c>
      <c r="S1928" s="150">
        <v>374476.28</v>
      </c>
      <c r="T1928" s="150">
        <v>0</v>
      </c>
      <c r="U1928" s="150">
        <v>205500.72</v>
      </c>
      <c r="V1928" s="150">
        <v>0</v>
      </c>
      <c r="W1928" s="956">
        <f t="shared" si="1184"/>
        <v>328.13408769448375</v>
      </c>
      <c r="X1928" s="956">
        <v>359.23</v>
      </c>
      <c r="Y1928" s="157">
        <v>44561</v>
      </c>
    </row>
    <row r="1929" spans="1:25" ht="15" x14ac:dyDescent="0.2">
      <c r="A1929" s="484" t="s">
        <v>1363</v>
      </c>
      <c r="B1929" s="97" t="s">
        <v>1913</v>
      </c>
      <c r="C1929" s="97">
        <v>5</v>
      </c>
      <c r="D1929" s="211" t="s">
        <v>2271</v>
      </c>
      <c r="E1929" s="415" t="str">
        <f t="shared" ref="E1929:E1933" si="1185">$E$1927</f>
        <v>7.1.8</v>
      </c>
      <c r="F1929" s="184" t="s">
        <v>352</v>
      </c>
      <c r="G1929" s="156" t="s">
        <v>38</v>
      </c>
      <c r="H1929" s="953">
        <v>1978</v>
      </c>
      <c r="I1929" s="953"/>
      <c r="J1929" s="185" t="s">
        <v>349</v>
      </c>
      <c r="K1929" s="156">
        <v>3</v>
      </c>
      <c r="L1929" s="150">
        <v>1767.5</v>
      </c>
      <c r="M1929" s="150">
        <v>1614.5</v>
      </c>
      <c r="N1929" s="150">
        <v>753</v>
      </c>
      <c r="O1929" s="134">
        <v>62</v>
      </c>
      <c r="P1929" s="336" t="s">
        <v>2120</v>
      </c>
      <c r="Q1929" s="150">
        <v>445667</v>
      </c>
      <c r="R1929" s="371">
        <v>0</v>
      </c>
      <c r="S1929" s="150">
        <v>287755.76</v>
      </c>
      <c r="T1929" s="150">
        <v>0</v>
      </c>
      <c r="U1929" s="150">
        <v>157911.24</v>
      </c>
      <c r="V1929" s="150">
        <v>0</v>
      </c>
      <c r="W1929" s="956">
        <f t="shared" si="1184"/>
        <v>252.14540311173974</v>
      </c>
      <c r="X1929" s="956">
        <v>276.04000000000002</v>
      </c>
      <c r="Y1929" s="157">
        <v>44561</v>
      </c>
    </row>
    <row r="1930" spans="1:25" ht="15" x14ac:dyDescent="0.2">
      <c r="A1930" s="484" t="s">
        <v>1363</v>
      </c>
      <c r="B1930" s="97" t="s">
        <v>1914</v>
      </c>
      <c r="C1930" s="97">
        <v>8</v>
      </c>
      <c r="D1930" s="211" t="s">
        <v>45</v>
      </c>
      <c r="E1930" s="415" t="str">
        <f t="shared" si="1185"/>
        <v>7.1.8</v>
      </c>
      <c r="F1930" s="184" t="s">
        <v>352</v>
      </c>
      <c r="G1930" s="156" t="s">
        <v>38</v>
      </c>
      <c r="H1930" s="953">
        <v>1978</v>
      </c>
      <c r="I1930" s="953">
        <v>2009</v>
      </c>
      <c r="J1930" s="185" t="s">
        <v>349</v>
      </c>
      <c r="K1930" s="156">
        <v>3</v>
      </c>
      <c r="L1930" s="150">
        <v>1767.5</v>
      </c>
      <c r="M1930" s="150">
        <v>1614.5</v>
      </c>
      <c r="N1930" s="150">
        <v>753</v>
      </c>
      <c r="O1930" s="134">
        <v>62</v>
      </c>
      <c r="P1930" s="336" t="s">
        <v>45</v>
      </c>
      <c r="Q1930" s="150">
        <v>5252913</v>
      </c>
      <c r="R1930" s="371">
        <v>0</v>
      </c>
      <c r="S1930" s="150">
        <v>3391671.25</v>
      </c>
      <c r="T1930" s="150">
        <v>0</v>
      </c>
      <c r="U1930" s="150">
        <v>1861241.75</v>
      </c>
      <c r="V1930" s="150">
        <v>0</v>
      </c>
      <c r="W1930" s="956">
        <f>Q1930/N1930</f>
        <v>6975.9800796812751</v>
      </c>
      <c r="X1930" s="956">
        <v>6975.98</v>
      </c>
      <c r="Y1930" s="157">
        <v>44561</v>
      </c>
    </row>
    <row r="1931" spans="1:25" ht="15" x14ac:dyDescent="0.2">
      <c r="A1931" s="484" t="s">
        <v>1363</v>
      </c>
      <c r="B1931" s="97" t="s">
        <v>1911</v>
      </c>
      <c r="C1931" s="97">
        <v>20</v>
      </c>
      <c r="D1931" s="211" t="s">
        <v>2267</v>
      </c>
      <c r="E1931" s="415" t="str">
        <f t="shared" si="1185"/>
        <v>7.1.8</v>
      </c>
      <c r="F1931" s="184" t="s">
        <v>352</v>
      </c>
      <c r="G1931" s="156" t="s">
        <v>38</v>
      </c>
      <c r="H1931" s="953">
        <v>1978</v>
      </c>
      <c r="I1931" s="953"/>
      <c r="J1931" s="185" t="s">
        <v>349</v>
      </c>
      <c r="K1931" s="156">
        <v>3</v>
      </c>
      <c r="L1931" s="150">
        <v>1767.5</v>
      </c>
      <c r="M1931" s="150">
        <v>1614.5</v>
      </c>
      <c r="N1931" s="150">
        <v>753</v>
      </c>
      <c r="O1931" s="134">
        <v>62</v>
      </c>
      <c r="P1931" s="336" t="s">
        <v>78</v>
      </c>
      <c r="Q1931" s="150">
        <v>116885</v>
      </c>
      <c r="R1931" s="371">
        <v>0</v>
      </c>
      <c r="S1931" s="150">
        <v>75469.649999999994</v>
      </c>
      <c r="T1931" s="150">
        <v>0</v>
      </c>
      <c r="U1931" s="150">
        <v>41415.35</v>
      </c>
      <c r="V1931" s="150">
        <v>0</v>
      </c>
      <c r="W1931" s="956">
        <f t="shared" ref="W1931:W1933" si="1186">Q1931/L1931</f>
        <v>66.130127298444137</v>
      </c>
      <c r="X1931" s="956">
        <v>66.13</v>
      </c>
      <c r="Y1931" s="157">
        <v>44561</v>
      </c>
    </row>
    <row r="1932" spans="1:25" ht="25.5" x14ac:dyDescent="0.25">
      <c r="A1932" s="484" t="s">
        <v>1363</v>
      </c>
      <c r="B1932" s="97" t="s">
        <v>1912</v>
      </c>
      <c r="C1932" s="97">
        <v>20</v>
      </c>
      <c r="D1932" s="211" t="s">
        <v>2268</v>
      </c>
      <c r="E1932" s="700" t="str">
        <f t="shared" si="1185"/>
        <v>7.1.8</v>
      </c>
      <c r="F1932" s="698" t="s">
        <v>352</v>
      </c>
      <c r="G1932" s="284" t="s">
        <v>38</v>
      </c>
      <c r="H1932" s="884">
        <v>1978</v>
      </c>
      <c r="I1932" s="884"/>
      <c r="J1932" s="788" t="s">
        <v>349</v>
      </c>
      <c r="K1932" s="284">
        <v>3</v>
      </c>
      <c r="L1932" s="956">
        <v>1767.5</v>
      </c>
      <c r="M1932" s="956">
        <v>1614.5</v>
      </c>
      <c r="N1932" s="956">
        <v>753</v>
      </c>
      <c r="O1932" s="98">
        <v>62</v>
      </c>
      <c r="P1932" s="336" t="s">
        <v>2140</v>
      </c>
      <c r="Q1932" s="956">
        <v>88782</v>
      </c>
      <c r="R1932" s="956">
        <v>0</v>
      </c>
      <c r="S1932" s="956">
        <v>57324.259999999995</v>
      </c>
      <c r="T1932" s="956">
        <v>0</v>
      </c>
      <c r="U1932" s="956">
        <v>31457.74</v>
      </c>
      <c r="V1932" s="956">
        <v>0</v>
      </c>
      <c r="W1932" s="956">
        <f t="shared" si="1186"/>
        <v>50.230268741159833</v>
      </c>
      <c r="X1932" s="956">
        <v>50.23</v>
      </c>
      <c r="Y1932" s="157">
        <v>44561</v>
      </c>
    </row>
    <row r="1933" spans="1:25" ht="15" x14ac:dyDescent="0.2">
      <c r="A1933" s="484" t="s">
        <v>1363</v>
      </c>
      <c r="B1933" s="97" t="s">
        <v>1913</v>
      </c>
      <c r="C1933" s="97">
        <v>20</v>
      </c>
      <c r="D1933" s="211" t="s">
        <v>2263</v>
      </c>
      <c r="E1933" s="415" t="str">
        <f t="shared" si="1185"/>
        <v>7.1.8</v>
      </c>
      <c r="F1933" s="184" t="s">
        <v>352</v>
      </c>
      <c r="G1933" s="156" t="s">
        <v>38</v>
      </c>
      <c r="H1933" s="953">
        <v>1978</v>
      </c>
      <c r="I1933" s="953"/>
      <c r="J1933" s="185" t="s">
        <v>349</v>
      </c>
      <c r="K1933" s="156">
        <v>3</v>
      </c>
      <c r="L1933" s="150">
        <v>1767.5</v>
      </c>
      <c r="M1933" s="150">
        <v>1614.5</v>
      </c>
      <c r="N1933" s="150">
        <v>753</v>
      </c>
      <c r="O1933" s="134">
        <v>62</v>
      </c>
      <c r="P1933" s="337" t="s">
        <v>35</v>
      </c>
      <c r="Q1933" s="150">
        <v>88782</v>
      </c>
      <c r="R1933" s="371">
        <v>0</v>
      </c>
      <c r="S1933" s="150">
        <v>57324.259999999995</v>
      </c>
      <c r="T1933" s="150">
        <v>0</v>
      </c>
      <c r="U1933" s="150">
        <v>31457.74</v>
      </c>
      <c r="V1933" s="150">
        <v>0</v>
      </c>
      <c r="W1933" s="956">
        <f t="shared" si="1186"/>
        <v>50.230268741159833</v>
      </c>
      <c r="X1933" s="956">
        <v>50.23</v>
      </c>
      <c r="Y1933" s="157">
        <v>44561</v>
      </c>
    </row>
    <row r="1934" spans="1:25" x14ac:dyDescent="0.2">
      <c r="A1934" s="437"/>
      <c r="B1934" s="34"/>
      <c r="C1934" s="34"/>
      <c r="D1934" s="132"/>
      <c r="E1934" s="415"/>
      <c r="F1934" s="39" t="s">
        <v>31</v>
      </c>
      <c r="G1934" s="283" t="s">
        <v>18</v>
      </c>
      <c r="H1934" s="283" t="s">
        <v>18</v>
      </c>
      <c r="I1934" s="283" t="s">
        <v>18</v>
      </c>
      <c r="J1934" s="283" t="s">
        <v>18</v>
      </c>
      <c r="K1934" s="283" t="s">
        <v>18</v>
      </c>
      <c r="L1934" s="62">
        <f>L1927</f>
        <v>1767.5</v>
      </c>
      <c r="M1934" s="62">
        <f>M1927</f>
        <v>1614.5</v>
      </c>
      <c r="N1934" s="62">
        <f>N1927</f>
        <v>753</v>
      </c>
      <c r="O1934" s="143">
        <f>O1927</f>
        <v>62</v>
      </c>
      <c r="P1934" s="350" t="s">
        <v>18</v>
      </c>
      <c r="Q1934" s="62">
        <v>9576880</v>
      </c>
      <c r="R1934" s="391">
        <v>0</v>
      </c>
      <c r="S1934" s="62">
        <v>6183545.8899999997</v>
      </c>
      <c r="T1934" s="62">
        <v>0</v>
      </c>
      <c r="U1934" s="62">
        <v>3393334.1100000008</v>
      </c>
      <c r="V1934" s="62">
        <v>0</v>
      </c>
      <c r="W1934" s="109" t="s">
        <v>18</v>
      </c>
      <c r="X1934" s="109" t="s">
        <v>18</v>
      </c>
      <c r="Y1934" s="110" t="s">
        <v>18</v>
      </c>
    </row>
    <row r="1935" spans="1:25" ht="15" x14ac:dyDescent="0.25">
      <c r="A1935" s="437"/>
      <c r="B1935" s="34"/>
      <c r="C1935" s="34"/>
      <c r="D1935" s="132"/>
      <c r="E1935" s="367" t="s">
        <v>2126</v>
      </c>
      <c r="F1935" s="615" t="s">
        <v>1057</v>
      </c>
      <c r="G1935" s="214" t="s">
        <v>38</v>
      </c>
      <c r="H1935" s="214">
        <v>1982</v>
      </c>
      <c r="I1935" s="215"/>
      <c r="J1935" s="215" t="s">
        <v>2125</v>
      </c>
      <c r="K1935" s="215" t="s">
        <v>51</v>
      </c>
      <c r="L1935" s="216">
        <v>824.3</v>
      </c>
      <c r="M1935" s="216">
        <v>729</v>
      </c>
      <c r="N1935" s="216">
        <v>648</v>
      </c>
      <c r="O1935" s="217">
        <v>18</v>
      </c>
      <c r="P1935" s="340" t="s">
        <v>2129</v>
      </c>
      <c r="Q1935" s="213">
        <f>X1935*L1935</f>
        <v>7693595.8069999991</v>
      </c>
      <c r="R1935" s="386">
        <v>0</v>
      </c>
      <c r="S1935" s="213">
        <v>4700970.92</v>
      </c>
      <c r="T1935" s="213">
        <f>Q1935-S1935-U1935</f>
        <v>444402.34699999914</v>
      </c>
      <c r="U1935" s="213">
        <f>2731489.77-183267.23</f>
        <v>2548222.54</v>
      </c>
      <c r="V1935" s="213">
        <v>0</v>
      </c>
      <c r="W1935" s="105">
        <f>Q1935/L1935</f>
        <v>9333.49</v>
      </c>
      <c r="X1935" s="213">
        <v>9333.49</v>
      </c>
      <c r="Y1935" s="218">
        <v>44561</v>
      </c>
    </row>
    <row r="1936" spans="1:25" ht="15" thickBot="1" x14ac:dyDescent="0.25">
      <c r="A1936" s="437"/>
      <c r="B1936" s="34"/>
      <c r="C1936" s="34"/>
      <c r="D1936" s="132"/>
      <c r="E1936" s="616"/>
      <c r="F1936" s="591" t="s">
        <v>31</v>
      </c>
      <c r="G1936" s="592" t="s">
        <v>18</v>
      </c>
      <c r="H1936" s="592" t="s">
        <v>18</v>
      </c>
      <c r="I1936" s="592" t="s">
        <v>18</v>
      </c>
      <c r="J1936" s="592" t="s">
        <v>18</v>
      </c>
      <c r="K1936" s="592" t="s">
        <v>18</v>
      </c>
      <c r="L1936" s="593">
        <v>824.3</v>
      </c>
      <c r="M1936" s="593">
        <v>729</v>
      </c>
      <c r="N1936" s="593">
        <v>648</v>
      </c>
      <c r="O1936" s="594">
        <v>18</v>
      </c>
      <c r="P1936" s="595" t="s">
        <v>18</v>
      </c>
      <c r="Q1936" s="593">
        <f>Q1935</f>
        <v>7693595.8069999991</v>
      </c>
      <c r="R1936" s="596">
        <f t="shared" ref="R1936:U1936" si="1187">R1935</f>
        <v>0</v>
      </c>
      <c r="S1936" s="593">
        <f t="shared" si="1187"/>
        <v>4700970.92</v>
      </c>
      <c r="T1936" s="593">
        <f t="shared" si="1187"/>
        <v>444402.34699999914</v>
      </c>
      <c r="U1936" s="593">
        <f t="shared" si="1187"/>
        <v>2548222.54</v>
      </c>
      <c r="V1936" s="593">
        <f t="shared" ref="V1936" si="1188">SUM(V1935)</f>
        <v>0</v>
      </c>
      <c r="W1936" s="593" t="s">
        <v>18</v>
      </c>
      <c r="X1936" s="593" t="s">
        <v>18</v>
      </c>
      <c r="Y1936" s="597" t="s">
        <v>18</v>
      </c>
    </row>
    <row r="1937" spans="1:25" ht="13.5" thickBot="1" x14ac:dyDescent="0.25">
      <c r="A1937" s="437"/>
      <c r="B1937" s="34"/>
      <c r="C1937" s="34"/>
      <c r="D1937" s="132"/>
      <c r="E1937" s="301" t="s">
        <v>561</v>
      </c>
      <c r="F1937" s="42" t="s">
        <v>562</v>
      </c>
      <c r="G1937" s="202" t="s">
        <v>18</v>
      </c>
      <c r="H1937" s="202" t="s">
        <v>18</v>
      </c>
      <c r="I1937" s="202" t="s">
        <v>18</v>
      </c>
      <c r="J1937" s="202" t="s">
        <v>18</v>
      </c>
      <c r="K1937" s="202" t="s">
        <v>18</v>
      </c>
      <c r="L1937" s="78">
        <v>0</v>
      </c>
      <c r="M1937" s="78">
        <v>0</v>
      </c>
      <c r="N1937" s="78"/>
      <c r="O1937" s="146">
        <v>0</v>
      </c>
      <c r="P1937" s="349" t="s">
        <v>18</v>
      </c>
      <c r="Q1937" s="78">
        <v>0</v>
      </c>
      <c r="R1937" s="387">
        <v>0</v>
      </c>
      <c r="S1937" s="78">
        <v>0</v>
      </c>
      <c r="T1937" s="78">
        <v>0</v>
      </c>
      <c r="U1937" s="78">
        <v>0</v>
      </c>
      <c r="V1937" s="78">
        <v>0</v>
      </c>
      <c r="W1937" s="128" t="s">
        <v>18</v>
      </c>
      <c r="X1937" s="128" t="s">
        <v>18</v>
      </c>
      <c r="Y1937" s="129" t="s">
        <v>18</v>
      </c>
    </row>
    <row r="1938" spans="1:25" ht="13.5" thickBot="1" x14ac:dyDescent="0.25">
      <c r="A1938" s="437"/>
      <c r="B1938" s="34"/>
      <c r="C1938" s="34"/>
      <c r="D1938" s="132"/>
      <c r="E1938" s="54" t="s">
        <v>63</v>
      </c>
      <c r="F1938" s="33" t="s">
        <v>144</v>
      </c>
      <c r="G1938" s="27" t="s">
        <v>18</v>
      </c>
      <c r="H1938" s="27" t="s">
        <v>18</v>
      </c>
      <c r="I1938" s="27" t="s">
        <v>18</v>
      </c>
      <c r="J1938" s="27" t="s">
        <v>18</v>
      </c>
      <c r="K1938" s="27" t="s">
        <v>18</v>
      </c>
      <c r="L1938" s="28">
        <f>L1939+L1940+L1941+L1959+L1960</f>
        <v>3152.7000000000003</v>
      </c>
      <c r="M1938" s="28">
        <f>M1939+M1940+M1941+M1959+M1960</f>
        <v>2822.7</v>
      </c>
      <c r="N1938" s="28">
        <f>N1939+N1940+N1941+N1959+N1960</f>
        <v>1429</v>
      </c>
      <c r="O1938" s="136">
        <f>O1939+O1940+O1941+O1959+O1960</f>
        <v>132</v>
      </c>
      <c r="P1938" s="335" t="s">
        <v>18</v>
      </c>
      <c r="Q1938" s="28">
        <f>Q1939+Q1940+Q1941+Q1959+Q1960</f>
        <v>14569177</v>
      </c>
      <c r="R1938" s="373">
        <f>R1939+R1940+R1941+R1959+R1960</f>
        <v>0</v>
      </c>
      <c r="S1938" s="28">
        <f>S1939+S1940+S1941+S1959+S1960</f>
        <v>9533390.0199999996</v>
      </c>
      <c r="T1938" s="28">
        <f>T1939+T1940+T1941+T1959+T1960</f>
        <v>0</v>
      </c>
      <c r="U1938" s="28">
        <f>U1939+U1940+U1941+U1959+U1960</f>
        <v>5035786.9800000004</v>
      </c>
      <c r="V1938" s="28">
        <v>0</v>
      </c>
      <c r="W1938" s="101" t="s">
        <v>18</v>
      </c>
      <c r="X1938" s="101" t="s">
        <v>18</v>
      </c>
      <c r="Y1938" s="102" t="s">
        <v>18</v>
      </c>
    </row>
    <row r="1939" spans="1:25" ht="13.5" thickBot="1" x14ac:dyDescent="0.25">
      <c r="A1939" s="437"/>
      <c r="B1939" s="34"/>
      <c r="C1939" s="34"/>
      <c r="D1939" s="132"/>
      <c r="E1939" s="54" t="s">
        <v>237</v>
      </c>
      <c r="F1939" s="33" t="s">
        <v>145</v>
      </c>
      <c r="G1939" s="60" t="s">
        <v>18</v>
      </c>
      <c r="H1939" s="60" t="s">
        <v>18</v>
      </c>
      <c r="I1939" s="60" t="s">
        <v>18</v>
      </c>
      <c r="J1939" s="60" t="s">
        <v>18</v>
      </c>
      <c r="K1939" s="60" t="s">
        <v>18</v>
      </c>
      <c r="L1939" s="28">
        <v>0</v>
      </c>
      <c r="M1939" s="28">
        <v>0</v>
      </c>
      <c r="N1939" s="28"/>
      <c r="O1939" s="136">
        <v>0</v>
      </c>
      <c r="P1939" s="338" t="s">
        <v>18</v>
      </c>
      <c r="Q1939" s="28">
        <v>0</v>
      </c>
      <c r="R1939" s="373">
        <v>0</v>
      </c>
      <c r="S1939" s="28">
        <v>0</v>
      </c>
      <c r="T1939" s="28">
        <v>0</v>
      </c>
      <c r="U1939" s="28">
        <v>0</v>
      </c>
      <c r="V1939" s="28">
        <v>0</v>
      </c>
      <c r="W1939" s="101" t="s">
        <v>18</v>
      </c>
      <c r="X1939" s="101" t="s">
        <v>18</v>
      </c>
      <c r="Y1939" s="102" t="s">
        <v>18</v>
      </c>
    </row>
    <row r="1940" spans="1:25" ht="13.5" thickBot="1" x14ac:dyDescent="0.25">
      <c r="A1940" s="437"/>
      <c r="B1940" s="34"/>
      <c r="C1940" s="34"/>
      <c r="D1940" s="132"/>
      <c r="E1940" s="55" t="s">
        <v>241</v>
      </c>
      <c r="F1940" s="33" t="s">
        <v>240</v>
      </c>
      <c r="G1940" s="27" t="s">
        <v>18</v>
      </c>
      <c r="H1940" s="27" t="s">
        <v>18</v>
      </c>
      <c r="I1940" s="27" t="s">
        <v>18</v>
      </c>
      <c r="J1940" s="27" t="s">
        <v>18</v>
      </c>
      <c r="K1940" s="27" t="s">
        <v>18</v>
      </c>
      <c r="L1940" s="28">
        <v>0</v>
      </c>
      <c r="M1940" s="28">
        <v>0</v>
      </c>
      <c r="N1940" s="28"/>
      <c r="O1940" s="136">
        <v>0</v>
      </c>
      <c r="P1940" s="335" t="s">
        <v>18</v>
      </c>
      <c r="Q1940" s="28">
        <v>0</v>
      </c>
      <c r="R1940" s="373">
        <v>0</v>
      </c>
      <c r="S1940" s="28">
        <v>0</v>
      </c>
      <c r="T1940" s="28">
        <v>0</v>
      </c>
      <c r="U1940" s="28">
        <v>0</v>
      </c>
      <c r="V1940" s="28">
        <v>0</v>
      </c>
      <c r="W1940" s="101" t="s">
        <v>18</v>
      </c>
      <c r="X1940" s="101" t="s">
        <v>18</v>
      </c>
      <c r="Y1940" s="102" t="s">
        <v>18</v>
      </c>
    </row>
    <row r="1941" spans="1:25" ht="13.5" thickBot="1" x14ac:dyDescent="0.3">
      <c r="A1941" s="437"/>
      <c r="B1941" s="34"/>
      <c r="C1941" s="34"/>
      <c r="D1941" s="132"/>
      <c r="E1941" s="302" t="s">
        <v>242</v>
      </c>
      <c r="F1941" s="33" t="s">
        <v>146</v>
      </c>
      <c r="G1941" s="27" t="s">
        <v>18</v>
      </c>
      <c r="H1941" s="27" t="s">
        <v>18</v>
      </c>
      <c r="I1941" s="27" t="s">
        <v>18</v>
      </c>
      <c r="J1941" s="27" t="s">
        <v>18</v>
      </c>
      <c r="K1941" s="27" t="s">
        <v>18</v>
      </c>
      <c r="L1941" s="28">
        <f>L1945+L1949+L1953+L1955+L1958</f>
        <v>3152.7000000000003</v>
      </c>
      <c r="M1941" s="28">
        <f t="shared" ref="M1941:O1941" si="1189">M1945+M1949+M1953+M1955+M1958</f>
        <v>2822.7</v>
      </c>
      <c r="N1941" s="28">
        <f t="shared" si="1189"/>
        <v>1429</v>
      </c>
      <c r="O1941" s="1158">
        <f t="shared" si="1189"/>
        <v>132</v>
      </c>
      <c r="P1941" s="101" t="s">
        <v>18</v>
      </c>
      <c r="Q1941" s="28">
        <f>Q1945+Q1949+Q1953+Q1955+Q1958</f>
        <v>14569177</v>
      </c>
      <c r="R1941" s="28">
        <f t="shared" ref="R1941:V1941" si="1190">R1945+R1949+R1953+R1955+R1958</f>
        <v>0</v>
      </c>
      <c r="S1941" s="28">
        <f t="shared" si="1190"/>
        <v>9533390.0199999996</v>
      </c>
      <c r="T1941" s="28">
        <f t="shared" si="1190"/>
        <v>0</v>
      </c>
      <c r="U1941" s="28">
        <f t="shared" si="1190"/>
        <v>5035786.9800000004</v>
      </c>
      <c r="V1941" s="28">
        <f t="shared" si="1190"/>
        <v>0</v>
      </c>
      <c r="W1941" s="101" t="s">
        <v>18</v>
      </c>
      <c r="X1941" s="101" t="s">
        <v>18</v>
      </c>
      <c r="Y1941" s="102" t="s">
        <v>18</v>
      </c>
    </row>
    <row r="1942" spans="1:25" ht="15.75" thickBot="1" x14ac:dyDescent="0.3">
      <c r="A1942" s="484" t="s">
        <v>1364</v>
      </c>
      <c r="B1942" s="97" t="s">
        <v>1915</v>
      </c>
      <c r="C1942" s="97">
        <v>20</v>
      </c>
      <c r="D1942" s="211" t="s">
        <v>2266</v>
      </c>
      <c r="E1942" s="1084" t="s">
        <v>244</v>
      </c>
      <c r="F1942" s="1129" t="s">
        <v>2305</v>
      </c>
      <c r="G1942" s="1052" t="s">
        <v>38</v>
      </c>
      <c r="H1942" s="1052">
        <v>1968</v>
      </c>
      <c r="I1942" s="1052"/>
      <c r="J1942" s="323" t="s">
        <v>102</v>
      </c>
      <c r="K1942" s="323">
        <v>2</v>
      </c>
      <c r="L1942" s="209">
        <v>618.9</v>
      </c>
      <c r="M1942" s="209">
        <v>556.9</v>
      </c>
      <c r="N1942" s="209">
        <v>404</v>
      </c>
      <c r="O1942" s="1182">
        <v>31</v>
      </c>
      <c r="P1942" s="343" t="s">
        <v>45</v>
      </c>
      <c r="Q1942" s="209">
        <v>4094031</v>
      </c>
      <c r="R1942" s="209">
        <v>0</v>
      </c>
      <c r="S1942" s="209">
        <v>2678942.9699999997</v>
      </c>
      <c r="T1942" s="209">
        <v>0</v>
      </c>
      <c r="U1942" s="209">
        <v>1415088.03</v>
      </c>
      <c r="V1942" s="209">
        <v>0</v>
      </c>
      <c r="W1942" s="209">
        <f>Q1942/N1942</f>
        <v>10133.740099009901</v>
      </c>
      <c r="X1942" s="209">
        <v>10133.74</v>
      </c>
      <c r="Y1942" s="210">
        <v>44561</v>
      </c>
    </row>
    <row r="1943" spans="1:25" ht="15.75" thickBot="1" x14ac:dyDescent="0.3">
      <c r="A1943" s="484" t="s">
        <v>1364</v>
      </c>
      <c r="B1943" s="97" t="s">
        <v>1915</v>
      </c>
      <c r="C1943" s="97">
        <v>8</v>
      </c>
      <c r="D1943" s="211" t="s">
        <v>45</v>
      </c>
      <c r="E1943" s="1084" t="s">
        <v>244</v>
      </c>
      <c r="F1943" s="698" t="s">
        <v>2305</v>
      </c>
      <c r="G1943" s="884" t="s">
        <v>38</v>
      </c>
      <c r="H1943" s="884">
        <v>1968</v>
      </c>
      <c r="I1943" s="884"/>
      <c r="J1943" s="284" t="s">
        <v>102</v>
      </c>
      <c r="K1943" s="284">
        <v>2</v>
      </c>
      <c r="L1943" s="1153">
        <v>618.9</v>
      </c>
      <c r="M1943" s="1153">
        <v>556.9</v>
      </c>
      <c r="N1943" s="1153">
        <v>0</v>
      </c>
      <c r="O1943" s="1160">
        <v>31</v>
      </c>
      <c r="P1943" s="337" t="s">
        <v>2303</v>
      </c>
      <c r="Q1943" s="1153">
        <v>77765</v>
      </c>
      <c r="R1943" s="1153">
        <v>0</v>
      </c>
      <c r="S1943" s="1153">
        <v>50885.79</v>
      </c>
      <c r="T1943" s="1153">
        <v>0</v>
      </c>
      <c r="U1943" s="1153">
        <v>26879.21</v>
      </c>
      <c r="V1943" s="1153">
        <v>0</v>
      </c>
      <c r="W1943" s="1153">
        <f>Q1943/L1943</f>
        <v>125.65034739053159</v>
      </c>
      <c r="X1943" s="1153">
        <v>125.65</v>
      </c>
      <c r="Y1943" s="157">
        <v>44561</v>
      </c>
    </row>
    <row r="1944" spans="1:25" ht="13.5" thickBot="1" x14ac:dyDescent="0.3">
      <c r="A1944" s="437"/>
      <c r="B1944" s="34"/>
      <c r="C1944" s="34"/>
      <c r="D1944" s="132"/>
      <c r="E1944" s="1084" t="s">
        <v>244</v>
      </c>
      <c r="F1944" s="1005" t="s">
        <v>2305</v>
      </c>
      <c r="G1944" s="1006" t="s">
        <v>38</v>
      </c>
      <c r="H1944" s="1006">
        <v>1968</v>
      </c>
      <c r="I1944" s="1006"/>
      <c r="J1944" s="824" t="s">
        <v>102</v>
      </c>
      <c r="K1944" s="824">
        <v>2</v>
      </c>
      <c r="L1944" s="105">
        <v>618.9</v>
      </c>
      <c r="M1944" s="105">
        <v>556.9</v>
      </c>
      <c r="N1944" s="105">
        <v>404</v>
      </c>
      <c r="O1944" s="1188">
        <v>31</v>
      </c>
      <c r="P1944" s="340" t="s">
        <v>2111</v>
      </c>
      <c r="Q1944" s="105">
        <v>432828</v>
      </c>
      <c r="R1944" s="105">
        <v>0</v>
      </c>
      <c r="S1944" s="105">
        <v>283222.45999999996</v>
      </c>
      <c r="T1944" s="105">
        <v>0</v>
      </c>
      <c r="U1944" s="105">
        <v>149605.54</v>
      </c>
      <c r="V1944" s="105">
        <v>0</v>
      </c>
      <c r="W1944" s="105">
        <f>Q1944/L1944</f>
        <v>699.35046049442565</v>
      </c>
      <c r="X1944" s="105">
        <v>699.35</v>
      </c>
      <c r="Y1944" s="106">
        <v>44561</v>
      </c>
    </row>
    <row r="1945" spans="1:25" ht="15.75" thickBot="1" x14ac:dyDescent="0.3">
      <c r="A1945" s="484" t="s">
        <v>1365</v>
      </c>
      <c r="B1945" s="97" t="s">
        <v>1916</v>
      </c>
      <c r="C1945" s="97">
        <v>20</v>
      </c>
      <c r="D1945" s="211" t="s">
        <v>2266</v>
      </c>
      <c r="E1945" s="928"/>
      <c r="F1945" s="916" t="s">
        <v>31</v>
      </c>
      <c r="G1945" s="765" t="s">
        <v>18</v>
      </c>
      <c r="H1945" s="765" t="s">
        <v>18</v>
      </c>
      <c r="I1945" s="765" t="s">
        <v>18</v>
      </c>
      <c r="J1945" s="765" t="s">
        <v>18</v>
      </c>
      <c r="K1945" s="765" t="s">
        <v>18</v>
      </c>
      <c r="L1945" s="101">
        <f>L1942</f>
        <v>618.9</v>
      </c>
      <c r="M1945" s="101">
        <f t="shared" ref="M1945:O1945" si="1191">M1942</f>
        <v>556.9</v>
      </c>
      <c r="N1945" s="101">
        <f t="shared" si="1191"/>
        <v>404</v>
      </c>
      <c r="O1945" s="1185">
        <f t="shared" si="1191"/>
        <v>31</v>
      </c>
      <c r="P1945" s="335" t="s">
        <v>18</v>
      </c>
      <c r="Q1945" s="101">
        <f>Q1942+Q1943+Q1944</f>
        <v>4604624</v>
      </c>
      <c r="R1945" s="101">
        <f t="shared" ref="R1945:U1945" si="1192">R1942+R1943+R1944</f>
        <v>0</v>
      </c>
      <c r="S1945" s="101">
        <f t="shared" si="1192"/>
        <v>3013051.2199999997</v>
      </c>
      <c r="T1945" s="101">
        <f t="shared" si="1192"/>
        <v>0</v>
      </c>
      <c r="U1945" s="101">
        <f t="shared" si="1192"/>
        <v>1591572.78</v>
      </c>
      <c r="V1945" s="101">
        <f t="shared" ref="V1945" si="1193">V1942+V1944</f>
        <v>0</v>
      </c>
      <c r="W1945" s="101" t="s">
        <v>18</v>
      </c>
      <c r="X1945" s="101" t="s">
        <v>18</v>
      </c>
      <c r="Y1945" s="102" t="s">
        <v>18</v>
      </c>
    </row>
    <row r="1946" spans="1:25" ht="15" x14ac:dyDescent="0.25">
      <c r="A1946" s="484" t="s">
        <v>1365</v>
      </c>
      <c r="B1946" s="97" t="s">
        <v>1916</v>
      </c>
      <c r="C1946" s="97">
        <v>8</v>
      </c>
      <c r="D1946" s="211" t="s">
        <v>45</v>
      </c>
      <c r="E1946" s="939" t="s">
        <v>245</v>
      </c>
      <c r="F1946" s="697" t="s">
        <v>2306</v>
      </c>
      <c r="G1946" s="940" t="s">
        <v>38</v>
      </c>
      <c r="H1946" s="940">
        <v>1968</v>
      </c>
      <c r="I1946" s="940"/>
      <c r="J1946" s="714" t="s">
        <v>102</v>
      </c>
      <c r="K1946" s="714">
        <v>2</v>
      </c>
      <c r="L1946" s="163">
        <v>572.29999999999995</v>
      </c>
      <c r="M1946" s="163">
        <v>511.2</v>
      </c>
      <c r="N1946" s="163">
        <v>0</v>
      </c>
      <c r="O1946" s="1187">
        <v>25</v>
      </c>
      <c r="P1946" s="339" t="s">
        <v>2138</v>
      </c>
      <c r="Q1946" s="163">
        <v>1224390</v>
      </c>
      <c r="R1946" s="163">
        <v>0</v>
      </c>
      <c r="S1946" s="107">
        <v>801183.72</v>
      </c>
      <c r="T1946" s="105">
        <v>0</v>
      </c>
      <c r="U1946" s="107">
        <v>423206.28</v>
      </c>
      <c r="V1946" s="105">
        <v>0</v>
      </c>
      <c r="W1946" s="105">
        <f t="shared" ref="W1946:W1948" si="1194">Q1946/L1946</f>
        <v>2139.4198846758695</v>
      </c>
      <c r="X1946" s="163">
        <v>2139.42</v>
      </c>
      <c r="Y1946" s="164">
        <v>44561</v>
      </c>
    </row>
    <row r="1947" spans="1:25" x14ac:dyDescent="0.25">
      <c r="A1947" s="437"/>
      <c r="B1947" s="34"/>
      <c r="C1947" s="34"/>
      <c r="D1947" s="132"/>
      <c r="E1947" s="939" t="s">
        <v>245</v>
      </c>
      <c r="F1947" s="697" t="s">
        <v>2306</v>
      </c>
      <c r="G1947" s="940" t="s">
        <v>38</v>
      </c>
      <c r="H1947" s="940">
        <v>1968</v>
      </c>
      <c r="I1947" s="940"/>
      <c r="J1947" s="714" t="s">
        <v>102</v>
      </c>
      <c r="K1947" s="714">
        <v>2</v>
      </c>
      <c r="L1947" s="163">
        <v>572.29999999999995</v>
      </c>
      <c r="M1947" s="163">
        <v>511.2</v>
      </c>
      <c r="N1947" s="163">
        <v>0</v>
      </c>
      <c r="O1947" s="1187">
        <v>25</v>
      </c>
      <c r="P1947" s="340" t="s">
        <v>2111</v>
      </c>
      <c r="Q1947" s="105">
        <v>400238</v>
      </c>
      <c r="R1947" s="105">
        <v>0</v>
      </c>
      <c r="S1947" s="107">
        <v>261897.08</v>
      </c>
      <c r="T1947" s="1153">
        <v>0</v>
      </c>
      <c r="U1947" s="1153">
        <v>138340.92000000001</v>
      </c>
      <c r="V1947" s="1153">
        <v>0</v>
      </c>
      <c r="W1947" s="1153">
        <f t="shared" si="1194"/>
        <v>699.34999126332343</v>
      </c>
      <c r="X1947" s="105">
        <v>699.35</v>
      </c>
      <c r="Y1947" s="106">
        <v>44561</v>
      </c>
    </row>
    <row r="1948" spans="1:25" ht="15.75" thickBot="1" x14ac:dyDescent="0.3">
      <c r="A1948" s="484" t="s">
        <v>1366</v>
      </c>
      <c r="B1948" s="97" t="s">
        <v>1917</v>
      </c>
      <c r="C1948" s="97">
        <v>20</v>
      </c>
      <c r="D1948" s="211" t="s">
        <v>2267</v>
      </c>
      <c r="E1948" s="939" t="s">
        <v>245</v>
      </c>
      <c r="F1948" s="904" t="s">
        <v>2306</v>
      </c>
      <c r="G1948" s="905" t="s">
        <v>38</v>
      </c>
      <c r="H1948" s="905">
        <v>1968</v>
      </c>
      <c r="I1948" s="905"/>
      <c r="J1948" s="715" t="s">
        <v>102</v>
      </c>
      <c r="K1948" s="715">
        <v>2</v>
      </c>
      <c r="L1948" s="107">
        <v>572.29999999999995</v>
      </c>
      <c r="M1948" s="107">
        <v>511.2</v>
      </c>
      <c r="N1948" s="107">
        <v>0</v>
      </c>
      <c r="O1948" s="1183">
        <v>25</v>
      </c>
      <c r="P1948" s="300" t="s">
        <v>2115</v>
      </c>
      <c r="Q1948" s="107">
        <v>215774</v>
      </c>
      <c r="R1948" s="107">
        <v>0</v>
      </c>
      <c r="S1948" s="107">
        <v>141192.44</v>
      </c>
      <c r="T1948" s="105">
        <v>0</v>
      </c>
      <c r="U1948" s="1191">
        <v>74581.56</v>
      </c>
      <c r="V1948" s="105">
        <v>0</v>
      </c>
      <c r="W1948" s="105">
        <f t="shared" si="1194"/>
        <v>377.02952996680068</v>
      </c>
      <c r="X1948" s="107">
        <v>377.03</v>
      </c>
      <c r="Y1948" s="108">
        <v>44561</v>
      </c>
    </row>
    <row r="1949" spans="1:25" ht="15.75" thickBot="1" x14ac:dyDescent="0.3">
      <c r="A1949" s="484" t="s">
        <v>1366</v>
      </c>
      <c r="B1949" s="97" t="s">
        <v>1917</v>
      </c>
      <c r="C1949" s="97">
        <v>3</v>
      </c>
      <c r="D1949" s="211" t="s">
        <v>2274</v>
      </c>
      <c r="E1949" s="1196"/>
      <c r="F1949" s="916" t="s">
        <v>31</v>
      </c>
      <c r="G1949" s="765" t="s">
        <v>18</v>
      </c>
      <c r="H1949" s="765" t="s">
        <v>18</v>
      </c>
      <c r="I1949" s="765" t="s">
        <v>18</v>
      </c>
      <c r="J1949" s="765" t="s">
        <v>18</v>
      </c>
      <c r="K1949" s="765" t="s">
        <v>18</v>
      </c>
      <c r="L1949" s="101">
        <v>572.29999999999995</v>
      </c>
      <c r="M1949" s="101">
        <v>511.2</v>
      </c>
      <c r="N1949" s="101">
        <v>0</v>
      </c>
      <c r="O1949" s="1185">
        <v>25</v>
      </c>
      <c r="P1949" s="335" t="s">
        <v>18</v>
      </c>
      <c r="Q1949" s="101">
        <f>Q1946+Q1947+Q1948</f>
        <v>1840402</v>
      </c>
      <c r="R1949" s="101">
        <f t="shared" ref="R1949:V1949" si="1195">R1946+R1947+R1948</f>
        <v>0</v>
      </c>
      <c r="S1949" s="101">
        <f t="shared" si="1195"/>
        <v>1204273.24</v>
      </c>
      <c r="T1949" s="101">
        <f t="shared" si="1195"/>
        <v>0</v>
      </c>
      <c r="U1949" s="101">
        <f t="shared" si="1195"/>
        <v>636128.76</v>
      </c>
      <c r="V1949" s="101">
        <f t="shared" si="1195"/>
        <v>0</v>
      </c>
      <c r="W1949" s="101" t="s">
        <v>18</v>
      </c>
      <c r="X1949" s="101" t="s">
        <v>18</v>
      </c>
      <c r="Y1949" s="102" t="s">
        <v>18</v>
      </c>
    </row>
    <row r="1950" spans="1:25" ht="15.75" thickBot="1" x14ac:dyDescent="0.25">
      <c r="A1950" s="484" t="s">
        <v>1366</v>
      </c>
      <c r="B1950" s="97" t="s">
        <v>1918</v>
      </c>
      <c r="C1950" s="97">
        <v>20</v>
      </c>
      <c r="D1950" s="211" t="s">
        <v>2268</v>
      </c>
      <c r="E1950" s="1084" t="s">
        <v>445</v>
      </c>
      <c r="F1950" s="1129" t="s">
        <v>2304</v>
      </c>
      <c r="G1950" s="323" t="s">
        <v>38</v>
      </c>
      <c r="H1950" s="323">
        <v>1975</v>
      </c>
      <c r="I1950" s="323"/>
      <c r="J1950" s="323" t="s">
        <v>102</v>
      </c>
      <c r="K1950" s="323">
        <v>2</v>
      </c>
      <c r="L1950" s="105">
        <v>545.4</v>
      </c>
      <c r="M1950" s="105">
        <v>497</v>
      </c>
      <c r="N1950" s="1192">
        <v>0</v>
      </c>
      <c r="O1950" s="1193">
        <v>19</v>
      </c>
      <c r="P1950" s="1194" t="s">
        <v>2303</v>
      </c>
      <c r="Q1950" s="1192">
        <v>68530</v>
      </c>
      <c r="R1950" s="1192">
        <v>0</v>
      </c>
      <c r="S1950" s="107">
        <v>44842.84</v>
      </c>
      <c r="T1950" s="1192">
        <v>0</v>
      </c>
      <c r="U1950" s="107">
        <v>23687.16</v>
      </c>
      <c r="V1950" s="1192">
        <v>0</v>
      </c>
      <c r="W1950" s="105">
        <f t="shared" ref="W1950:W1952" si="1196">Q1950/L1950</f>
        <v>125.65089842317566</v>
      </c>
      <c r="X1950" s="209">
        <v>125.65</v>
      </c>
      <c r="Y1950" s="210">
        <v>44561</v>
      </c>
    </row>
    <row r="1951" spans="1:25" ht="15.75" thickBot="1" x14ac:dyDescent="0.3">
      <c r="A1951" s="484" t="s">
        <v>1366</v>
      </c>
      <c r="B1951" s="97" t="s">
        <v>1918</v>
      </c>
      <c r="C1951" s="97">
        <v>4</v>
      </c>
      <c r="D1951" s="211" t="s">
        <v>2273</v>
      </c>
      <c r="E1951" s="1084" t="s">
        <v>445</v>
      </c>
      <c r="F1951" s="904" t="s">
        <v>2304</v>
      </c>
      <c r="G1951" s="905" t="s">
        <v>38</v>
      </c>
      <c r="H1951" s="905">
        <v>1975</v>
      </c>
      <c r="I1951" s="905"/>
      <c r="J1951" s="715" t="s">
        <v>102</v>
      </c>
      <c r="K1951" s="715">
        <v>2</v>
      </c>
      <c r="L1951" s="1153">
        <v>545.4</v>
      </c>
      <c r="M1951" s="1153">
        <v>497</v>
      </c>
      <c r="N1951" s="107">
        <v>390</v>
      </c>
      <c r="O1951" s="1183">
        <v>19</v>
      </c>
      <c r="P1951" s="300" t="s">
        <v>45</v>
      </c>
      <c r="Q1951" s="107">
        <v>3952159</v>
      </c>
      <c r="R1951" s="107"/>
      <c r="S1951" s="107">
        <v>2586108.5499999998</v>
      </c>
      <c r="T1951" s="107">
        <v>0</v>
      </c>
      <c r="U1951" s="107">
        <v>1366050.45</v>
      </c>
      <c r="V1951" s="107">
        <v>0</v>
      </c>
      <c r="W1951" s="107">
        <f>Q1951/N1951</f>
        <v>10133.741025641026</v>
      </c>
      <c r="X1951" s="107">
        <v>10133.74</v>
      </c>
      <c r="Y1951" s="108">
        <v>44561</v>
      </c>
    </row>
    <row r="1952" spans="1:25" ht="13.5" thickBot="1" x14ac:dyDescent="0.25">
      <c r="A1952" s="437"/>
      <c r="B1952" s="34"/>
      <c r="C1952" s="34"/>
      <c r="D1952" s="132"/>
      <c r="E1952" s="1084" t="s">
        <v>445</v>
      </c>
      <c r="F1952" s="904" t="s">
        <v>2304</v>
      </c>
      <c r="G1952" s="715" t="s">
        <v>38</v>
      </c>
      <c r="H1952" s="715">
        <v>1975</v>
      </c>
      <c r="I1952" s="715"/>
      <c r="J1952" s="715" t="s">
        <v>102</v>
      </c>
      <c r="K1952" s="715">
        <v>2</v>
      </c>
      <c r="L1952" s="107">
        <v>545.4</v>
      </c>
      <c r="M1952" s="107">
        <v>497</v>
      </c>
      <c r="N1952" s="712">
        <v>0</v>
      </c>
      <c r="O1952" s="1195">
        <v>19</v>
      </c>
      <c r="P1952" s="300" t="s">
        <v>2111</v>
      </c>
      <c r="Q1952" s="107">
        <v>381425</v>
      </c>
      <c r="R1952" s="107">
        <v>0</v>
      </c>
      <c r="S1952" s="107">
        <v>249586.73</v>
      </c>
      <c r="T1952" s="107">
        <v>0</v>
      </c>
      <c r="U1952" s="107">
        <v>131838.26999999999</v>
      </c>
      <c r="V1952" s="107">
        <v>0</v>
      </c>
      <c r="W1952" s="107">
        <f t="shared" si="1196"/>
        <v>699.34910157682441</v>
      </c>
      <c r="X1952" s="107">
        <v>699.35</v>
      </c>
      <c r="Y1952" s="108">
        <v>44561</v>
      </c>
    </row>
    <row r="1953" spans="1:25" ht="13.5" thickBot="1" x14ac:dyDescent="0.25">
      <c r="A1953" s="437"/>
      <c r="B1953" s="34"/>
      <c r="C1953" s="34"/>
      <c r="D1953" s="132"/>
      <c r="E1953" s="1196"/>
      <c r="F1953" s="916" t="s">
        <v>31</v>
      </c>
      <c r="G1953" s="765" t="s">
        <v>18</v>
      </c>
      <c r="H1953" s="765" t="s">
        <v>18</v>
      </c>
      <c r="I1953" s="765" t="s">
        <v>18</v>
      </c>
      <c r="J1953" s="765" t="s">
        <v>18</v>
      </c>
      <c r="K1953" s="765" t="s">
        <v>18</v>
      </c>
      <c r="L1953" s="384">
        <f>L1950</f>
        <v>545.4</v>
      </c>
      <c r="M1953" s="384">
        <f>M1950</f>
        <v>497</v>
      </c>
      <c r="N1953" s="384">
        <v>0</v>
      </c>
      <c r="O1953" s="1197">
        <f>O1950</f>
        <v>19</v>
      </c>
      <c r="P1953" s="335" t="s">
        <v>18</v>
      </c>
      <c r="Q1953" s="384">
        <f>Q1950+Q1951+Q1952</f>
        <v>4402114</v>
      </c>
      <c r="R1953" s="384">
        <f t="shared" ref="R1953:U1953" si="1197">R1950+R1951+R1952</f>
        <v>0</v>
      </c>
      <c r="S1953" s="384">
        <f t="shared" si="1197"/>
        <v>2880538.1199999996</v>
      </c>
      <c r="T1953" s="384">
        <f t="shared" si="1197"/>
        <v>0</v>
      </c>
      <c r="U1953" s="384">
        <f t="shared" si="1197"/>
        <v>1521575.88</v>
      </c>
      <c r="V1953" s="384">
        <f t="shared" ref="V1953" si="1198">V1950+V1952</f>
        <v>0</v>
      </c>
      <c r="W1953" s="101" t="s">
        <v>18</v>
      </c>
      <c r="X1953" s="101" t="s">
        <v>18</v>
      </c>
      <c r="Y1953" s="102" t="s">
        <v>18</v>
      </c>
    </row>
    <row r="1954" spans="1:25" ht="13.5" thickBot="1" x14ac:dyDescent="0.3">
      <c r="A1954" s="437"/>
      <c r="B1954" s="34"/>
      <c r="C1954" s="34"/>
      <c r="D1954" s="132"/>
      <c r="E1954" s="931" t="s">
        <v>2307</v>
      </c>
      <c r="F1954" s="1005" t="s">
        <v>2309</v>
      </c>
      <c r="G1954" s="1006" t="s">
        <v>38</v>
      </c>
      <c r="H1954" s="1006">
        <v>1979</v>
      </c>
      <c r="I1954" s="1006"/>
      <c r="J1954" s="824" t="s">
        <v>102</v>
      </c>
      <c r="K1954" s="824">
        <v>2</v>
      </c>
      <c r="L1954" s="105">
        <v>838.2</v>
      </c>
      <c r="M1954" s="1056">
        <v>740.8</v>
      </c>
      <c r="N1954" s="105">
        <v>621</v>
      </c>
      <c r="O1954" s="1188">
        <v>29</v>
      </c>
      <c r="P1954" s="340" t="s">
        <v>83</v>
      </c>
      <c r="Q1954" s="105">
        <v>89520</v>
      </c>
      <c r="R1954" s="105">
        <v>0</v>
      </c>
      <c r="S1954" s="107">
        <v>58577.71</v>
      </c>
      <c r="T1954" s="105">
        <v>0</v>
      </c>
      <c r="U1954" s="1198">
        <v>30942.29</v>
      </c>
      <c r="V1954" s="105">
        <v>0</v>
      </c>
      <c r="W1954" s="105">
        <f>Q1954/L1954</f>
        <v>106.80028632784537</v>
      </c>
      <c r="X1954" s="105">
        <v>106.8</v>
      </c>
      <c r="Y1954" s="106">
        <v>44561</v>
      </c>
    </row>
    <row r="1955" spans="1:25" ht="13.5" thickBot="1" x14ac:dyDescent="0.3">
      <c r="A1955" s="437"/>
      <c r="B1955" s="34"/>
      <c r="C1955" s="34"/>
      <c r="D1955" s="132"/>
      <c r="E1955" s="1084"/>
      <c r="F1955" s="1134" t="s">
        <v>31</v>
      </c>
      <c r="G1955" s="1123" t="s">
        <v>18</v>
      </c>
      <c r="H1955" s="1123" t="s">
        <v>18</v>
      </c>
      <c r="I1955" s="1123" t="s">
        <v>18</v>
      </c>
      <c r="J1955" s="1123" t="s">
        <v>18</v>
      </c>
      <c r="K1955" s="1123" t="s">
        <v>18</v>
      </c>
      <c r="L1955" s="122">
        <f>L1954</f>
        <v>838.2</v>
      </c>
      <c r="M1955" s="122">
        <f>M1954</f>
        <v>740.8</v>
      </c>
      <c r="N1955" s="122">
        <v>621</v>
      </c>
      <c r="O1955" s="1199">
        <f>O1954</f>
        <v>29</v>
      </c>
      <c r="P1955" s="351" t="s">
        <v>18</v>
      </c>
      <c r="Q1955" s="122">
        <f>Q1954</f>
        <v>89520</v>
      </c>
      <c r="R1955" s="122">
        <f t="shared" ref="R1955:V1955" si="1199">R1954</f>
        <v>0</v>
      </c>
      <c r="S1955" s="122">
        <f t="shared" si="1199"/>
        <v>58577.71</v>
      </c>
      <c r="T1955" s="122">
        <f t="shared" si="1199"/>
        <v>0</v>
      </c>
      <c r="U1955" s="122">
        <f t="shared" si="1199"/>
        <v>30942.29</v>
      </c>
      <c r="V1955" s="122">
        <f t="shared" si="1199"/>
        <v>0</v>
      </c>
      <c r="W1955" s="122" t="s">
        <v>18</v>
      </c>
      <c r="X1955" s="122" t="s">
        <v>18</v>
      </c>
      <c r="Y1955" s="123" t="s">
        <v>18</v>
      </c>
    </row>
    <row r="1956" spans="1:25" ht="13.5" thickBot="1" x14ac:dyDescent="0.3">
      <c r="A1956" s="437"/>
      <c r="B1956" s="34"/>
      <c r="C1956" s="34"/>
      <c r="D1956" s="132"/>
      <c r="E1956" s="1084" t="s">
        <v>2308</v>
      </c>
      <c r="F1956" s="35" t="s">
        <v>396</v>
      </c>
      <c r="G1956" s="323" t="s">
        <v>38</v>
      </c>
      <c r="H1956" s="323">
        <v>1971</v>
      </c>
      <c r="I1956" s="323"/>
      <c r="J1956" s="323" t="s">
        <v>102</v>
      </c>
      <c r="K1956" s="323">
        <v>2</v>
      </c>
      <c r="L1956" s="209">
        <v>577.9</v>
      </c>
      <c r="M1956" s="209">
        <v>516.79999999999995</v>
      </c>
      <c r="N1956" s="209">
        <v>404</v>
      </c>
      <c r="O1956" s="1182">
        <v>28</v>
      </c>
      <c r="P1956" s="343" t="s">
        <v>2111</v>
      </c>
      <c r="Q1956" s="209">
        <v>404154</v>
      </c>
      <c r="R1956" s="209">
        <v>0</v>
      </c>
      <c r="S1956" s="209">
        <v>264459.53000000003</v>
      </c>
      <c r="T1956" s="209">
        <v>0</v>
      </c>
      <c r="U1956" s="281">
        <v>139694.47</v>
      </c>
      <c r="V1956" s="209">
        <v>0</v>
      </c>
      <c r="W1956" s="209">
        <f t="shared" ref="W1956:W1957" si="1200">Q1956/L1956</f>
        <v>699.34936840283785</v>
      </c>
      <c r="X1956" s="209">
        <v>699.35</v>
      </c>
      <c r="Y1956" s="210">
        <v>44561</v>
      </c>
    </row>
    <row r="1957" spans="1:25" ht="13.5" thickBot="1" x14ac:dyDescent="0.3">
      <c r="A1957" s="437"/>
      <c r="B1957" s="34"/>
      <c r="C1957" s="34"/>
      <c r="D1957" s="132"/>
      <c r="E1957" s="1084" t="s">
        <v>2308</v>
      </c>
      <c r="F1957" s="35" t="s">
        <v>396</v>
      </c>
      <c r="G1957" s="715" t="s">
        <v>38</v>
      </c>
      <c r="H1957" s="715">
        <v>1971</v>
      </c>
      <c r="I1957" s="715"/>
      <c r="J1957" s="715" t="s">
        <v>102</v>
      </c>
      <c r="K1957" s="715">
        <v>2</v>
      </c>
      <c r="L1957" s="107">
        <v>577.9</v>
      </c>
      <c r="M1957" s="107">
        <v>516.79999999999995</v>
      </c>
      <c r="N1957" s="107">
        <v>404</v>
      </c>
      <c r="O1957" s="1183">
        <v>28</v>
      </c>
      <c r="P1957" s="300" t="s">
        <v>2129</v>
      </c>
      <c r="Q1957" s="107">
        <v>3228363</v>
      </c>
      <c r="R1957" s="107">
        <v>0</v>
      </c>
      <c r="S1957" s="107">
        <v>2112490.2000000002</v>
      </c>
      <c r="T1957" s="107">
        <v>0</v>
      </c>
      <c r="U1957" s="105">
        <v>1115872.8</v>
      </c>
      <c r="V1957" s="107">
        <v>0</v>
      </c>
      <c r="W1957" s="107">
        <f t="shared" si="1200"/>
        <v>5586.3696141200899</v>
      </c>
      <c r="X1957" s="107">
        <v>5586.37</v>
      </c>
      <c r="Y1957" s="108">
        <v>44561</v>
      </c>
    </row>
    <row r="1958" spans="1:25" ht="13.5" thickBot="1" x14ac:dyDescent="0.3">
      <c r="A1958" s="437"/>
      <c r="B1958" s="34"/>
      <c r="C1958" s="34"/>
      <c r="D1958" s="132"/>
      <c r="E1958" s="1184"/>
      <c r="F1958" s="916" t="s">
        <v>31</v>
      </c>
      <c r="G1958" s="765" t="s">
        <v>18</v>
      </c>
      <c r="H1958" s="765" t="s">
        <v>18</v>
      </c>
      <c r="I1958" s="765" t="s">
        <v>18</v>
      </c>
      <c r="J1958" s="765" t="s">
        <v>18</v>
      </c>
      <c r="K1958" s="765" t="s">
        <v>18</v>
      </c>
      <c r="L1958" s="101">
        <f>L1956</f>
        <v>577.9</v>
      </c>
      <c r="M1958" s="101">
        <f t="shared" ref="M1958:O1958" si="1201">M1956</f>
        <v>516.79999999999995</v>
      </c>
      <c r="N1958" s="101">
        <f t="shared" si="1201"/>
        <v>404</v>
      </c>
      <c r="O1958" s="1185">
        <f t="shared" si="1201"/>
        <v>28</v>
      </c>
      <c r="P1958" s="335" t="s">
        <v>18</v>
      </c>
      <c r="Q1958" s="101">
        <f>Q1956+Q1957</f>
        <v>3632517</v>
      </c>
      <c r="R1958" s="101">
        <f t="shared" ref="R1958:U1958" si="1202">R1956+R1957</f>
        <v>0</v>
      </c>
      <c r="S1958" s="101">
        <f t="shared" si="1202"/>
        <v>2376949.7300000004</v>
      </c>
      <c r="T1958" s="101">
        <f t="shared" si="1202"/>
        <v>0</v>
      </c>
      <c r="U1958" s="101">
        <f t="shared" si="1202"/>
        <v>1255567.27</v>
      </c>
      <c r="V1958" s="101">
        <f t="shared" ref="V1958" si="1203">V1956</f>
        <v>0</v>
      </c>
      <c r="W1958" s="101" t="s">
        <v>18</v>
      </c>
      <c r="X1958" s="101" t="s">
        <v>18</v>
      </c>
      <c r="Y1958" s="102" t="s">
        <v>18</v>
      </c>
    </row>
    <row r="1959" spans="1:25" ht="15" thickBot="1" x14ac:dyDescent="0.25">
      <c r="A1959" s="437"/>
      <c r="B1959" s="34"/>
      <c r="C1959" s="34"/>
      <c r="D1959" s="132"/>
      <c r="E1959" s="955" t="s">
        <v>247</v>
      </c>
      <c r="F1959" s="307" t="s">
        <v>246</v>
      </c>
      <c r="G1959" s="81" t="s">
        <v>18</v>
      </c>
      <c r="H1959" s="81" t="s">
        <v>18</v>
      </c>
      <c r="I1959" s="81" t="s">
        <v>18</v>
      </c>
      <c r="J1959" s="81" t="s">
        <v>18</v>
      </c>
      <c r="K1959" s="81" t="s">
        <v>18</v>
      </c>
      <c r="L1959" s="303">
        <v>0</v>
      </c>
      <c r="M1959" s="303">
        <v>0</v>
      </c>
      <c r="N1959" s="303">
        <v>0</v>
      </c>
      <c r="O1959" s="324">
        <v>0</v>
      </c>
      <c r="P1959" s="617" t="s">
        <v>18</v>
      </c>
      <c r="Q1959" s="303">
        <v>0</v>
      </c>
      <c r="R1959" s="396">
        <v>0</v>
      </c>
      <c r="S1959" s="303">
        <v>0</v>
      </c>
      <c r="T1959" s="303">
        <v>0</v>
      </c>
      <c r="U1959" s="303">
        <v>0</v>
      </c>
      <c r="V1959" s="303">
        <v>0</v>
      </c>
      <c r="W1959" s="126" t="s">
        <v>18</v>
      </c>
      <c r="X1959" s="126" t="s">
        <v>18</v>
      </c>
      <c r="Y1959" s="127" t="s">
        <v>18</v>
      </c>
    </row>
    <row r="1960" spans="1:25" ht="13.5" thickBot="1" x14ac:dyDescent="0.25">
      <c r="A1960" s="437"/>
      <c r="B1960" s="34"/>
      <c r="C1960" s="34"/>
      <c r="D1960" s="132"/>
      <c r="E1960" s="54" t="s">
        <v>566</v>
      </c>
      <c r="F1960" s="1" t="s">
        <v>792</v>
      </c>
      <c r="G1960" s="27" t="s">
        <v>18</v>
      </c>
      <c r="H1960" s="27" t="s">
        <v>18</v>
      </c>
      <c r="I1960" s="27" t="s">
        <v>18</v>
      </c>
      <c r="J1960" s="27" t="s">
        <v>18</v>
      </c>
      <c r="K1960" s="27" t="s">
        <v>18</v>
      </c>
      <c r="L1960" s="28">
        <v>0</v>
      </c>
      <c r="M1960" s="28">
        <v>0</v>
      </c>
      <c r="N1960" s="28"/>
      <c r="O1960" s="136">
        <v>0</v>
      </c>
      <c r="P1960" s="335" t="s">
        <v>18</v>
      </c>
      <c r="Q1960" s="28">
        <v>0</v>
      </c>
      <c r="R1960" s="373">
        <v>0</v>
      </c>
      <c r="S1960" s="28">
        <v>0</v>
      </c>
      <c r="T1960" s="28">
        <v>0</v>
      </c>
      <c r="U1960" s="28">
        <v>0</v>
      </c>
      <c r="V1960" s="28">
        <v>0</v>
      </c>
      <c r="W1960" s="101" t="s">
        <v>18</v>
      </c>
      <c r="X1960" s="101" t="s">
        <v>18</v>
      </c>
      <c r="Y1960" s="102" t="s">
        <v>18</v>
      </c>
    </row>
    <row r="1961" spans="1:25" ht="13.5" thickBot="1" x14ac:dyDescent="0.25">
      <c r="A1961" s="437"/>
      <c r="B1961" s="34"/>
      <c r="C1961" s="34"/>
      <c r="D1961" s="132"/>
      <c r="E1961" s="54" t="s">
        <v>65</v>
      </c>
      <c r="F1961" s="33" t="s">
        <v>147</v>
      </c>
      <c r="G1961" s="27" t="s">
        <v>18</v>
      </c>
      <c r="H1961" s="27" t="s">
        <v>18</v>
      </c>
      <c r="I1961" s="27" t="s">
        <v>18</v>
      </c>
      <c r="J1961" s="27" t="s">
        <v>18</v>
      </c>
      <c r="K1961" s="27" t="s">
        <v>18</v>
      </c>
      <c r="L1961" s="28">
        <f>L1962+L1965+L1975</f>
        <v>2406.8700000000003</v>
      </c>
      <c r="M1961" s="28">
        <f>M1962+M1965+M1975</f>
        <v>2093.5</v>
      </c>
      <c r="N1961" s="28">
        <f>N1962+N1965+N1975</f>
        <v>1780</v>
      </c>
      <c r="O1961" s="136">
        <f>O1962+O1965+O1975</f>
        <v>78</v>
      </c>
      <c r="P1961" s="335" t="s">
        <v>18</v>
      </c>
      <c r="Q1961" s="28">
        <f>Q1962+Q1965+Q1975</f>
        <v>19605592</v>
      </c>
      <c r="R1961" s="373">
        <f>R1962+R1965+R1975</f>
        <v>0</v>
      </c>
      <c r="S1961" s="28">
        <f>S1962+S1965+S1975</f>
        <v>9225899.1499999985</v>
      </c>
      <c r="T1961" s="28">
        <f>T1962+T1965+T1975</f>
        <v>7468310.8499999996</v>
      </c>
      <c r="U1961" s="28">
        <f>U1962+U1965+U1975</f>
        <v>2911382</v>
      </c>
      <c r="V1961" s="28">
        <v>0</v>
      </c>
      <c r="W1961" s="101" t="s">
        <v>18</v>
      </c>
      <c r="X1961" s="101" t="s">
        <v>18</v>
      </c>
      <c r="Y1961" s="102" t="s">
        <v>18</v>
      </c>
    </row>
    <row r="1962" spans="1:25" ht="13.5" thickBot="1" x14ac:dyDescent="0.25">
      <c r="A1962" s="437"/>
      <c r="B1962" s="34"/>
      <c r="C1962" s="34"/>
      <c r="D1962" s="132"/>
      <c r="E1962" s="55" t="s">
        <v>248</v>
      </c>
      <c r="F1962" s="33" t="s">
        <v>148</v>
      </c>
      <c r="G1962" s="27" t="s">
        <v>18</v>
      </c>
      <c r="H1962" s="27" t="s">
        <v>18</v>
      </c>
      <c r="I1962" s="27" t="s">
        <v>18</v>
      </c>
      <c r="J1962" s="27" t="s">
        <v>18</v>
      </c>
      <c r="K1962" s="27" t="s">
        <v>18</v>
      </c>
      <c r="L1962" s="28">
        <f>L1964</f>
        <v>444.8</v>
      </c>
      <c r="M1962" s="28">
        <f t="shared" ref="M1962:O1962" si="1204">M1964</f>
        <v>299.5</v>
      </c>
      <c r="N1962" s="28">
        <f t="shared" si="1204"/>
        <v>345</v>
      </c>
      <c r="O1962" s="136">
        <f t="shared" si="1204"/>
        <v>13</v>
      </c>
      <c r="P1962" s="335" t="s">
        <v>18</v>
      </c>
      <c r="Q1962" s="28">
        <f>Q1964</f>
        <v>8389262</v>
      </c>
      <c r="R1962" s="373">
        <f t="shared" ref="R1962:U1962" si="1205">R1964</f>
        <v>0</v>
      </c>
      <c r="S1962" s="28">
        <f t="shared" si="1205"/>
        <v>798241.77</v>
      </c>
      <c r="T1962" s="28">
        <f t="shared" si="1205"/>
        <v>7468310.8499999996</v>
      </c>
      <c r="U1962" s="28">
        <f t="shared" si="1205"/>
        <v>122709.38</v>
      </c>
      <c r="V1962" s="28">
        <v>0</v>
      </c>
      <c r="W1962" s="101" t="s">
        <v>18</v>
      </c>
      <c r="X1962" s="101" t="s">
        <v>18</v>
      </c>
      <c r="Y1962" s="102" t="s">
        <v>18</v>
      </c>
    </row>
    <row r="1963" spans="1:25" ht="15.75" thickBot="1" x14ac:dyDescent="0.25">
      <c r="A1963" s="484" t="s">
        <v>1239</v>
      </c>
      <c r="B1963" s="97" t="s">
        <v>1662</v>
      </c>
      <c r="C1963" s="97">
        <v>10</v>
      </c>
      <c r="D1963" s="211" t="s">
        <v>2129</v>
      </c>
      <c r="E1963" s="293" t="s">
        <v>249</v>
      </c>
      <c r="F1963" s="299" t="s">
        <v>545</v>
      </c>
      <c r="G1963" s="30" t="s">
        <v>38</v>
      </c>
      <c r="H1963" s="30">
        <v>1985</v>
      </c>
      <c r="I1963" s="30">
        <v>2007</v>
      </c>
      <c r="J1963" s="30" t="s">
        <v>447</v>
      </c>
      <c r="K1963" s="30">
        <v>2</v>
      </c>
      <c r="L1963" s="50">
        <v>444.8</v>
      </c>
      <c r="M1963" s="50">
        <v>299.5</v>
      </c>
      <c r="N1963" s="50">
        <v>345</v>
      </c>
      <c r="O1963" s="141">
        <v>13</v>
      </c>
      <c r="P1963" s="300" t="s">
        <v>2129</v>
      </c>
      <c r="Q1963" s="59">
        <v>8389262</v>
      </c>
      <c r="R1963" s="374">
        <v>0</v>
      </c>
      <c r="S1963" s="50">
        <v>798241.77</v>
      </c>
      <c r="T1963" s="50">
        <v>7468310.8499999996</v>
      </c>
      <c r="U1963" s="50">
        <v>122709.38</v>
      </c>
      <c r="V1963" s="50">
        <v>0</v>
      </c>
      <c r="W1963" s="956">
        <f>Q1963/L1963</f>
        <v>18860.750899280574</v>
      </c>
      <c r="X1963" s="107">
        <v>18860.75</v>
      </c>
      <c r="Y1963" s="108">
        <v>44561</v>
      </c>
    </row>
    <row r="1964" spans="1:25" ht="13.5" thickBot="1" x14ac:dyDescent="0.25">
      <c r="A1964" s="437"/>
      <c r="B1964" s="34"/>
      <c r="C1964" s="34"/>
      <c r="D1964" s="132"/>
      <c r="E1964" s="55"/>
      <c r="F1964" s="26" t="s">
        <v>31</v>
      </c>
      <c r="G1964" s="27" t="s">
        <v>18</v>
      </c>
      <c r="H1964" s="27" t="s">
        <v>18</v>
      </c>
      <c r="I1964" s="27" t="s">
        <v>18</v>
      </c>
      <c r="J1964" s="27" t="s">
        <v>18</v>
      </c>
      <c r="K1964" s="27" t="s">
        <v>18</v>
      </c>
      <c r="L1964" s="61">
        <f>L1963</f>
        <v>444.8</v>
      </c>
      <c r="M1964" s="61">
        <f t="shared" ref="M1964:O1964" si="1206">M1963</f>
        <v>299.5</v>
      </c>
      <c r="N1964" s="61">
        <f t="shared" si="1206"/>
        <v>345</v>
      </c>
      <c r="O1964" s="137">
        <f t="shared" si="1206"/>
        <v>13</v>
      </c>
      <c r="P1964" s="335" t="s">
        <v>18</v>
      </c>
      <c r="Q1964" s="28">
        <f>Q1963</f>
        <v>8389262</v>
      </c>
      <c r="R1964" s="373">
        <f t="shared" ref="R1964:U1964" si="1207">R1963</f>
        <v>0</v>
      </c>
      <c r="S1964" s="28">
        <f t="shared" si="1207"/>
        <v>798241.77</v>
      </c>
      <c r="T1964" s="28">
        <f t="shared" si="1207"/>
        <v>7468310.8499999996</v>
      </c>
      <c r="U1964" s="28">
        <f t="shared" si="1207"/>
        <v>122709.38</v>
      </c>
      <c r="V1964" s="28">
        <v>0</v>
      </c>
      <c r="W1964" s="101" t="s">
        <v>18</v>
      </c>
      <c r="X1964" s="101" t="s">
        <v>18</v>
      </c>
      <c r="Y1964" s="102" t="s">
        <v>18</v>
      </c>
    </row>
    <row r="1965" spans="1:25" ht="13.5" thickBot="1" x14ac:dyDescent="0.3">
      <c r="A1965" s="437"/>
      <c r="B1965" s="34"/>
      <c r="C1965" s="34"/>
      <c r="D1965" s="132"/>
      <c r="E1965" s="411" t="s">
        <v>250</v>
      </c>
      <c r="F1965" s="219" t="s">
        <v>149</v>
      </c>
      <c r="G1965" s="83" t="s">
        <v>18</v>
      </c>
      <c r="H1965" s="83" t="s">
        <v>18</v>
      </c>
      <c r="I1965" s="83" t="s">
        <v>18</v>
      </c>
      <c r="J1965" s="83" t="s">
        <v>18</v>
      </c>
      <c r="K1965" s="83" t="s">
        <v>18</v>
      </c>
      <c r="L1965" s="220">
        <f>L1968+L1971+L1974</f>
        <v>1962.0700000000002</v>
      </c>
      <c r="M1965" s="220">
        <f t="shared" ref="M1965:O1965" si="1208">M1968+M1971+M1974</f>
        <v>1794</v>
      </c>
      <c r="N1965" s="220">
        <f t="shared" si="1208"/>
        <v>1435</v>
      </c>
      <c r="O1965" s="1208">
        <f t="shared" si="1208"/>
        <v>65</v>
      </c>
      <c r="P1965" s="344" t="s">
        <v>18</v>
      </c>
      <c r="Q1965" s="78">
        <f>Q1968+Q1971+Q1974</f>
        <v>11216330</v>
      </c>
      <c r="R1965" s="78">
        <f t="shared" ref="R1965:V1965" si="1209">R1968+R1971+R1974</f>
        <v>0</v>
      </c>
      <c r="S1965" s="78">
        <f t="shared" si="1209"/>
        <v>8427657.379999999</v>
      </c>
      <c r="T1965" s="78">
        <f t="shared" si="1209"/>
        <v>0</v>
      </c>
      <c r="U1965" s="78">
        <f t="shared" si="1209"/>
        <v>2788672.62</v>
      </c>
      <c r="V1965" s="78">
        <f t="shared" si="1209"/>
        <v>0</v>
      </c>
      <c r="W1965" s="128" t="s">
        <v>18</v>
      </c>
      <c r="X1965" s="128" t="s">
        <v>18</v>
      </c>
      <c r="Y1965" s="129" t="s">
        <v>18</v>
      </c>
    </row>
    <row r="1966" spans="1:25" ht="15" x14ac:dyDescent="0.2">
      <c r="A1966" s="484" t="s">
        <v>1367</v>
      </c>
      <c r="B1966" s="97" t="s">
        <v>1919</v>
      </c>
      <c r="C1966" s="97">
        <v>4</v>
      </c>
      <c r="D1966" s="211" t="s">
        <v>2273</v>
      </c>
      <c r="E1966" s="946" t="s">
        <v>572</v>
      </c>
      <c r="F1966" s="697" t="s">
        <v>573</v>
      </c>
      <c r="G1966" s="714" t="s">
        <v>38</v>
      </c>
      <c r="H1966" s="940">
        <v>1972</v>
      </c>
      <c r="I1966" s="940"/>
      <c r="J1966" s="714" t="s">
        <v>447</v>
      </c>
      <c r="K1966" s="714">
        <v>2</v>
      </c>
      <c r="L1966" s="163">
        <v>571.20000000000005</v>
      </c>
      <c r="M1966" s="163">
        <v>534</v>
      </c>
      <c r="N1966" s="163">
        <v>315</v>
      </c>
      <c r="O1966" s="942">
        <v>21</v>
      </c>
      <c r="P1966" s="1200" t="s">
        <v>2138</v>
      </c>
      <c r="Q1966" s="163">
        <v>2842531</v>
      </c>
      <c r="R1966" s="163">
        <v>0</v>
      </c>
      <c r="S1966" s="163">
        <v>2135803.54</v>
      </c>
      <c r="T1966" s="163">
        <v>0</v>
      </c>
      <c r="U1966" s="163">
        <v>706727.46</v>
      </c>
      <c r="V1966" s="163">
        <v>0</v>
      </c>
      <c r="W1966" s="163">
        <f>Q1966/L1966</f>
        <v>4976.4198179271707</v>
      </c>
      <c r="X1966" s="163">
        <v>4976.42</v>
      </c>
      <c r="Y1966" s="164">
        <v>44561</v>
      </c>
    </row>
    <row r="1967" spans="1:25" ht="15" x14ac:dyDescent="0.2">
      <c r="A1967" s="484" t="s">
        <v>1367</v>
      </c>
      <c r="B1967" s="97" t="s">
        <v>1920</v>
      </c>
      <c r="C1967" s="97">
        <v>3</v>
      </c>
      <c r="D1967" s="211" t="s">
        <v>2274</v>
      </c>
      <c r="E1967" s="700" t="s">
        <v>572</v>
      </c>
      <c r="F1967" s="699" t="s">
        <v>573</v>
      </c>
      <c r="G1967" s="284" t="s">
        <v>38</v>
      </c>
      <c r="H1967" s="884">
        <v>1972</v>
      </c>
      <c r="I1967" s="884"/>
      <c r="J1967" s="284" t="s">
        <v>447</v>
      </c>
      <c r="K1967" s="284">
        <v>2</v>
      </c>
      <c r="L1967" s="1153">
        <v>571.20000000000005</v>
      </c>
      <c r="M1967" s="1153">
        <v>534</v>
      </c>
      <c r="N1967" s="1153">
        <v>315</v>
      </c>
      <c r="O1967" s="98">
        <v>21</v>
      </c>
      <c r="P1967" s="1201" t="s">
        <v>2115</v>
      </c>
      <c r="Q1967" s="163">
        <v>422779</v>
      </c>
      <c r="R1967" s="1153">
        <v>0</v>
      </c>
      <c r="S1967" s="163">
        <v>317665.09999999998</v>
      </c>
      <c r="T1967" s="1153">
        <v>0</v>
      </c>
      <c r="U1967" s="163">
        <v>105113.9</v>
      </c>
      <c r="V1967" s="1153">
        <v>0</v>
      </c>
      <c r="W1967" s="1153">
        <f>Q1967/L1967</f>
        <v>740.15931372549016</v>
      </c>
      <c r="X1967" s="1153">
        <v>740.16</v>
      </c>
      <c r="Y1967" s="157">
        <v>44561</v>
      </c>
    </row>
    <row r="1968" spans="1:25" x14ac:dyDescent="0.25">
      <c r="A1968" s="437"/>
      <c r="B1968" s="34"/>
      <c r="C1968" s="34"/>
      <c r="D1968" s="132"/>
      <c r="E1968" s="974"/>
      <c r="F1968" s="530" t="s">
        <v>31</v>
      </c>
      <c r="G1968" s="501" t="s">
        <v>18</v>
      </c>
      <c r="H1968" s="501" t="s">
        <v>18</v>
      </c>
      <c r="I1968" s="501" t="s">
        <v>18</v>
      </c>
      <c r="J1968" s="501" t="s">
        <v>18</v>
      </c>
      <c r="K1968" s="501" t="s">
        <v>18</v>
      </c>
      <c r="L1968" s="109">
        <f>L1966</f>
        <v>571.20000000000005</v>
      </c>
      <c r="M1968" s="109">
        <f>M1966</f>
        <v>534</v>
      </c>
      <c r="N1968" s="109">
        <f>N1966</f>
        <v>315</v>
      </c>
      <c r="O1968" s="910">
        <f>O1966</f>
        <v>21</v>
      </c>
      <c r="P1968" s="350" t="s">
        <v>18</v>
      </c>
      <c r="Q1968" s="1165">
        <f>Q1966+Q1967</f>
        <v>3265310</v>
      </c>
      <c r="R1968" s="1165">
        <f t="shared" ref="R1968:V1968" si="1210">R1966+R1967</f>
        <v>0</v>
      </c>
      <c r="S1968" s="1165">
        <f t="shared" si="1210"/>
        <v>2453468.64</v>
      </c>
      <c r="T1968" s="1165">
        <f t="shared" si="1210"/>
        <v>0</v>
      </c>
      <c r="U1968" s="1165">
        <f t="shared" si="1210"/>
        <v>811841.36</v>
      </c>
      <c r="V1968" s="1165">
        <f t="shared" si="1210"/>
        <v>0</v>
      </c>
      <c r="W1968" s="109" t="s">
        <v>18</v>
      </c>
      <c r="X1968" s="109" t="s">
        <v>18</v>
      </c>
      <c r="Y1968" s="110" t="s">
        <v>18</v>
      </c>
    </row>
    <row r="1969" spans="1:25" x14ac:dyDescent="0.2">
      <c r="A1969" s="437"/>
      <c r="B1969" s="34"/>
      <c r="C1969" s="34"/>
      <c r="D1969" s="132"/>
      <c r="E1969" s="700" t="s">
        <v>2310</v>
      </c>
      <c r="F1969" s="699" t="s">
        <v>574</v>
      </c>
      <c r="G1969" s="284" t="s">
        <v>38</v>
      </c>
      <c r="H1969" s="884">
        <v>1974</v>
      </c>
      <c r="I1969" s="884"/>
      <c r="J1969" s="284" t="s">
        <v>447</v>
      </c>
      <c r="K1969" s="284">
        <v>2</v>
      </c>
      <c r="L1969" s="1153">
        <v>536.52</v>
      </c>
      <c r="M1969" s="1153">
        <v>498.8</v>
      </c>
      <c r="N1969" s="1153">
        <v>457</v>
      </c>
      <c r="O1969" s="98">
        <v>17</v>
      </c>
      <c r="P1969" s="1201" t="s">
        <v>2138</v>
      </c>
      <c r="Q1969" s="163">
        <v>2669949</v>
      </c>
      <c r="R1969" s="1153">
        <v>0</v>
      </c>
      <c r="S1969" s="163">
        <v>2006129.94</v>
      </c>
      <c r="T1969" s="1153">
        <v>0</v>
      </c>
      <c r="U1969" s="163">
        <v>663819.06000000006</v>
      </c>
      <c r="V1969" s="1153">
        <v>0</v>
      </c>
      <c r="W1969" s="1153">
        <f>Q1969/L1969</f>
        <v>4976.4202639230598</v>
      </c>
      <c r="X1969" s="1153">
        <v>4976.42</v>
      </c>
      <c r="Y1969" s="157">
        <v>44561</v>
      </c>
    </row>
    <row r="1970" spans="1:25" x14ac:dyDescent="0.25">
      <c r="A1970" s="437"/>
      <c r="B1970" s="34"/>
      <c r="C1970" s="34"/>
      <c r="D1970" s="132"/>
      <c r="E1970" s="700" t="s">
        <v>2310</v>
      </c>
      <c r="F1970" s="699" t="s">
        <v>574</v>
      </c>
      <c r="G1970" s="284" t="s">
        <v>38</v>
      </c>
      <c r="H1970" s="884">
        <v>1974</v>
      </c>
      <c r="I1970" s="884"/>
      <c r="J1970" s="284" t="s">
        <v>447</v>
      </c>
      <c r="K1970" s="284">
        <v>2</v>
      </c>
      <c r="L1970" s="1153">
        <v>536.52</v>
      </c>
      <c r="M1970" s="1153">
        <v>498.8</v>
      </c>
      <c r="N1970" s="1153">
        <v>457</v>
      </c>
      <c r="O1970" s="98">
        <v>17</v>
      </c>
      <c r="P1970" s="1202" t="s">
        <v>2115</v>
      </c>
      <c r="Q1970" s="163">
        <v>397111</v>
      </c>
      <c r="R1970" s="1153">
        <v>0</v>
      </c>
      <c r="S1970" s="163">
        <v>298378.83</v>
      </c>
      <c r="T1970" s="1153">
        <v>0</v>
      </c>
      <c r="U1970" s="163">
        <v>98732.17</v>
      </c>
      <c r="V1970" s="1153">
        <v>0</v>
      </c>
      <c r="W1970" s="1153">
        <f>Q1970/L1970</f>
        <v>740.16066502646686</v>
      </c>
      <c r="X1970" s="1153">
        <v>740.16</v>
      </c>
      <c r="Y1970" s="157">
        <v>44561</v>
      </c>
    </row>
    <row r="1971" spans="1:25" x14ac:dyDescent="0.25">
      <c r="A1971" s="437"/>
      <c r="B1971" s="34"/>
      <c r="C1971" s="34"/>
      <c r="D1971" s="132"/>
      <c r="E1971" s="909"/>
      <c r="F1971" s="530" t="s">
        <v>31</v>
      </c>
      <c r="G1971" s="501" t="s">
        <v>18</v>
      </c>
      <c r="H1971" s="501" t="s">
        <v>18</v>
      </c>
      <c r="I1971" s="501" t="s">
        <v>18</v>
      </c>
      <c r="J1971" s="501" t="s">
        <v>18</v>
      </c>
      <c r="K1971" s="501" t="s">
        <v>18</v>
      </c>
      <c r="L1971" s="109">
        <f>L1970</f>
        <v>536.52</v>
      </c>
      <c r="M1971" s="109">
        <f>M1970</f>
        <v>498.8</v>
      </c>
      <c r="N1971" s="109">
        <f>N1970</f>
        <v>457</v>
      </c>
      <c r="O1971" s="910">
        <f>O1970</f>
        <v>17</v>
      </c>
      <c r="P1971" s="350" t="s">
        <v>18</v>
      </c>
      <c r="Q1971" s="109">
        <f>Q1969+Q1970</f>
        <v>3067060</v>
      </c>
      <c r="R1971" s="109">
        <f t="shared" ref="R1971:U1971" si="1211">R1969+R1970</f>
        <v>0</v>
      </c>
      <c r="S1971" s="109">
        <f t="shared" si="1211"/>
        <v>2304508.77</v>
      </c>
      <c r="T1971" s="109">
        <f t="shared" si="1211"/>
        <v>0</v>
      </c>
      <c r="U1971" s="109">
        <f t="shared" si="1211"/>
        <v>762551.2300000001</v>
      </c>
      <c r="V1971" s="109">
        <f t="shared" ref="V1971" si="1212">SUM(V1969:V1970)</f>
        <v>0</v>
      </c>
      <c r="W1971" s="109" t="s">
        <v>18</v>
      </c>
      <c r="X1971" s="109" t="s">
        <v>18</v>
      </c>
      <c r="Y1971" s="110" t="s">
        <v>18</v>
      </c>
    </row>
    <row r="1972" spans="1:25" x14ac:dyDescent="0.2">
      <c r="A1972" s="437"/>
      <c r="B1972" s="34"/>
      <c r="C1972" s="34"/>
      <c r="D1972" s="132"/>
      <c r="E1972" s="883" t="s">
        <v>2311</v>
      </c>
      <c r="F1972" s="698" t="s">
        <v>2312</v>
      </c>
      <c r="G1972" s="284" t="s">
        <v>38</v>
      </c>
      <c r="H1972" s="884">
        <v>1980</v>
      </c>
      <c r="I1972" s="884"/>
      <c r="J1972" s="284" t="s">
        <v>447</v>
      </c>
      <c r="K1972" s="284">
        <v>2</v>
      </c>
      <c r="L1972" s="1153">
        <v>854.35</v>
      </c>
      <c r="M1972" s="1153">
        <v>761.2</v>
      </c>
      <c r="N1972" s="1153">
        <v>663</v>
      </c>
      <c r="O1972" s="98">
        <v>27</v>
      </c>
      <c r="P1972" s="1201" t="s">
        <v>2138</v>
      </c>
      <c r="Q1972" s="163">
        <v>4251604</v>
      </c>
      <c r="R1972" s="1153">
        <v>0</v>
      </c>
      <c r="S1972" s="163">
        <v>3194544.19</v>
      </c>
      <c r="T1972" s="1153">
        <v>0</v>
      </c>
      <c r="U1972" s="163">
        <v>1057059.81</v>
      </c>
      <c r="V1972" s="1153">
        <v>0</v>
      </c>
      <c r="W1972" s="1153">
        <f>Q1972/L1972</f>
        <v>4976.4195002048336</v>
      </c>
      <c r="X1972" s="1153">
        <v>4976.42</v>
      </c>
      <c r="Y1972" s="157">
        <v>44561</v>
      </c>
    </row>
    <row r="1973" spans="1:25" x14ac:dyDescent="0.2">
      <c r="A1973" s="437"/>
      <c r="B1973" s="34"/>
      <c r="C1973" s="34"/>
      <c r="D1973" s="132"/>
      <c r="E1973" s="883" t="s">
        <v>2311</v>
      </c>
      <c r="F1973" s="698" t="s">
        <v>2312</v>
      </c>
      <c r="G1973" s="284" t="s">
        <v>38</v>
      </c>
      <c r="H1973" s="884">
        <v>1980</v>
      </c>
      <c r="I1973" s="884"/>
      <c r="J1973" s="284" t="s">
        <v>447</v>
      </c>
      <c r="K1973" s="284">
        <v>2</v>
      </c>
      <c r="L1973" s="1153">
        <v>854.35</v>
      </c>
      <c r="M1973" s="1153">
        <v>761.2</v>
      </c>
      <c r="N1973" s="1153">
        <v>663</v>
      </c>
      <c r="O1973" s="98">
        <v>27</v>
      </c>
      <c r="P1973" s="1201" t="s">
        <v>2115</v>
      </c>
      <c r="Q1973" s="163">
        <v>632356</v>
      </c>
      <c r="R1973" s="1153">
        <v>0</v>
      </c>
      <c r="S1973" s="163">
        <v>475135.78</v>
      </c>
      <c r="T1973" s="1153">
        <v>0</v>
      </c>
      <c r="U1973" s="163">
        <v>157220.22</v>
      </c>
      <c r="V1973" s="1153">
        <v>0</v>
      </c>
      <c r="W1973" s="1153">
        <f>Q1973/L1973</f>
        <v>740.16035582606662</v>
      </c>
      <c r="X1973" s="1153">
        <v>740.16</v>
      </c>
      <c r="Y1973" s="642">
        <v>44561</v>
      </c>
    </row>
    <row r="1974" spans="1:25" ht="13.5" thickBot="1" x14ac:dyDescent="0.25">
      <c r="A1974" s="437"/>
      <c r="B1974" s="34"/>
      <c r="C1974" s="34"/>
      <c r="D1974" s="132"/>
      <c r="E1974" s="1205"/>
      <c r="F1974" s="1097" t="s">
        <v>31</v>
      </c>
      <c r="G1974" s="586" t="s">
        <v>18</v>
      </c>
      <c r="H1974" s="586" t="s">
        <v>18</v>
      </c>
      <c r="I1974" s="586" t="s">
        <v>18</v>
      </c>
      <c r="J1974" s="586" t="s">
        <v>18</v>
      </c>
      <c r="K1974" s="586" t="s">
        <v>18</v>
      </c>
      <c r="L1974" s="852">
        <f>L1972</f>
        <v>854.35</v>
      </c>
      <c r="M1974" s="852">
        <f>M1972</f>
        <v>761.2</v>
      </c>
      <c r="N1974" s="852">
        <f>N1972</f>
        <v>663</v>
      </c>
      <c r="O1974" s="1206">
        <f>O1972</f>
        <v>27</v>
      </c>
      <c r="P1974" s="614" t="s">
        <v>18</v>
      </c>
      <c r="Q1974" s="583">
        <f>Q1972+Q1973</f>
        <v>4883960</v>
      </c>
      <c r="R1974" s="583">
        <f t="shared" ref="R1974:V1974" si="1213">R1972+R1973</f>
        <v>0</v>
      </c>
      <c r="S1974" s="583">
        <f t="shared" si="1213"/>
        <v>3669679.9699999997</v>
      </c>
      <c r="T1974" s="583">
        <f t="shared" si="1213"/>
        <v>0</v>
      </c>
      <c r="U1974" s="583">
        <f t="shared" si="1213"/>
        <v>1214280.03</v>
      </c>
      <c r="V1974" s="583">
        <f t="shared" si="1213"/>
        <v>0</v>
      </c>
      <c r="W1974" s="583" t="s">
        <v>18</v>
      </c>
      <c r="X1974" s="583" t="s">
        <v>18</v>
      </c>
      <c r="Y1974" s="588" t="s">
        <v>18</v>
      </c>
    </row>
    <row r="1975" spans="1:25" ht="13.5" thickBot="1" x14ac:dyDescent="0.25">
      <c r="A1975" s="437"/>
      <c r="B1975" s="34"/>
      <c r="C1975" s="34"/>
      <c r="D1975" s="132"/>
      <c r="E1975" s="167" t="s">
        <v>243</v>
      </c>
      <c r="F1975" s="33" t="s">
        <v>150</v>
      </c>
      <c r="G1975" s="27" t="s">
        <v>18</v>
      </c>
      <c r="H1975" s="27" t="s">
        <v>18</v>
      </c>
      <c r="I1975" s="27" t="s">
        <v>18</v>
      </c>
      <c r="J1975" s="27" t="s">
        <v>18</v>
      </c>
      <c r="K1975" s="27" t="s">
        <v>18</v>
      </c>
      <c r="L1975" s="61">
        <v>0</v>
      </c>
      <c r="M1975" s="61">
        <v>0</v>
      </c>
      <c r="N1975" s="61"/>
      <c r="O1975" s="137">
        <v>0</v>
      </c>
      <c r="P1975" s="335" t="s">
        <v>18</v>
      </c>
      <c r="Q1975" s="28">
        <v>0</v>
      </c>
      <c r="R1975" s="384">
        <v>0</v>
      </c>
      <c r="S1975" s="61">
        <v>0</v>
      </c>
      <c r="T1975" s="61">
        <v>0</v>
      </c>
      <c r="U1975" s="61">
        <v>0</v>
      </c>
      <c r="V1975" s="61">
        <v>0</v>
      </c>
      <c r="W1975" s="101" t="s">
        <v>18</v>
      </c>
      <c r="X1975" s="101" t="s">
        <v>18</v>
      </c>
      <c r="Y1975" s="102" t="s">
        <v>18</v>
      </c>
    </row>
    <row r="1976" spans="1:25" ht="15" thickBot="1" x14ac:dyDescent="0.3">
      <c r="A1976" s="437"/>
      <c r="B1976" s="34"/>
      <c r="C1976" s="34"/>
      <c r="D1976" s="132"/>
      <c r="E1976" s="167" t="s">
        <v>67</v>
      </c>
      <c r="F1976" s="33" t="s">
        <v>812</v>
      </c>
      <c r="G1976" s="27" t="s">
        <v>18</v>
      </c>
      <c r="H1976" s="27" t="s">
        <v>18</v>
      </c>
      <c r="I1976" s="27" t="s">
        <v>18</v>
      </c>
      <c r="J1976" s="27" t="s">
        <v>18</v>
      </c>
      <c r="K1976" s="27" t="s">
        <v>18</v>
      </c>
      <c r="L1976" s="61">
        <f>L1978+L1980+L1982+L1984+L1987+L1989+L1991+L1994+L1996+L2001+L2004+L2006+L2008+L2014+L2021+L2028+L2031+L2033+L2035+L2040+L2043+L2045+L2047+L2050+L2052+L2055+L2058+L2061+L2063+L2069+L2077+L2084+L2087+L2089+L2096+L2098+L2104+L2106+L2108+L2111+L2115+L2117+L2120+L2123+L2128+L2135+L2137+L2143+L2146+L2152+L2157+L2160+L2163+L2166+L2169+L2174+L2176+L2179+L2182+L2185+L2187+L2189+L2192+L2195+L2200+L2205+L2207+L2211+L2214+L2219+L2224+L2226+L2229+L2236+L2242+L2244+L2246</f>
        <v>203147.59999999995</v>
      </c>
      <c r="M1976" s="61">
        <f>M1978+M1980+M1982+M1984+M1987+M1989+M1991+M1994+M1996+M2001+M2004+M2006+M2008+M2014+M2021+M2028+M2031+M2033+M2035+M2040+M2043+M2045+M2047+M2050+M2052+M2055+M2058+M2061+M2063+M2069+M2077+M2084+M2087+M2089+M2096+M2098+M2104+M2106+M2108+M2111+M2115+M2117+M2120+M2123+M2128+M2135+M2137+M2143+M2146+M2152+M2157+M2160+M2163+M2166+M2169+M2174+M2176+M2179+M2182+M2185+M2187+M2189+M2192+M2195+M2200+M2205+M2207+M2211+M2214+M2219+M2224+M2226+M2229+M2236+M2242+M2244+M2246</f>
        <v>183149.59999999998</v>
      </c>
      <c r="N1976" s="61">
        <f>N1978+N1980+N1982+N1984+N1987+N1989+N1991+N1994+N1996+N2001+N2004+N2006+N2008+N2014+N2021+N2028+N2031+N2033+N2035+N2040+N2043+N2045+N2047+N2050+N2052+N2055+N2058+N2061+N2063+N2069+N2077+N2084+N2087+N2089+N2096+N2098+N2104+N2106+N2108+N2111+N2115+N2117+N2120+N2123+N2128+N2135+N2137+N2143+N2146+N2152+N2157+N2160+N2163+N2166+N2169+N2174+N2176+N2179+N2182+N2185+N2187+N2189+N2192+N2195+N2200+N2205+N2207+N2211+N2214+N2219+N2224+N2226+N2229+N2236+N2242+N2244+N2246</f>
        <v>47180.92</v>
      </c>
      <c r="O1976" s="137">
        <f t="shared" ref="O1976" si="1214">O1978+O1980+O1982+O1984+O1987+O1989+O1991+O1994+O1996+O2001+O2004+O2006+O2008+O2014+O2021+O2028+O2031+O2033+O2035+O2040+O2043+O2045+O2047+O2050+O2052+O2055+O2058+O2061+O2063+O2069+O2077+O2084+O2087+O2089+O2096+O2098+O2104+O2106+O2108+O2111+O2115+O2117+O2120+O2123+O2128+O2135+O2137+O2143+O2146+O2152+O2157+O2160+O2163+O2166+O2169+O2174+O2176+O2179+O2182+O2185+O2187+O2189+O2192+O2195+O2200+O2205+O2207+O2211+O2214+O2219+O2224+O2226+O2229+O2236+O2242+O2244+O2246</f>
        <v>10982</v>
      </c>
      <c r="P1976" s="422" t="s">
        <v>18</v>
      </c>
      <c r="Q1976" s="61">
        <f t="shared" ref="Q1976:U1976" si="1215">Q1978+Q1980+Q1982+Q1984+Q1987+Q1989+Q1991+Q1994+Q1996+Q2001+Q2004+Q2006+Q2008+Q2014+Q2021+Q2028+Q2031+Q2033+Q2035+Q2040+Q2043+Q2045+Q2047+Q2050+Q2052+Q2055+Q2058+Q2061+Q2063+Q2069+Q2077+Q2084+Q2087+Q2089+Q2096+Q2098+Q2104+Q2106+Q2108+Q2111+Q2115+Q2117+Q2120+Q2123+Q2128+Q2135+Q2137+Q2143+Q2146+Q2152+Q2157+Q2160+Q2163+Q2166+Q2169+Q2174+Q2176+Q2179+Q2182+Q2185+Q2187+Q2189+Q2192+Q2195+Q2200+Q2205+Q2207+Q2211+Q2214+Q2219+Q2224+Q2226+Q2229+Q2236+Q2242+Q2244+Q2246</f>
        <v>578083444</v>
      </c>
      <c r="R1976" s="61">
        <f t="shared" si="1215"/>
        <v>0</v>
      </c>
      <c r="S1976" s="61">
        <f t="shared" si="1215"/>
        <v>256570195.96000001</v>
      </c>
      <c r="T1976" s="61">
        <f t="shared" si="1215"/>
        <v>0</v>
      </c>
      <c r="U1976" s="61">
        <f t="shared" si="1215"/>
        <v>321513248.0399999</v>
      </c>
      <c r="V1976" s="61">
        <v>0</v>
      </c>
      <c r="W1976" s="101" t="s">
        <v>18</v>
      </c>
      <c r="X1976" s="101" t="s">
        <v>18</v>
      </c>
      <c r="Y1976" s="102" t="s">
        <v>18</v>
      </c>
    </row>
    <row r="1977" spans="1:25" ht="15" x14ac:dyDescent="0.25">
      <c r="A1977" s="484"/>
      <c r="B1977" s="97"/>
      <c r="C1977" s="97"/>
      <c r="D1977" s="211"/>
      <c r="E1977" s="293" t="s">
        <v>640</v>
      </c>
      <c r="F1977" s="441" t="s">
        <v>697</v>
      </c>
      <c r="G1977" s="769" t="s">
        <v>38</v>
      </c>
      <c r="H1977" s="769" t="s">
        <v>382</v>
      </c>
      <c r="I1977" s="770"/>
      <c r="J1977" s="771" t="s">
        <v>613</v>
      </c>
      <c r="K1977" s="769">
        <v>4</v>
      </c>
      <c r="L1977" s="192">
        <v>2250.4</v>
      </c>
      <c r="M1977" s="885">
        <v>2109.1999999999998</v>
      </c>
      <c r="N1977" s="885">
        <v>671.3</v>
      </c>
      <c r="O1977" s="772">
        <v>76</v>
      </c>
      <c r="P1977" s="442" t="s">
        <v>2129</v>
      </c>
      <c r="Q1977" s="192">
        <v>13547633</v>
      </c>
      <c r="R1977" s="192">
        <v>0</v>
      </c>
      <c r="S1977" s="192">
        <f>Q1977-U1977</f>
        <v>6077260.6200000001</v>
      </c>
      <c r="T1977" s="192">
        <v>0</v>
      </c>
      <c r="U1977" s="885">
        <v>7470372.3799999999</v>
      </c>
      <c r="V1977" s="192">
        <v>0</v>
      </c>
      <c r="W1977" s="192">
        <f>Q1977/L1977</f>
        <v>6020.0999822253816</v>
      </c>
      <c r="X1977" s="192">
        <v>6020.1</v>
      </c>
      <c r="Y1977" s="201">
        <v>44561</v>
      </c>
    </row>
    <row r="1978" spans="1:25" ht="15" x14ac:dyDescent="0.25">
      <c r="A1978" s="484"/>
      <c r="B1978" s="97"/>
      <c r="C1978" s="97"/>
      <c r="D1978" s="211"/>
      <c r="E1978" s="402"/>
      <c r="F1978" s="618" t="s">
        <v>31</v>
      </c>
      <c r="G1978" s="352" t="s">
        <v>18</v>
      </c>
      <c r="H1978" s="352" t="s">
        <v>18</v>
      </c>
      <c r="I1978" s="352" t="s">
        <v>18</v>
      </c>
      <c r="J1978" s="352" t="s">
        <v>18</v>
      </c>
      <c r="K1978" s="352" t="s">
        <v>18</v>
      </c>
      <c r="L1978" s="114">
        <f>L1977</f>
        <v>2250.4</v>
      </c>
      <c r="M1978" s="114">
        <f t="shared" ref="M1978:O1978" si="1216">M1977</f>
        <v>2109.1999999999998</v>
      </c>
      <c r="N1978" s="114">
        <f t="shared" si="1216"/>
        <v>671.3</v>
      </c>
      <c r="O1978" s="465">
        <f t="shared" si="1216"/>
        <v>76</v>
      </c>
      <c r="P1978" s="463" t="s">
        <v>18</v>
      </c>
      <c r="Q1978" s="114">
        <f>SUM(Q1977:Q1977)</f>
        <v>13547633</v>
      </c>
      <c r="R1978" s="114">
        <f t="shared" ref="R1978:V1978" si="1217">SUM(R1977:R1977)</f>
        <v>0</v>
      </c>
      <c r="S1978" s="114">
        <f t="shared" si="1217"/>
        <v>6077260.6200000001</v>
      </c>
      <c r="T1978" s="114">
        <f t="shared" si="1217"/>
        <v>0</v>
      </c>
      <c r="U1978" s="114">
        <f t="shared" si="1217"/>
        <v>7470372.3799999999</v>
      </c>
      <c r="V1978" s="114">
        <f t="shared" si="1217"/>
        <v>0</v>
      </c>
      <c r="W1978" s="466" t="s">
        <v>18</v>
      </c>
      <c r="X1978" s="466" t="s">
        <v>18</v>
      </c>
      <c r="Y1978" s="468" t="s">
        <v>18</v>
      </c>
    </row>
    <row r="1979" spans="1:25" x14ac:dyDescent="0.25">
      <c r="A1979" s="437"/>
      <c r="B1979" s="34"/>
      <c r="C1979" s="34"/>
      <c r="D1979" s="132"/>
      <c r="E1979" s="402" t="s">
        <v>641</v>
      </c>
      <c r="F1979" s="428" t="s">
        <v>715</v>
      </c>
      <c r="G1979" s="429" t="s">
        <v>38</v>
      </c>
      <c r="H1979" s="429" t="s">
        <v>615</v>
      </c>
      <c r="I1979" s="429"/>
      <c r="J1979" s="429" t="s">
        <v>600</v>
      </c>
      <c r="K1979" s="429">
        <v>5</v>
      </c>
      <c r="L1979" s="113">
        <v>6436.8</v>
      </c>
      <c r="M1979" s="308">
        <v>5764.4</v>
      </c>
      <c r="N1979" s="308">
        <v>1605.12</v>
      </c>
      <c r="O1979" s="431">
        <v>357</v>
      </c>
      <c r="P1979" s="353" t="s">
        <v>2111</v>
      </c>
      <c r="Q1979" s="113">
        <v>3131310</v>
      </c>
      <c r="R1979" s="113">
        <v>0</v>
      </c>
      <c r="S1979" s="113">
        <f>Q1979-U1979</f>
        <v>1404657.7</v>
      </c>
      <c r="T1979" s="113">
        <v>0</v>
      </c>
      <c r="U1979" s="308">
        <v>1726652.3</v>
      </c>
      <c r="V1979" s="113">
        <v>0</v>
      </c>
      <c r="W1979" s="113">
        <f>Q1979/L1979</f>
        <v>486.46998508575689</v>
      </c>
      <c r="X1979" s="113">
        <v>486.47</v>
      </c>
      <c r="Y1979" s="120">
        <v>44561</v>
      </c>
    </row>
    <row r="1980" spans="1:25" ht="15" x14ac:dyDescent="0.25">
      <c r="A1980" s="484"/>
      <c r="B1980" s="97"/>
      <c r="C1980" s="97"/>
      <c r="D1980" s="211"/>
      <c r="E1980" s="402"/>
      <c r="F1980" s="618" t="s">
        <v>31</v>
      </c>
      <c r="G1980" s="352" t="s">
        <v>18</v>
      </c>
      <c r="H1980" s="352" t="s">
        <v>18</v>
      </c>
      <c r="I1980" s="352" t="s">
        <v>18</v>
      </c>
      <c r="J1980" s="352" t="s">
        <v>18</v>
      </c>
      <c r="K1980" s="352" t="s">
        <v>18</v>
      </c>
      <c r="L1980" s="114">
        <f>L1979</f>
        <v>6436.8</v>
      </c>
      <c r="M1980" s="114">
        <f t="shared" ref="M1980:O1980" si="1218">M1979</f>
        <v>5764.4</v>
      </c>
      <c r="N1980" s="114">
        <f t="shared" si="1218"/>
        <v>1605.12</v>
      </c>
      <c r="O1980" s="465">
        <f t="shared" si="1218"/>
        <v>357</v>
      </c>
      <c r="P1980" s="463" t="s">
        <v>18</v>
      </c>
      <c r="Q1980" s="114">
        <f>SUM(Q1979:Q1979)</f>
        <v>3131310</v>
      </c>
      <c r="R1980" s="114">
        <f t="shared" ref="R1980:V1980" si="1219">SUM(R1979:R1979)</f>
        <v>0</v>
      </c>
      <c r="S1980" s="114">
        <f t="shared" si="1219"/>
        <v>1404657.7</v>
      </c>
      <c r="T1980" s="114">
        <f t="shared" si="1219"/>
        <v>0</v>
      </c>
      <c r="U1980" s="114">
        <f t="shared" si="1219"/>
        <v>1726652.3</v>
      </c>
      <c r="V1980" s="114">
        <f t="shared" si="1219"/>
        <v>0</v>
      </c>
      <c r="W1980" s="466" t="s">
        <v>18</v>
      </c>
      <c r="X1980" s="466" t="s">
        <v>18</v>
      </c>
      <c r="Y1980" s="468" t="s">
        <v>18</v>
      </c>
    </row>
    <row r="1981" spans="1:25" ht="15" x14ac:dyDescent="0.25">
      <c r="A1981" s="484"/>
      <c r="B1981" s="97"/>
      <c r="C1981" s="97"/>
      <c r="D1981" s="211"/>
      <c r="E1981" s="402" t="s">
        <v>642</v>
      </c>
      <c r="F1981" s="428" t="s">
        <v>599</v>
      </c>
      <c r="G1981" s="429" t="s">
        <v>38</v>
      </c>
      <c r="H1981" s="429" t="s">
        <v>382</v>
      </c>
      <c r="I1981" s="429"/>
      <c r="J1981" s="429" t="s">
        <v>600</v>
      </c>
      <c r="K1981" s="429">
        <v>5</v>
      </c>
      <c r="L1981" s="113">
        <v>3029.9</v>
      </c>
      <c r="M1981" s="308">
        <v>2706.5</v>
      </c>
      <c r="N1981" s="308">
        <v>687.6</v>
      </c>
      <c r="O1981" s="431">
        <v>132</v>
      </c>
      <c r="P1981" s="353" t="s">
        <v>2111</v>
      </c>
      <c r="Q1981" s="113">
        <v>1473955</v>
      </c>
      <c r="R1981" s="113">
        <v>0</v>
      </c>
      <c r="S1981" s="113">
        <f>Q1981-U1981</f>
        <v>661193.63</v>
      </c>
      <c r="T1981" s="113">
        <v>0</v>
      </c>
      <c r="U1981" s="308">
        <v>812761.37</v>
      </c>
      <c r="V1981" s="113">
        <v>0</v>
      </c>
      <c r="W1981" s="113">
        <f>Q1981/L1981</f>
        <v>486.46985049011516</v>
      </c>
      <c r="X1981" s="113">
        <v>486.47</v>
      </c>
      <c r="Y1981" s="120">
        <v>44561</v>
      </c>
    </row>
    <row r="1982" spans="1:25" ht="14.25" x14ac:dyDescent="0.25">
      <c r="A1982" s="437"/>
      <c r="B1982" s="34"/>
      <c r="C1982" s="34"/>
      <c r="D1982" s="132"/>
      <c r="E1982" s="402"/>
      <c r="F1982" s="618" t="s">
        <v>31</v>
      </c>
      <c r="G1982" s="352" t="s">
        <v>18</v>
      </c>
      <c r="H1982" s="352" t="s">
        <v>18</v>
      </c>
      <c r="I1982" s="352" t="s">
        <v>18</v>
      </c>
      <c r="J1982" s="352" t="s">
        <v>18</v>
      </c>
      <c r="K1982" s="352" t="s">
        <v>18</v>
      </c>
      <c r="L1982" s="114">
        <f>L1981</f>
        <v>3029.9</v>
      </c>
      <c r="M1982" s="114">
        <f t="shared" ref="M1982:O1982" si="1220">M1981</f>
        <v>2706.5</v>
      </c>
      <c r="N1982" s="114">
        <f t="shared" si="1220"/>
        <v>687.6</v>
      </c>
      <c r="O1982" s="465">
        <f t="shared" si="1220"/>
        <v>132</v>
      </c>
      <c r="P1982" s="463" t="s">
        <v>18</v>
      </c>
      <c r="Q1982" s="114">
        <f>SUM(Q1981:Q1981)</f>
        <v>1473955</v>
      </c>
      <c r="R1982" s="114">
        <f t="shared" ref="R1982:U1982" si="1221">SUM(R1981:R1981)</f>
        <v>0</v>
      </c>
      <c r="S1982" s="114">
        <f t="shared" si="1221"/>
        <v>661193.63</v>
      </c>
      <c r="T1982" s="114">
        <f t="shared" si="1221"/>
        <v>0</v>
      </c>
      <c r="U1982" s="114">
        <f t="shared" si="1221"/>
        <v>812761.37</v>
      </c>
      <c r="V1982" s="114">
        <f>SUBTOTAL(9,V1981:V1981)</f>
        <v>0</v>
      </c>
      <c r="W1982" s="466" t="s">
        <v>18</v>
      </c>
      <c r="X1982" s="466" t="s">
        <v>18</v>
      </c>
      <c r="Y1982" s="468" t="s">
        <v>18</v>
      </c>
    </row>
    <row r="1983" spans="1:25" ht="15" x14ac:dyDescent="0.25">
      <c r="A1983" s="484"/>
      <c r="B1983" s="97"/>
      <c r="C1983" s="97"/>
      <c r="D1983" s="211"/>
      <c r="E1983" s="402" t="s">
        <v>643</v>
      </c>
      <c r="F1983" s="428" t="s">
        <v>716</v>
      </c>
      <c r="G1983" s="429" t="s">
        <v>38</v>
      </c>
      <c r="H1983" s="429" t="s">
        <v>616</v>
      </c>
      <c r="I1983" s="429"/>
      <c r="J1983" s="429" t="s">
        <v>600</v>
      </c>
      <c r="K1983" s="429">
        <v>5</v>
      </c>
      <c r="L1983" s="113">
        <v>2992</v>
      </c>
      <c r="M1983" s="308">
        <v>2685.8</v>
      </c>
      <c r="N1983" s="308">
        <v>775.8</v>
      </c>
      <c r="O1983" s="431">
        <v>177</v>
      </c>
      <c r="P1983" s="353" t="s">
        <v>2111</v>
      </c>
      <c r="Q1983" s="113">
        <v>1455518</v>
      </c>
      <c r="R1983" s="113">
        <v>0</v>
      </c>
      <c r="S1983" s="113">
        <f>Q1983-U1983</f>
        <v>652923.07999999996</v>
      </c>
      <c r="T1983" s="113">
        <v>0</v>
      </c>
      <c r="U1983" s="308">
        <v>802594.92</v>
      </c>
      <c r="V1983" s="113">
        <v>0</v>
      </c>
      <c r="W1983" s="113">
        <f>Q1983/L1983</f>
        <v>486.46991978609628</v>
      </c>
      <c r="X1983" s="113">
        <v>486.47</v>
      </c>
      <c r="Y1983" s="120">
        <v>44561</v>
      </c>
    </row>
    <row r="1984" spans="1:25" ht="15" x14ac:dyDescent="0.25">
      <c r="A1984" s="484"/>
      <c r="B1984" s="97"/>
      <c r="C1984" s="97"/>
      <c r="D1984" s="211"/>
      <c r="E1984" s="402"/>
      <c r="F1984" s="618" t="s">
        <v>31</v>
      </c>
      <c r="G1984" s="352" t="s">
        <v>18</v>
      </c>
      <c r="H1984" s="352" t="s">
        <v>18</v>
      </c>
      <c r="I1984" s="352" t="s">
        <v>18</v>
      </c>
      <c r="J1984" s="352" t="s">
        <v>18</v>
      </c>
      <c r="K1984" s="352" t="s">
        <v>18</v>
      </c>
      <c r="L1984" s="114">
        <f>L1983</f>
        <v>2992</v>
      </c>
      <c r="M1984" s="114">
        <f t="shared" ref="M1984:O1984" si="1222">M1983</f>
        <v>2685.8</v>
      </c>
      <c r="N1984" s="114">
        <f t="shared" si="1222"/>
        <v>775.8</v>
      </c>
      <c r="O1984" s="465">
        <f t="shared" si="1222"/>
        <v>177</v>
      </c>
      <c r="P1984" s="463" t="s">
        <v>18</v>
      </c>
      <c r="Q1984" s="114">
        <f>SUM(Q1983:Q1983)</f>
        <v>1455518</v>
      </c>
      <c r="R1984" s="114">
        <f t="shared" ref="R1984:U1984" si="1223">SUM(R1983:R1983)</f>
        <v>0</v>
      </c>
      <c r="S1984" s="114">
        <f t="shared" si="1223"/>
        <v>652923.07999999996</v>
      </c>
      <c r="T1984" s="114">
        <f t="shared" si="1223"/>
        <v>0</v>
      </c>
      <c r="U1984" s="114">
        <f t="shared" si="1223"/>
        <v>802594.92</v>
      </c>
      <c r="V1984" s="114">
        <f>SUBTOTAL(9,V1983:V1983)</f>
        <v>0</v>
      </c>
      <c r="W1984" s="466" t="s">
        <v>18</v>
      </c>
      <c r="X1984" s="466" t="s">
        <v>18</v>
      </c>
      <c r="Y1984" s="468" t="s">
        <v>18</v>
      </c>
    </row>
    <row r="1985" spans="1:25" ht="15" x14ac:dyDescent="0.25">
      <c r="A1985" s="484"/>
      <c r="B1985" s="97"/>
      <c r="C1985" s="97"/>
      <c r="D1985" s="211"/>
      <c r="E1985" s="402" t="s">
        <v>644</v>
      </c>
      <c r="F1985" s="428" t="s">
        <v>699</v>
      </c>
      <c r="G1985" s="429" t="s">
        <v>38</v>
      </c>
      <c r="H1985" s="429" t="s">
        <v>382</v>
      </c>
      <c r="I1985" s="432"/>
      <c r="J1985" s="429" t="s">
        <v>600</v>
      </c>
      <c r="K1985" s="429">
        <v>5</v>
      </c>
      <c r="L1985" s="113">
        <v>3035.2</v>
      </c>
      <c r="M1985" s="308">
        <v>2714</v>
      </c>
      <c r="N1985" s="308">
        <v>697</v>
      </c>
      <c r="O1985" s="431">
        <v>117</v>
      </c>
      <c r="P1985" s="353" t="s">
        <v>2137</v>
      </c>
      <c r="Q1985" s="113">
        <v>1778718</v>
      </c>
      <c r="R1985" s="113">
        <v>0</v>
      </c>
      <c r="S1985" s="113">
        <f t="shared" ref="S1985:S1986" si="1224">Q1985-U1985</f>
        <v>797905.65</v>
      </c>
      <c r="T1985" s="113">
        <v>0</v>
      </c>
      <c r="U1985" s="308">
        <v>980812.35</v>
      </c>
      <c r="V1985" s="113">
        <v>0</v>
      </c>
      <c r="W1985" s="113">
        <f t="shared" ref="W1985:W1986" si="1225">Q1985/L1985</f>
        <v>586.02991565629941</v>
      </c>
      <c r="X1985" s="113">
        <v>586.03</v>
      </c>
      <c r="Y1985" s="120">
        <v>44561</v>
      </c>
    </row>
    <row r="1986" spans="1:25" ht="15" x14ac:dyDescent="0.25">
      <c r="A1986" s="484"/>
      <c r="B1986" s="97"/>
      <c r="C1986" s="97"/>
      <c r="D1986" s="211"/>
      <c r="E1986" s="402" t="s">
        <v>644</v>
      </c>
      <c r="F1986" s="428" t="s">
        <v>699</v>
      </c>
      <c r="G1986" s="429" t="s">
        <v>38</v>
      </c>
      <c r="H1986" s="429" t="s">
        <v>382</v>
      </c>
      <c r="I1986" s="432"/>
      <c r="J1986" s="429" t="s">
        <v>600</v>
      </c>
      <c r="K1986" s="429">
        <v>5</v>
      </c>
      <c r="L1986" s="113">
        <v>3035.2</v>
      </c>
      <c r="M1986" s="308">
        <v>2714</v>
      </c>
      <c r="N1986" s="308">
        <v>697</v>
      </c>
      <c r="O1986" s="431">
        <v>117</v>
      </c>
      <c r="P1986" s="353" t="s">
        <v>2138</v>
      </c>
      <c r="Q1986" s="113">
        <v>5815413</v>
      </c>
      <c r="R1986" s="113">
        <v>0</v>
      </c>
      <c r="S1986" s="113">
        <f t="shared" si="1224"/>
        <v>2608705.1800000002</v>
      </c>
      <c r="T1986" s="113">
        <v>0</v>
      </c>
      <c r="U1986" s="308">
        <v>3206707.82</v>
      </c>
      <c r="V1986" s="113">
        <v>0</v>
      </c>
      <c r="W1986" s="113">
        <f t="shared" si="1225"/>
        <v>1915.9900500790723</v>
      </c>
      <c r="X1986" s="113">
        <v>1915.99</v>
      </c>
      <c r="Y1986" s="120">
        <v>44561</v>
      </c>
    </row>
    <row r="1987" spans="1:25" ht="14.25" x14ac:dyDescent="0.25">
      <c r="A1987" s="437"/>
      <c r="B1987" s="34"/>
      <c r="C1987" s="34"/>
      <c r="D1987" s="132"/>
      <c r="E1987" s="402"/>
      <c r="F1987" s="618" t="s">
        <v>31</v>
      </c>
      <c r="G1987" s="352" t="s">
        <v>18</v>
      </c>
      <c r="H1987" s="352" t="s">
        <v>18</v>
      </c>
      <c r="I1987" s="352" t="s">
        <v>18</v>
      </c>
      <c r="J1987" s="352" t="s">
        <v>18</v>
      </c>
      <c r="K1987" s="352" t="s">
        <v>18</v>
      </c>
      <c r="L1987" s="114">
        <f>L1985</f>
        <v>3035.2</v>
      </c>
      <c r="M1987" s="114">
        <f t="shared" ref="M1987:O1987" si="1226">M1985</f>
        <v>2714</v>
      </c>
      <c r="N1987" s="114">
        <f t="shared" si="1226"/>
        <v>697</v>
      </c>
      <c r="O1987" s="465">
        <f t="shared" si="1226"/>
        <v>117</v>
      </c>
      <c r="P1987" s="463" t="s">
        <v>18</v>
      </c>
      <c r="Q1987" s="114">
        <f>SUM(Q1985:Q1986)</f>
        <v>7594131</v>
      </c>
      <c r="R1987" s="114">
        <f t="shared" ref="R1987:U1987" si="1227">SUM(R1985:R1986)</f>
        <v>0</v>
      </c>
      <c r="S1987" s="114">
        <f t="shared" si="1227"/>
        <v>3406610.83</v>
      </c>
      <c r="T1987" s="114">
        <f t="shared" si="1227"/>
        <v>0</v>
      </c>
      <c r="U1987" s="114">
        <f t="shared" si="1227"/>
        <v>4187520.17</v>
      </c>
      <c r="V1987" s="114">
        <f>SUBTOTAL(9,V1985:V1986)</f>
        <v>0</v>
      </c>
      <c r="W1987" s="466" t="s">
        <v>18</v>
      </c>
      <c r="X1987" s="466" t="s">
        <v>18</v>
      </c>
      <c r="Y1987" s="468" t="s">
        <v>18</v>
      </c>
    </row>
    <row r="1988" spans="1:25" ht="15" x14ac:dyDescent="0.25">
      <c r="A1988" s="484"/>
      <c r="B1988" s="97"/>
      <c r="C1988" s="97"/>
      <c r="D1988" s="211"/>
      <c r="E1988" s="402" t="s">
        <v>645</v>
      </c>
      <c r="F1988" s="428" t="s">
        <v>605</v>
      </c>
      <c r="G1988" s="429" t="s">
        <v>38</v>
      </c>
      <c r="H1988" s="429">
        <v>1950</v>
      </c>
      <c r="I1988" s="429"/>
      <c r="J1988" s="443" t="s">
        <v>606</v>
      </c>
      <c r="K1988" s="429">
        <v>2</v>
      </c>
      <c r="L1988" s="113">
        <v>1152.7</v>
      </c>
      <c r="M1988" s="308">
        <v>1063.0999999999999</v>
      </c>
      <c r="N1988" s="308">
        <v>665.76</v>
      </c>
      <c r="O1988" s="431">
        <v>32</v>
      </c>
      <c r="P1988" s="353" t="s">
        <v>2129</v>
      </c>
      <c r="Q1988" s="113">
        <v>7968926</v>
      </c>
      <c r="R1988" s="113">
        <v>0</v>
      </c>
      <c r="S1988" s="113">
        <f>Q1988-U1988</f>
        <v>3574738.13</v>
      </c>
      <c r="T1988" s="113">
        <v>0</v>
      </c>
      <c r="U1988" s="308">
        <v>4394187.87</v>
      </c>
      <c r="V1988" s="113">
        <v>0</v>
      </c>
      <c r="W1988" s="113">
        <f>Q1988/L1988</f>
        <v>6913.2697145831526</v>
      </c>
      <c r="X1988" s="113">
        <v>6913.27</v>
      </c>
      <c r="Y1988" s="120">
        <v>44561</v>
      </c>
    </row>
    <row r="1989" spans="1:25" ht="15" x14ac:dyDescent="0.25">
      <c r="A1989" s="484"/>
      <c r="B1989" s="97"/>
      <c r="C1989" s="97"/>
      <c r="D1989" s="211"/>
      <c r="E1989" s="402"/>
      <c r="F1989" s="618" t="s">
        <v>31</v>
      </c>
      <c r="G1989" s="352" t="s">
        <v>18</v>
      </c>
      <c r="H1989" s="352" t="s">
        <v>18</v>
      </c>
      <c r="I1989" s="352" t="s">
        <v>18</v>
      </c>
      <c r="J1989" s="352" t="s">
        <v>18</v>
      </c>
      <c r="K1989" s="352" t="s">
        <v>18</v>
      </c>
      <c r="L1989" s="114">
        <f>L1988</f>
        <v>1152.7</v>
      </c>
      <c r="M1989" s="114">
        <f t="shared" ref="M1989:O1989" si="1228">M1988</f>
        <v>1063.0999999999999</v>
      </c>
      <c r="N1989" s="114">
        <f t="shared" si="1228"/>
        <v>665.76</v>
      </c>
      <c r="O1989" s="465">
        <f t="shared" si="1228"/>
        <v>32</v>
      </c>
      <c r="P1989" s="463" t="s">
        <v>18</v>
      </c>
      <c r="Q1989" s="114">
        <f>SUM(Q1988:Q1988)</f>
        <v>7968926</v>
      </c>
      <c r="R1989" s="114">
        <f t="shared" ref="R1989:U1989" si="1229">SUM(R1988:R1988)</f>
        <v>0</v>
      </c>
      <c r="S1989" s="114">
        <f t="shared" si="1229"/>
        <v>3574738.13</v>
      </c>
      <c r="T1989" s="114">
        <f t="shared" si="1229"/>
        <v>0</v>
      </c>
      <c r="U1989" s="114">
        <f t="shared" si="1229"/>
        <v>4394187.87</v>
      </c>
      <c r="V1989" s="114">
        <f>SUBTOTAL(9,V1988:V1988)</f>
        <v>0</v>
      </c>
      <c r="W1989" s="466" t="s">
        <v>18</v>
      </c>
      <c r="X1989" s="466" t="s">
        <v>18</v>
      </c>
      <c r="Y1989" s="468" t="s">
        <v>18</v>
      </c>
    </row>
    <row r="1990" spans="1:25" x14ac:dyDescent="0.25">
      <c r="A1990" s="437"/>
      <c r="B1990" s="34"/>
      <c r="C1990" s="34"/>
      <c r="D1990" s="132"/>
      <c r="E1990" s="402" t="s">
        <v>647</v>
      </c>
      <c r="F1990" s="428" t="s">
        <v>1058</v>
      </c>
      <c r="G1990" s="429" t="s">
        <v>38</v>
      </c>
      <c r="H1990" s="429" t="s">
        <v>623</v>
      </c>
      <c r="I1990" s="429"/>
      <c r="J1990" s="429" t="s">
        <v>608</v>
      </c>
      <c r="K1990" s="429">
        <v>4</v>
      </c>
      <c r="L1990" s="113">
        <v>2192.3000000000002</v>
      </c>
      <c r="M1990" s="308">
        <v>2023.4</v>
      </c>
      <c r="N1990" s="308"/>
      <c r="O1990" s="431">
        <v>132</v>
      </c>
      <c r="P1990" s="353" t="s">
        <v>2277</v>
      </c>
      <c r="Q1990" s="113">
        <v>195422</v>
      </c>
      <c r="R1990" s="113">
        <v>0</v>
      </c>
      <c r="S1990" s="113">
        <f>Q1990-U1990</f>
        <v>87663.32</v>
      </c>
      <c r="T1990" s="113">
        <v>0</v>
      </c>
      <c r="U1990" s="308">
        <v>107758.68</v>
      </c>
      <c r="V1990" s="113">
        <v>0</v>
      </c>
      <c r="W1990" s="113">
        <f>Q1990/L1990</f>
        <v>89.14017242165761</v>
      </c>
      <c r="X1990" s="113">
        <v>89.14</v>
      </c>
      <c r="Y1990" s="120">
        <v>44561</v>
      </c>
    </row>
    <row r="1991" spans="1:25" ht="15" x14ac:dyDescent="0.25">
      <c r="A1991" s="484"/>
      <c r="B1991" s="97"/>
      <c r="C1991" s="97"/>
      <c r="D1991" s="211"/>
      <c r="E1991" s="402"/>
      <c r="F1991" s="618" t="s">
        <v>31</v>
      </c>
      <c r="G1991" s="352" t="s">
        <v>18</v>
      </c>
      <c r="H1991" s="352" t="s">
        <v>18</v>
      </c>
      <c r="I1991" s="352" t="s">
        <v>18</v>
      </c>
      <c r="J1991" s="352" t="s">
        <v>18</v>
      </c>
      <c r="K1991" s="352" t="s">
        <v>18</v>
      </c>
      <c r="L1991" s="114">
        <f>L1990</f>
        <v>2192.3000000000002</v>
      </c>
      <c r="M1991" s="114">
        <f t="shared" ref="M1991:O1991" si="1230">M1990</f>
        <v>2023.4</v>
      </c>
      <c r="N1991" s="114">
        <f t="shared" si="1230"/>
        <v>0</v>
      </c>
      <c r="O1991" s="465">
        <f t="shared" si="1230"/>
        <v>132</v>
      </c>
      <c r="P1991" s="463" t="s">
        <v>18</v>
      </c>
      <c r="Q1991" s="114">
        <f>SUM(Q1990:Q1990)</f>
        <v>195422</v>
      </c>
      <c r="R1991" s="114">
        <f t="shared" ref="R1991:U1991" si="1231">SUM(R1990:R1990)</f>
        <v>0</v>
      </c>
      <c r="S1991" s="114">
        <f t="shared" si="1231"/>
        <v>87663.32</v>
      </c>
      <c r="T1991" s="114">
        <f t="shared" si="1231"/>
        <v>0</v>
      </c>
      <c r="U1991" s="114">
        <f t="shared" si="1231"/>
        <v>107758.68</v>
      </c>
      <c r="V1991" s="114">
        <f>SUBTOTAL(9,V1990:V1990)</f>
        <v>0</v>
      </c>
      <c r="W1991" s="466" t="s">
        <v>18</v>
      </c>
      <c r="X1991" s="466" t="s">
        <v>18</v>
      </c>
      <c r="Y1991" s="468" t="s">
        <v>18</v>
      </c>
    </row>
    <row r="1992" spans="1:25" ht="27.75" customHeight="1" x14ac:dyDescent="0.25">
      <c r="A1992" s="437"/>
      <c r="B1992" s="34"/>
      <c r="C1992" s="34"/>
      <c r="D1992" s="132"/>
      <c r="E1992" s="402" t="s">
        <v>646</v>
      </c>
      <c r="F1992" s="428" t="s">
        <v>815</v>
      </c>
      <c r="G1992" s="429" t="s">
        <v>38</v>
      </c>
      <c r="H1992" s="429" t="s">
        <v>607</v>
      </c>
      <c r="I1992" s="429"/>
      <c r="J1992" s="429" t="s">
        <v>608</v>
      </c>
      <c r="K1992" s="429">
        <v>4</v>
      </c>
      <c r="L1992" s="113">
        <v>2832.8</v>
      </c>
      <c r="M1992" s="308">
        <v>2670.5</v>
      </c>
      <c r="N1992" s="308"/>
      <c r="O1992" s="431">
        <v>129</v>
      </c>
      <c r="P1992" s="353" t="s">
        <v>2129</v>
      </c>
      <c r="Q1992" s="113">
        <v>12510013</v>
      </c>
      <c r="R1992" s="113">
        <v>0</v>
      </c>
      <c r="S1992" s="113">
        <f t="shared" ref="S1992:S1993" si="1232">Q1992-U1992</f>
        <v>5611800.1900000004</v>
      </c>
      <c r="T1992" s="113">
        <v>0</v>
      </c>
      <c r="U1992" s="308">
        <v>6898212.8099999996</v>
      </c>
      <c r="V1992" s="113">
        <v>0</v>
      </c>
      <c r="W1992" s="113">
        <f t="shared" ref="W1992:W1993" si="1233">Q1992/L1992</f>
        <v>4416.1299774075114</v>
      </c>
      <c r="X1992" s="113">
        <v>4416.13</v>
      </c>
      <c r="Y1992" s="120">
        <v>44561</v>
      </c>
    </row>
    <row r="1993" spans="1:25" ht="24" customHeight="1" x14ac:dyDescent="0.25">
      <c r="A1993" s="484"/>
      <c r="B1993" s="97"/>
      <c r="C1993" s="97"/>
      <c r="D1993" s="211"/>
      <c r="E1993" s="402" t="s">
        <v>646</v>
      </c>
      <c r="F1993" s="428" t="s">
        <v>815</v>
      </c>
      <c r="G1993" s="429" t="s">
        <v>38</v>
      </c>
      <c r="H1993" s="429" t="s">
        <v>607</v>
      </c>
      <c r="I1993" s="429"/>
      <c r="J1993" s="429" t="s">
        <v>608</v>
      </c>
      <c r="K1993" s="429">
        <v>4</v>
      </c>
      <c r="L1993" s="113">
        <v>2832.8</v>
      </c>
      <c r="M1993" s="308">
        <v>2670.5</v>
      </c>
      <c r="N1993" s="308"/>
      <c r="O1993" s="431">
        <v>129</v>
      </c>
      <c r="P1993" s="353" t="s">
        <v>2119</v>
      </c>
      <c r="Q1993" s="113">
        <v>206143</v>
      </c>
      <c r="R1993" s="113">
        <v>0</v>
      </c>
      <c r="S1993" s="113">
        <f t="shared" si="1232"/>
        <v>92472.59</v>
      </c>
      <c r="T1993" s="113">
        <v>0</v>
      </c>
      <c r="U1993" s="308">
        <v>113670.41</v>
      </c>
      <c r="V1993" s="113">
        <v>0</v>
      </c>
      <c r="W1993" s="113">
        <f t="shared" si="1233"/>
        <v>72.770050833097997</v>
      </c>
      <c r="X1993" s="113">
        <v>72.77</v>
      </c>
      <c r="Y1993" s="120">
        <v>44561</v>
      </c>
    </row>
    <row r="1994" spans="1:25" ht="14.25" x14ac:dyDescent="0.25">
      <c r="A1994" s="437"/>
      <c r="B1994" s="34"/>
      <c r="C1994" s="34"/>
      <c r="D1994" s="132"/>
      <c r="E1994" s="402"/>
      <c r="F1994" s="618" t="s">
        <v>31</v>
      </c>
      <c r="G1994" s="352" t="s">
        <v>18</v>
      </c>
      <c r="H1994" s="352" t="s">
        <v>18</v>
      </c>
      <c r="I1994" s="352" t="s">
        <v>18</v>
      </c>
      <c r="J1994" s="352" t="s">
        <v>18</v>
      </c>
      <c r="K1994" s="352" t="s">
        <v>18</v>
      </c>
      <c r="L1994" s="114">
        <f>L1992</f>
        <v>2832.8</v>
      </c>
      <c r="M1994" s="114">
        <f t="shared" ref="M1994:O1994" si="1234">M1992</f>
        <v>2670.5</v>
      </c>
      <c r="N1994" s="114">
        <f t="shared" si="1234"/>
        <v>0</v>
      </c>
      <c r="O1994" s="465">
        <f t="shared" si="1234"/>
        <v>129</v>
      </c>
      <c r="P1994" s="463" t="s">
        <v>18</v>
      </c>
      <c r="Q1994" s="114">
        <f>SUM(Q1992:Q1993)</f>
        <v>12716156</v>
      </c>
      <c r="R1994" s="114">
        <f t="shared" ref="R1994:U1994" si="1235">SUM(R1992:R1993)</f>
        <v>0</v>
      </c>
      <c r="S1994" s="114">
        <f t="shared" si="1235"/>
        <v>5704272.7800000003</v>
      </c>
      <c r="T1994" s="114">
        <f t="shared" si="1235"/>
        <v>0</v>
      </c>
      <c r="U1994" s="114">
        <f t="shared" si="1235"/>
        <v>7011883.2199999997</v>
      </c>
      <c r="V1994" s="114">
        <f>SUBTOTAL(9,V1992:V1993)</f>
        <v>0</v>
      </c>
      <c r="W1994" s="466" t="s">
        <v>18</v>
      </c>
      <c r="X1994" s="466" t="s">
        <v>18</v>
      </c>
      <c r="Y1994" s="468" t="s">
        <v>18</v>
      </c>
    </row>
    <row r="1995" spans="1:25" ht="15" x14ac:dyDescent="0.25">
      <c r="A1995" s="484"/>
      <c r="B1995" s="97"/>
      <c r="C1995" s="97"/>
      <c r="D1995" s="211"/>
      <c r="E1995" s="402" t="s">
        <v>648</v>
      </c>
      <c r="F1995" s="428" t="s">
        <v>816</v>
      </c>
      <c r="G1995" s="429" t="s">
        <v>38</v>
      </c>
      <c r="H1995" s="429" t="s">
        <v>607</v>
      </c>
      <c r="I1995" s="429"/>
      <c r="J1995" s="429" t="s">
        <v>608</v>
      </c>
      <c r="K1995" s="429">
        <v>4</v>
      </c>
      <c r="L1995" s="113">
        <v>3597.1</v>
      </c>
      <c r="M1995" s="308">
        <v>3322.1</v>
      </c>
      <c r="N1995" s="308"/>
      <c r="O1995" s="431">
        <v>234</v>
      </c>
      <c r="P1995" s="353" t="s">
        <v>2135</v>
      </c>
      <c r="Q1995" s="113">
        <v>392623</v>
      </c>
      <c r="R1995" s="113">
        <v>0</v>
      </c>
      <c r="S1995" s="113">
        <f>Q1995-U1995</f>
        <v>176124.66</v>
      </c>
      <c r="T1995" s="113">
        <v>0</v>
      </c>
      <c r="U1995" s="308">
        <v>216498.34</v>
      </c>
      <c r="V1995" s="113">
        <v>0</v>
      </c>
      <c r="W1995" s="113">
        <f>Q1995/L1995</f>
        <v>109.14987072919853</v>
      </c>
      <c r="X1995" s="113">
        <v>109.15</v>
      </c>
      <c r="Y1995" s="120">
        <v>44561</v>
      </c>
    </row>
    <row r="1996" spans="1:25" ht="15" x14ac:dyDescent="0.25">
      <c r="A1996" s="484"/>
      <c r="B1996" s="97"/>
      <c r="C1996" s="97"/>
      <c r="D1996" s="211"/>
      <c r="E1996" s="402"/>
      <c r="F1996" s="618" t="s">
        <v>31</v>
      </c>
      <c r="G1996" s="352" t="s">
        <v>18</v>
      </c>
      <c r="H1996" s="352" t="s">
        <v>18</v>
      </c>
      <c r="I1996" s="352" t="s">
        <v>18</v>
      </c>
      <c r="J1996" s="352" t="s">
        <v>18</v>
      </c>
      <c r="K1996" s="352" t="s">
        <v>18</v>
      </c>
      <c r="L1996" s="114">
        <f>L1995</f>
        <v>3597.1</v>
      </c>
      <c r="M1996" s="114">
        <f t="shared" ref="M1996:O1996" si="1236">M1995</f>
        <v>3322.1</v>
      </c>
      <c r="N1996" s="114">
        <f t="shared" si="1236"/>
        <v>0</v>
      </c>
      <c r="O1996" s="465">
        <f t="shared" si="1236"/>
        <v>234</v>
      </c>
      <c r="P1996" s="463" t="s">
        <v>18</v>
      </c>
      <c r="Q1996" s="114">
        <f>SUM(Q1995:Q1995)</f>
        <v>392623</v>
      </c>
      <c r="R1996" s="114">
        <f t="shared" ref="R1996:U1996" si="1237">SUM(R1995:R1995)</f>
        <v>0</v>
      </c>
      <c r="S1996" s="114">
        <f t="shared" si="1237"/>
        <v>176124.66</v>
      </c>
      <c r="T1996" s="114">
        <f t="shared" si="1237"/>
        <v>0</v>
      </c>
      <c r="U1996" s="114">
        <f t="shared" si="1237"/>
        <v>216498.34</v>
      </c>
      <c r="V1996" s="114">
        <f>SUBTOTAL(9,V1995:V1995)</f>
        <v>0</v>
      </c>
      <c r="W1996" s="466" t="s">
        <v>18</v>
      </c>
      <c r="X1996" s="466" t="s">
        <v>18</v>
      </c>
      <c r="Y1996" s="468" t="s">
        <v>18</v>
      </c>
    </row>
    <row r="1997" spans="1:25" ht="27.75" customHeight="1" x14ac:dyDescent="0.25">
      <c r="A1997" s="437"/>
      <c r="B1997" s="34"/>
      <c r="C1997" s="34"/>
      <c r="D1997" s="132"/>
      <c r="E1997" s="402" t="s">
        <v>649</v>
      </c>
      <c r="F1997" s="428" t="s">
        <v>1061</v>
      </c>
      <c r="G1997" s="429" t="s">
        <v>38</v>
      </c>
      <c r="H1997" s="429" t="s">
        <v>703</v>
      </c>
      <c r="I1997" s="429"/>
      <c r="J1997" s="429" t="s">
        <v>613</v>
      </c>
      <c r="K1997" s="429">
        <v>4</v>
      </c>
      <c r="L1997" s="113">
        <v>2199.1</v>
      </c>
      <c r="M1997" s="113">
        <v>2095.1</v>
      </c>
      <c r="N1997" s="113"/>
      <c r="O1997" s="431">
        <v>144</v>
      </c>
      <c r="P1997" s="445" t="s">
        <v>2137</v>
      </c>
      <c r="Q1997" s="113">
        <v>1036744</v>
      </c>
      <c r="R1997" s="113">
        <v>0</v>
      </c>
      <c r="S1997" s="113">
        <f t="shared" ref="S1997:S2000" si="1238">Q1997-U1997</f>
        <v>465067.48</v>
      </c>
      <c r="T1997" s="113">
        <v>0</v>
      </c>
      <c r="U1997" s="308">
        <v>571676.52</v>
      </c>
      <c r="V1997" s="113">
        <v>0</v>
      </c>
      <c r="W1997" s="113">
        <f t="shared" ref="W1997:W2000" si="1239">Q1997/L1997</f>
        <v>471.44013460051843</v>
      </c>
      <c r="X1997" s="113">
        <v>471.44</v>
      </c>
      <c r="Y1997" s="120">
        <v>44561</v>
      </c>
    </row>
    <row r="1998" spans="1:25" ht="27.75" customHeight="1" x14ac:dyDescent="0.25">
      <c r="A1998" s="484"/>
      <c r="B1998" s="97"/>
      <c r="C1998" s="97"/>
      <c r="D1998" s="211"/>
      <c r="E1998" s="402" t="s">
        <v>649</v>
      </c>
      <c r="F1998" s="428" t="s">
        <v>1061</v>
      </c>
      <c r="G1998" s="429" t="s">
        <v>38</v>
      </c>
      <c r="H1998" s="429" t="s">
        <v>703</v>
      </c>
      <c r="I1998" s="429"/>
      <c r="J1998" s="429" t="s">
        <v>613</v>
      </c>
      <c r="K1998" s="429">
        <v>4</v>
      </c>
      <c r="L1998" s="113">
        <v>2199.1</v>
      </c>
      <c r="M1998" s="113">
        <v>2095.1</v>
      </c>
      <c r="N1998" s="113"/>
      <c r="O1998" s="431">
        <v>144</v>
      </c>
      <c r="P1998" s="445" t="s">
        <v>2138</v>
      </c>
      <c r="Q1998" s="113">
        <v>3671595</v>
      </c>
      <c r="R1998" s="113">
        <v>0</v>
      </c>
      <c r="S1998" s="113">
        <f t="shared" si="1238"/>
        <v>1647021.27</v>
      </c>
      <c r="T1998" s="113">
        <v>0</v>
      </c>
      <c r="U1998" s="308">
        <v>2024573.73</v>
      </c>
      <c r="V1998" s="113">
        <v>0</v>
      </c>
      <c r="W1998" s="113">
        <f t="shared" si="1239"/>
        <v>1669.5898322040835</v>
      </c>
      <c r="X1998" s="113">
        <v>1669.59</v>
      </c>
      <c r="Y1998" s="120">
        <v>44561</v>
      </c>
    </row>
    <row r="1999" spans="1:25" ht="27.75" customHeight="1" x14ac:dyDescent="0.25">
      <c r="A1999" s="484"/>
      <c r="B1999" s="97"/>
      <c r="C1999" s="97"/>
      <c r="D1999" s="211"/>
      <c r="E1999" s="402" t="s">
        <v>649</v>
      </c>
      <c r="F1999" s="428" t="s">
        <v>1061</v>
      </c>
      <c r="G1999" s="429" t="s">
        <v>38</v>
      </c>
      <c r="H1999" s="429" t="s">
        <v>703</v>
      </c>
      <c r="I1999" s="429"/>
      <c r="J1999" s="429" t="s">
        <v>613</v>
      </c>
      <c r="K1999" s="429">
        <v>4</v>
      </c>
      <c r="L1999" s="113">
        <v>2199.1</v>
      </c>
      <c r="M1999" s="113">
        <v>2095.1</v>
      </c>
      <c r="N1999" s="113"/>
      <c r="O1999" s="431">
        <v>144</v>
      </c>
      <c r="P1999" s="445" t="s">
        <v>2120</v>
      </c>
      <c r="Q1999" s="113">
        <v>696081</v>
      </c>
      <c r="R1999" s="113">
        <v>0</v>
      </c>
      <c r="S1999" s="113">
        <f t="shared" si="1238"/>
        <v>312251.27</v>
      </c>
      <c r="T1999" s="113">
        <v>0</v>
      </c>
      <c r="U1999" s="308">
        <v>383829.73</v>
      </c>
      <c r="V1999" s="113">
        <v>0</v>
      </c>
      <c r="W1999" s="113">
        <f t="shared" si="1239"/>
        <v>316.52994406802782</v>
      </c>
      <c r="X1999" s="113">
        <v>316.52999999999997</v>
      </c>
      <c r="Y1999" s="120">
        <v>44561</v>
      </c>
    </row>
    <row r="2000" spans="1:25" ht="27.75" customHeight="1" x14ac:dyDescent="0.25">
      <c r="A2000" s="484"/>
      <c r="B2000" s="97"/>
      <c r="C2000" s="97"/>
      <c r="D2000" s="211"/>
      <c r="E2000" s="402" t="s">
        <v>649</v>
      </c>
      <c r="F2000" s="428" t="s">
        <v>1061</v>
      </c>
      <c r="G2000" s="429" t="s">
        <v>38</v>
      </c>
      <c r="H2000" s="429" t="s">
        <v>703</v>
      </c>
      <c r="I2000" s="429"/>
      <c r="J2000" s="429" t="s">
        <v>613</v>
      </c>
      <c r="K2000" s="429">
        <v>4</v>
      </c>
      <c r="L2000" s="113">
        <v>2199.1</v>
      </c>
      <c r="M2000" s="113">
        <v>2095.1</v>
      </c>
      <c r="N2000" s="113"/>
      <c r="O2000" s="431">
        <v>144</v>
      </c>
      <c r="P2000" s="445" t="s">
        <v>2115</v>
      </c>
      <c r="Q2000" s="113">
        <v>586742</v>
      </c>
      <c r="R2000" s="113">
        <v>0</v>
      </c>
      <c r="S2000" s="113">
        <f t="shared" si="1238"/>
        <v>263203.46999999997</v>
      </c>
      <c r="T2000" s="113">
        <v>0</v>
      </c>
      <c r="U2000" s="308">
        <v>323538.53000000003</v>
      </c>
      <c r="V2000" s="113">
        <v>0</v>
      </c>
      <c r="W2000" s="113">
        <f t="shared" si="1239"/>
        <v>266.81005866036105</v>
      </c>
      <c r="X2000" s="113">
        <v>266.81</v>
      </c>
      <c r="Y2000" s="120">
        <v>44561</v>
      </c>
    </row>
    <row r="2001" spans="1:25" ht="14.25" x14ac:dyDescent="0.25">
      <c r="A2001" s="437"/>
      <c r="B2001" s="34"/>
      <c r="C2001" s="34"/>
      <c r="D2001" s="132"/>
      <c r="E2001" s="402"/>
      <c r="F2001" s="618" t="s">
        <v>31</v>
      </c>
      <c r="G2001" s="352" t="s">
        <v>18</v>
      </c>
      <c r="H2001" s="352" t="s">
        <v>18</v>
      </c>
      <c r="I2001" s="352" t="s">
        <v>18</v>
      </c>
      <c r="J2001" s="352" t="s">
        <v>18</v>
      </c>
      <c r="K2001" s="352" t="s">
        <v>18</v>
      </c>
      <c r="L2001" s="114">
        <f>L1997</f>
        <v>2199.1</v>
      </c>
      <c r="M2001" s="114">
        <f t="shared" ref="M2001:O2001" si="1240">M1997</f>
        <v>2095.1</v>
      </c>
      <c r="N2001" s="114">
        <f t="shared" si="1240"/>
        <v>0</v>
      </c>
      <c r="O2001" s="465">
        <f t="shared" si="1240"/>
        <v>144</v>
      </c>
      <c r="P2001" s="463" t="s">
        <v>18</v>
      </c>
      <c r="Q2001" s="114">
        <f>SUM(Q1997:Q2000)</f>
        <v>5991162</v>
      </c>
      <c r="R2001" s="114">
        <f t="shared" ref="R2001:U2001" si="1241">SUM(R1997:R2000)</f>
        <v>0</v>
      </c>
      <c r="S2001" s="114">
        <f t="shared" si="1241"/>
        <v>2687543.49</v>
      </c>
      <c r="T2001" s="114">
        <f t="shared" si="1241"/>
        <v>0</v>
      </c>
      <c r="U2001" s="114">
        <f t="shared" si="1241"/>
        <v>3303618.51</v>
      </c>
      <c r="V2001" s="114">
        <f>SUBTOTAL(9,V1997:V2000)</f>
        <v>0</v>
      </c>
      <c r="W2001" s="466" t="s">
        <v>18</v>
      </c>
      <c r="X2001" s="466" t="s">
        <v>18</v>
      </c>
      <c r="Y2001" s="468" t="s">
        <v>18</v>
      </c>
    </row>
    <row r="2002" spans="1:25" ht="15" x14ac:dyDescent="0.25">
      <c r="A2002" s="484"/>
      <c r="B2002" s="97"/>
      <c r="C2002" s="97"/>
      <c r="D2002" s="211"/>
      <c r="E2002" s="402" t="s">
        <v>650</v>
      </c>
      <c r="F2002" s="428" t="s">
        <v>903</v>
      </c>
      <c r="G2002" s="429" t="s">
        <v>38</v>
      </c>
      <c r="H2002" s="429" t="s">
        <v>611</v>
      </c>
      <c r="I2002" s="429"/>
      <c r="J2002" s="429" t="s">
        <v>600</v>
      </c>
      <c r="K2002" s="429">
        <v>5</v>
      </c>
      <c r="L2002" s="113">
        <v>3051.4</v>
      </c>
      <c r="M2002" s="308">
        <v>2734.6</v>
      </c>
      <c r="N2002" s="308">
        <v>699.4</v>
      </c>
      <c r="O2002" s="431">
        <v>180</v>
      </c>
      <c r="P2002" s="353" t="s">
        <v>2138</v>
      </c>
      <c r="Q2002" s="113">
        <v>5846452</v>
      </c>
      <c r="R2002" s="113">
        <v>0</v>
      </c>
      <c r="S2002" s="113">
        <f t="shared" ref="S2002:S2003" si="1242">Q2002-U2002</f>
        <v>2622628.7999999998</v>
      </c>
      <c r="T2002" s="113">
        <v>0</v>
      </c>
      <c r="U2002" s="308">
        <v>3223823.2</v>
      </c>
      <c r="V2002" s="113">
        <v>0</v>
      </c>
      <c r="W2002" s="113">
        <f t="shared" ref="W2002:W2003" si="1243">Q2002/L2002</f>
        <v>1915.9900373599003</v>
      </c>
      <c r="X2002" s="113">
        <v>1915.99</v>
      </c>
      <c r="Y2002" s="120">
        <v>44561</v>
      </c>
    </row>
    <row r="2003" spans="1:25" x14ac:dyDescent="0.25">
      <c r="A2003" s="437"/>
      <c r="B2003" s="34"/>
      <c r="C2003" s="34"/>
      <c r="D2003" s="132"/>
      <c r="E2003" s="402" t="s">
        <v>650</v>
      </c>
      <c r="F2003" s="428" t="s">
        <v>903</v>
      </c>
      <c r="G2003" s="429" t="s">
        <v>38</v>
      </c>
      <c r="H2003" s="429" t="s">
        <v>611</v>
      </c>
      <c r="I2003" s="429"/>
      <c r="J2003" s="429" t="s">
        <v>600</v>
      </c>
      <c r="K2003" s="429">
        <v>5</v>
      </c>
      <c r="L2003" s="113">
        <v>3051.4</v>
      </c>
      <c r="M2003" s="308">
        <v>2734.6</v>
      </c>
      <c r="N2003" s="308">
        <v>699.4</v>
      </c>
      <c r="O2003" s="431">
        <v>180</v>
      </c>
      <c r="P2003" s="353" t="s">
        <v>2137</v>
      </c>
      <c r="Q2003" s="113">
        <v>1788212</v>
      </c>
      <c r="R2003" s="113">
        <v>0</v>
      </c>
      <c r="S2003" s="113">
        <f t="shared" si="1242"/>
        <v>802164.51</v>
      </c>
      <c r="T2003" s="113">
        <v>0</v>
      </c>
      <c r="U2003" s="308">
        <v>986047.49</v>
      </c>
      <c r="V2003" s="113">
        <v>0</v>
      </c>
      <c r="W2003" s="113">
        <f t="shared" si="1243"/>
        <v>586.03001900766856</v>
      </c>
      <c r="X2003" s="113">
        <v>586.03</v>
      </c>
      <c r="Y2003" s="120">
        <v>44561</v>
      </c>
    </row>
    <row r="2004" spans="1:25" ht="15" x14ac:dyDescent="0.25">
      <c r="A2004" s="484"/>
      <c r="B2004" s="97"/>
      <c r="C2004" s="97"/>
      <c r="D2004" s="211"/>
      <c r="E2004" s="402"/>
      <c r="F2004" s="618" t="s">
        <v>31</v>
      </c>
      <c r="G2004" s="352" t="s">
        <v>18</v>
      </c>
      <c r="H2004" s="352" t="s">
        <v>18</v>
      </c>
      <c r="I2004" s="352" t="s">
        <v>18</v>
      </c>
      <c r="J2004" s="352" t="s">
        <v>18</v>
      </c>
      <c r="K2004" s="352" t="s">
        <v>18</v>
      </c>
      <c r="L2004" s="114">
        <f>L2002</f>
        <v>3051.4</v>
      </c>
      <c r="M2004" s="114">
        <f t="shared" ref="M2004:O2004" si="1244">M2002</f>
        <v>2734.6</v>
      </c>
      <c r="N2004" s="114">
        <f t="shared" si="1244"/>
        <v>699.4</v>
      </c>
      <c r="O2004" s="465">
        <f t="shared" si="1244"/>
        <v>180</v>
      </c>
      <c r="P2004" s="463" t="s">
        <v>18</v>
      </c>
      <c r="Q2004" s="114">
        <f>SUM(Q2002:Q2003)</f>
        <v>7634664</v>
      </c>
      <c r="R2004" s="114">
        <f t="shared" ref="R2004:U2004" si="1245">SUM(R2002:R2003)</f>
        <v>0</v>
      </c>
      <c r="S2004" s="114">
        <f t="shared" si="1245"/>
        <v>3424793.3099999996</v>
      </c>
      <c r="T2004" s="114">
        <f t="shared" si="1245"/>
        <v>0</v>
      </c>
      <c r="U2004" s="114">
        <f t="shared" si="1245"/>
        <v>4209870.6900000004</v>
      </c>
      <c r="V2004" s="114">
        <f>SUBTOTAL(9,V2002:V2003)</f>
        <v>0</v>
      </c>
      <c r="W2004" s="466" t="s">
        <v>18</v>
      </c>
      <c r="X2004" s="466" t="s">
        <v>18</v>
      </c>
      <c r="Y2004" s="468" t="s">
        <v>18</v>
      </c>
    </row>
    <row r="2005" spans="1:25" x14ac:dyDescent="0.25">
      <c r="A2005" s="437"/>
      <c r="B2005" s="34"/>
      <c r="C2005" s="34"/>
      <c r="D2005" s="132"/>
      <c r="E2005" s="402" t="s">
        <v>651</v>
      </c>
      <c r="F2005" s="428" t="s">
        <v>872</v>
      </c>
      <c r="G2005" s="429" t="s">
        <v>38</v>
      </c>
      <c r="H2005" s="429" t="s">
        <v>634</v>
      </c>
      <c r="I2005" s="429"/>
      <c r="J2005" s="429" t="s">
        <v>600</v>
      </c>
      <c r="K2005" s="429">
        <v>5</v>
      </c>
      <c r="L2005" s="113">
        <v>3047.8</v>
      </c>
      <c r="M2005" s="308">
        <v>2705.9</v>
      </c>
      <c r="N2005" s="308">
        <v>692.6</v>
      </c>
      <c r="O2005" s="431">
        <v>180</v>
      </c>
      <c r="P2005" s="353" t="s">
        <v>2137</v>
      </c>
      <c r="Q2005" s="113">
        <v>1786102</v>
      </c>
      <c r="R2005" s="113">
        <v>0</v>
      </c>
      <c r="S2005" s="113">
        <f>Q2005-U2005</f>
        <v>801218</v>
      </c>
      <c r="T2005" s="113">
        <v>0</v>
      </c>
      <c r="U2005" s="308">
        <v>984884</v>
      </c>
      <c r="V2005" s="113">
        <v>0</v>
      </c>
      <c r="W2005" s="113">
        <f>Q2005/L2005</f>
        <v>586.02992322330863</v>
      </c>
      <c r="X2005" s="113">
        <v>586.03</v>
      </c>
      <c r="Y2005" s="120">
        <v>44561</v>
      </c>
    </row>
    <row r="2006" spans="1:25" ht="15" x14ac:dyDescent="0.25">
      <c r="A2006" s="484"/>
      <c r="B2006" s="97"/>
      <c r="C2006" s="97"/>
      <c r="D2006" s="211"/>
      <c r="E2006" s="402"/>
      <c r="F2006" s="618" t="s">
        <v>31</v>
      </c>
      <c r="G2006" s="352" t="s">
        <v>18</v>
      </c>
      <c r="H2006" s="352" t="s">
        <v>18</v>
      </c>
      <c r="I2006" s="352" t="s">
        <v>18</v>
      </c>
      <c r="J2006" s="352" t="s">
        <v>18</v>
      </c>
      <c r="K2006" s="352" t="s">
        <v>18</v>
      </c>
      <c r="L2006" s="114">
        <f>L2005</f>
        <v>3047.8</v>
      </c>
      <c r="M2006" s="114">
        <f t="shared" ref="M2006:O2006" si="1246">M2005</f>
        <v>2705.9</v>
      </c>
      <c r="N2006" s="114">
        <f t="shared" si="1246"/>
        <v>692.6</v>
      </c>
      <c r="O2006" s="465">
        <f t="shared" si="1246"/>
        <v>180</v>
      </c>
      <c r="P2006" s="463" t="s">
        <v>18</v>
      </c>
      <c r="Q2006" s="114">
        <f>SUM(Q2005:Q2005)</f>
        <v>1786102</v>
      </c>
      <c r="R2006" s="114">
        <f t="shared" ref="R2006:U2006" si="1247">SUM(R2005:R2005)</f>
        <v>0</v>
      </c>
      <c r="S2006" s="114">
        <f t="shared" si="1247"/>
        <v>801218</v>
      </c>
      <c r="T2006" s="114">
        <f t="shared" si="1247"/>
        <v>0</v>
      </c>
      <c r="U2006" s="114">
        <f t="shared" si="1247"/>
        <v>984884</v>
      </c>
      <c r="V2006" s="114">
        <f>SUBTOTAL(9,V2005:V2005)</f>
        <v>0</v>
      </c>
      <c r="W2006" s="466" t="s">
        <v>18</v>
      </c>
      <c r="X2006" s="466" t="s">
        <v>18</v>
      </c>
      <c r="Y2006" s="468" t="s">
        <v>18</v>
      </c>
    </row>
    <row r="2007" spans="1:25" x14ac:dyDescent="0.25">
      <c r="A2007" s="437"/>
      <c r="B2007" s="34"/>
      <c r="C2007" s="34"/>
      <c r="D2007" s="132"/>
      <c r="E2007" s="402" t="s">
        <v>652</v>
      </c>
      <c r="F2007" s="428" t="s">
        <v>906</v>
      </c>
      <c r="G2007" s="429" t="s">
        <v>38</v>
      </c>
      <c r="H2007" s="429" t="s">
        <v>382</v>
      </c>
      <c r="I2007" s="429"/>
      <c r="J2007" s="429" t="s">
        <v>600</v>
      </c>
      <c r="K2007" s="429">
        <v>5</v>
      </c>
      <c r="L2007" s="113">
        <v>4838.5</v>
      </c>
      <c r="M2007" s="308">
        <v>4384.7</v>
      </c>
      <c r="N2007" s="308">
        <v>1211</v>
      </c>
      <c r="O2007" s="431">
        <v>270</v>
      </c>
      <c r="P2007" s="353" t="s">
        <v>2119</v>
      </c>
      <c r="Q2007" s="113">
        <v>268246</v>
      </c>
      <c r="R2007" s="113">
        <v>0</v>
      </c>
      <c r="S2007" s="113">
        <f>Q2007-U2007</f>
        <v>120331.04999999999</v>
      </c>
      <c r="T2007" s="113">
        <v>0</v>
      </c>
      <c r="U2007" s="308">
        <v>147914.95000000001</v>
      </c>
      <c r="V2007" s="113">
        <v>0</v>
      </c>
      <c r="W2007" s="113">
        <f>Q2007/L2007</f>
        <v>55.439909062726052</v>
      </c>
      <c r="X2007" s="113">
        <v>55.44</v>
      </c>
      <c r="Y2007" s="120">
        <v>44561</v>
      </c>
    </row>
    <row r="2008" spans="1:25" ht="15" x14ac:dyDescent="0.25">
      <c r="A2008" s="484"/>
      <c r="B2008" s="97"/>
      <c r="C2008" s="97"/>
      <c r="D2008" s="211"/>
      <c r="E2008" s="402"/>
      <c r="F2008" s="618" t="s">
        <v>31</v>
      </c>
      <c r="G2008" s="352" t="s">
        <v>18</v>
      </c>
      <c r="H2008" s="352" t="s">
        <v>18</v>
      </c>
      <c r="I2008" s="352" t="s">
        <v>18</v>
      </c>
      <c r="J2008" s="352" t="s">
        <v>18</v>
      </c>
      <c r="K2008" s="352" t="s">
        <v>18</v>
      </c>
      <c r="L2008" s="114">
        <f>L2007</f>
        <v>4838.5</v>
      </c>
      <c r="M2008" s="114">
        <f t="shared" ref="M2008:O2008" si="1248">M2007</f>
        <v>4384.7</v>
      </c>
      <c r="N2008" s="114">
        <f t="shared" si="1248"/>
        <v>1211</v>
      </c>
      <c r="O2008" s="465">
        <f t="shared" si="1248"/>
        <v>270</v>
      </c>
      <c r="P2008" s="463" t="s">
        <v>18</v>
      </c>
      <c r="Q2008" s="114">
        <f>SUM(Q2007:Q2007)</f>
        <v>268246</v>
      </c>
      <c r="R2008" s="114">
        <f t="shared" ref="R2008:U2008" si="1249">SUM(R2007:R2007)</f>
        <v>0</v>
      </c>
      <c r="S2008" s="114">
        <f t="shared" si="1249"/>
        <v>120331.04999999999</v>
      </c>
      <c r="T2008" s="114">
        <f t="shared" si="1249"/>
        <v>0</v>
      </c>
      <c r="U2008" s="114">
        <f t="shared" si="1249"/>
        <v>147914.95000000001</v>
      </c>
      <c r="V2008" s="114">
        <f>SUBTOTAL(9,V2007:V2007)</f>
        <v>0</v>
      </c>
      <c r="W2008" s="466" t="s">
        <v>18</v>
      </c>
      <c r="X2008" s="466" t="s">
        <v>18</v>
      </c>
      <c r="Y2008" s="468" t="s">
        <v>18</v>
      </c>
    </row>
    <row r="2009" spans="1:25" ht="15" x14ac:dyDescent="0.25">
      <c r="A2009" s="484"/>
      <c r="B2009" s="97"/>
      <c r="C2009" s="97"/>
      <c r="D2009" s="211"/>
      <c r="E2009" s="402" t="s">
        <v>653</v>
      </c>
      <c r="F2009" s="428" t="s">
        <v>822</v>
      </c>
      <c r="G2009" s="429" t="s">
        <v>38</v>
      </c>
      <c r="H2009" s="429" t="s">
        <v>614</v>
      </c>
      <c r="I2009" s="429"/>
      <c r="J2009" s="443" t="s">
        <v>606</v>
      </c>
      <c r="K2009" s="429">
        <v>2</v>
      </c>
      <c r="L2009" s="113">
        <v>613.4</v>
      </c>
      <c r="M2009" s="308">
        <v>539.5</v>
      </c>
      <c r="N2009" s="308">
        <v>476</v>
      </c>
      <c r="O2009" s="431">
        <v>24</v>
      </c>
      <c r="P2009" s="353" t="s">
        <v>2111</v>
      </c>
      <c r="Q2009" s="113">
        <v>691259</v>
      </c>
      <c r="R2009" s="113">
        <v>0</v>
      </c>
      <c r="S2009" s="113">
        <f t="shared" ref="S2009:S2013" si="1250">Q2009-U2009</f>
        <v>310088.2</v>
      </c>
      <c r="T2009" s="113">
        <v>0</v>
      </c>
      <c r="U2009" s="308">
        <v>381170.8</v>
      </c>
      <c r="V2009" s="113">
        <v>0</v>
      </c>
      <c r="W2009" s="113">
        <f t="shared" ref="W2009:W2013" si="1251">Q2009/L2009</f>
        <v>1126.9302249755463</v>
      </c>
      <c r="X2009" s="113">
        <v>1126.93</v>
      </c>
      <c r="Y2009" s="120">
        <v>44561</v>
      </c>
    </row>
    <row r="2010" spans="1:25" ht="15" x14ac:dyDescent="0.25">
      <c r="A2010" s="484"/>
      <c r="B2010" s="97"/>
      <c r="C2010" s="97"/>
      <c r="D2010" s="211"/>
      <c r="E2010" s="402" t="s">
        <v>653</v>
      </c>
      <c r="F2010" s="428" t="s">
        <v>822</v>
      </c>
      <c r="G2010" s="429" t="s">
        <v>38</v>
      </c>
      <c r="H2010" s="429" t="s">
        <v>614</v>
      </c>
      <c r="I2010" s="429"/>
      <c r="J2010" s="443" t="s">
        <v>606</v>
      </c>
      <c r="K2010" s="429">
        <v>2</v>
      </c>
      <c r="L2010" s="113">
        <v>613.4</v>
      </c>
      <c r="M2010" s="308">
        <v>539.5</v>
      </c>
      <c r="N2010" s="308">
        <v>476</v>
      </c>
      <c r="O2010" s="431">
        <v>24</v>
      </c>
      <c r="P2010" s="353" t="s">
        <v>2115</v>
      </c>
      <c r="Q2010" s="113">
        <v>399747</v>
      </c>
      <c r="R2010" s="113">
        <v>0</v>
      </c>
      <c r="S2010" s="113">
        <f t="shared" si="1250"/>
        <v>179320.38</v>
      </c>
      <c r="T2010" s="113">
        <v>0</v>
      </c>
      <c r="U2010" s="308">
        <v>220426.62</v>
      </c>
      <c r="V2010" s="113">
        <v>0</v>
      </c>
      <c r="W2010" s="113">
        <f t="shared" si="1251"/>
        <v>651.69057711118364</v>
      </c>
      <c r="X2010" s="113">
        <v>651.69000000000005</v>
      </c>
      <c r="Y2010" s="120">
        <v>44561</v>
      </c>
    </row>
    <row r="2011" spans="1:25" ht="15" x14ac:dyDescent="0.25">
      <c r="A2011" s="484"/>
      <c r="B2011" s="97"/>
      <c r="C2011" s="97"/>
      <c r="D2011" s="211"/>
      <c r="E2011" s="402" t="s">
        <v>653</v>
      </c>
      <c r="F2011" s="428" t="s">
        <v>822</v>
      </c>
      <c r="G2011" s="429" t="s">
        <v>38</v>
      </c>
      <c r="H2011" s="429" t="s">
        <v>614</v>
      </c>
      <c r="I2011" s="429"/>
      <c r="J2011" s="443" t="s">
        <v>606</v>
      </c>
      <c r="K2011" s="429">
        <v>2</v>
      </c>
      <c r="L2011" s="113">
        <v>613.4</v>
      </c>
      <c r="M2011" s="308">
        <v>539.5</v>
      </c>
      <c r="N2011" s="308">
        <v>476</v>
      </c>
      <c r="O2011" s="431">
        <v>24</v>
      </c>
      <c r="P2011" s="353" t="s">
        <v>2137</v>
      </c>
      <c r="Q2011" s="113">
        <v>1746724</v>
      </c>
      <c r="R2011" s="113">
        <v>0</v>
      </c>
      <c r="S2011" s="113">
        <f t="shared" si="1250"/>
        <v>783553.63</v>
      </c>
      <c r="T2011" s="113">
        <v>0</v>
      </c>
      <c r="U2011" s="308">
        <v>963170.37</v>
      </c>
      <c r="V2011" s="113">
        <v>0</v>
      </c>
      <c r="W2011" s="113">
        <f t="shared" si="1251"/>
        <v>2847.6100423866974</v>
      </c>
      <c r="X2011" s="113">
        <v>2847.61</v>
      </c>
      <c r="Y2011" s="120">
        <v>44561</v>
      </c>
    </row>
    <row r="2012" spans="1:25" x14ac:dyDescent="0.25">
      <c r="A2012" s="437"/>
      <c r="B2012" s="34"/>
      <c r="C2012" s="34"/>
      <c r="D2012" s="132"/>
      <c r="E2012" s="402" t="s">
        <v>653</v>
      </c>
      <c r="F2012" s="428" t="s">
        <v>822</v>
      </c>
      <c r="G2012" s="429" t="s">
        <v>38</v>
      </c>
      <c r="H2012" s="429" t="s">
        <v>614</v>
      </c>
      <c r="I2012" s="429"/>
      <c r="J2012" s="443" t="s">
        <v>606</v>
      </c>
      <c r="K2012" s="429">
        <v>2</v>
      </c>
      <c r="L2012" s="113">
        <v>613.4</v>
      </c>
      <c r="M2012" s="308">
        <v>539.5</v>
      </c>
      <c r="N2012" s="308">
        <v>476</v>
      </c>
      <c r="O2012" s="431">
        <v>24</v>
      </c>
      <c r="P2012" s="353" t="s">
        <v>2138</v>
      </c>
      <c r="Q2012" s="113">
        <v>3183479</v>
      </c>
      <c r="R2012" s="113">
        <v>0</v>
      </c>
      <c r="S2012" s="113">
        <f t="shared" si="1250"/>
        <v>1428059.91</v>
      </c>
      <c r="T2012" s="113">
        <v>0</v>
      </c>
      <c r="U2012" s="308">
        <v>1755419.09</v>
      </c>
      <c r="V2012" s="113">
        <v>0</v>
      </c>
      <c r="W2012" s="113">
        <f t="shared" si="1251"/>
        <v>5189.8907727420938</v>
      </c>
      <c r="X2012" s="113">
        <v>5189.8900000000003</v>
      </c>
      <c r="Y2012" s="120">
        <v>44561</v>
      </c>
    </row>
    <row r="2013" spans="1:25" ht="15" x14ac:dyDescent="0.25">
      <c r="A2013" s="484"/>
      <c r="B2013" s="97"/>
      <c r="C2013" s="97"/>
      <c r="D2013" s="211"/>
      <c r="E2013" s="402" t="s">
        <v>653</v>
      </c>
      <c r="F2013" s="428" t="s">
        <v>822</v>
      </c>
      <c r="G2013" s="429" t="s">
        <v>38</v>
      </c>
      <c r="H2013" s="429" t="s">
        <v>614</v>
      </c>
      <c r="I2013" s="429"/>
      <c r="J2013" s="443" t="s">
        <v>606</v>
      </c>
      <c r="K2013" s="429">
        <v>2</v>
      </c>
      <c r="L2013" s="113">
        <v>613.4</v>
      </c>
      <c r="M2013" s="308">
        <v>539.5</v>
      </c>
      <c r="N2013" s="308">
        <v>476</v>
      </c>
      <c r="O2013" s="431">
        <v>24</v>
      </c>
      <c r="P2013" s="353" t="s">
        <v>2120</v>
      </c>
      <c r="Q2013" s="113">
        <v>286065</v>
      </c>
      <c r="R2013" s="113">
        <v>0</v>
      </c>
      <c r="S2013" s="113">
        <f t="shared" si="1250"/>
        <v>128324.38</v>
      </c>
      <c r="T2013" s="113">
        <v>0</v>
      </c>
      <c r="U2013" s="308">
        <v>157740.62</v>
      </c>
      <c r="V2013" s="113">
        <v>0</v>
      </c>
      <c r="W2013" s="113">
        <f t="shared" si="1251"/>
        <v>466.35963482230193</v>
      </c>
      <c r="X2013" s="113">
        <v>466.36</v>
      </c>
      <c r="Y2013" s="120">
        <v>44561</v>
      </c>
    </row>
    <row r="2014" spans="1:25" ht="15" x14ac:dyDescent="0.25">
      <c r="A2014" s="484"/>
      <c r="B2014" s="97"/>
      <c r="C2014" s="97"/>
      <c r="D2014" s="211"/>
      <c r="E2014" s="402"/>
      <c r="F2014" s="618" t="s">
        <v>31</v>
      </c>
      <c r="G2014" s="352" t="s">
        <v>18</v>
      </c>
      <c r="H2014" s="352" t="s">
        <v>18</v>
      </c>
      <c r="I2014" s="352" t="s">
        <v>18</v>
      </c>
      <c r="J2014" s="352" t="s">
        <v>18</v>
      </c>
      <c r="K2014" s="352" t="s">
        <v>18</v>
      </c>
      <c r="L2014" s="114">
        <f>L2009</f>
        <v>613.4</v>
      </c>
      <c r="M2014" s="114">
        <f t="shared" ref="M2014:O2014" si="1252">M2009</f>
        <v>539.5</v>
      </c>
      <c r="N2014" s="114">
        <f t="shared" si="1252"/>
        <v>476</v>
      </c>
      <c r="O2014" s="465">
        <f t="shared" si="1252"/>
        <v>24</v>
      </c>
      <c r="P2014" s="463" t="s">
        <v>18</v>
      </c>
      <c r="Q2014" s="114">
        <f>SUM(Q2009:Q2013)</f>
        <v>6307274</v>
      </c>
      <c r="R2014" s="114">
        <f t="shared" ref="R2014:U2014" si="1253">SUM(R2009:R2013)</f>
        <v>0</v>
      </c>
      <c r="S2014" s="114">
        <f t="shared" si="1253"/>
        <v>2829346.5</v>
      </c>
      <c r="T2014" s="114">
        <f t="shared" si="1253"/>
        <v>0</v>
      </c>
      <c r="U2014" s="114">
        <f t="shared" si="1253"/>
        <v>3477927.5</v>
      </c>
      <c r="V2014" s="114">
        <f>SUBTOTAL(9,V2009:V2013)</f>
        <v>0</v>
      </c>
      <c r="W2014" s="466" t="s">
        <v>18</v>
      </c>
      <c r="X2014" s="466" t="s">
        <v>18</v>
      </c>
      <c r="Y2014" s="468" t="s">
        <v>18</v>
      </c>
    </row>
    <row r="2015" spans="1:25" ht="15" x14ac:dyDescent="0.25">
      <c r="A2015" s="484"/>
      <c r="B2015" s="97"/>
      <c r="C2015" s="97"/>
      <c r="D2015" s="211"/>
      <c r="E2015" s="402" t="s">
        <v>654</v>
      </c>
      <c r="F2015" s="428" t="s">
        <v>823</v>
      </c>
      <c r="G2015" s="429" t="s">
        <v>38</v>
      </c>
      <c r="H2015" s="429" t="s">
        <v>614</v>
      </c>
      <c r="I2015" s="429"/>
      <c r="J2015" s="443" t="s">
        <v>606</v>
      </c>
      <c r="K2015" s="429">
        <v>2</v>
      </c>
      <c r="L2015" s="113">
        <v>609.5</v>
      </c>
      <c r="M2015" s="308">
        <v>537.20000000000005</v>
      </c>
      <c r="N2015" s="308">
        <v>414.1</v>
      </c>
      <c r="O2015" s="431">
        <v>24</v>
      </c>
      <c r="P2015" s="353" t="s">
        <v>2111</v>
      </c>
      <c r="Q2015" s="113">
        <v>686864</v>
      </c>
      <c r="R2015" s="113">
        <v>0</v>
      </c>
      <c r="S2015" s="113">
        <f t="shared" ref="S2015:S2020" si="1254">Q2015-U2015</f>
        <v>308116.67</v>
      </c>
      <c r="T2015" s="113">
        <v>0</v>
      </c>
      <c r="U2015" s="308">
        <v>378747.33</v>
      </c>
      <c r="V2015" s="113">
        <v>0</v>
      </c>
      <c r="W2015" s="113">
        <f t="shared" ref="W2015:W2020" si="1255">Q2015/L2015</f>
        <v>1126.9302707136997</v>
      </c>
      <c r="X2015" s="113">
        <v>1126.93</v>
      </c>
      <c r="Y2015" s="120">
        <v>44561</v>
      </c>
    </row>
    <row r="2016" spans="1:25" ht="15" x14ac:dyDescent="0.25">
      <c r="A2016" s="484"/>
      <c r="B2016" s="97"/>
      <c r="C2016" s="97"/>
      <c r="D2016" s="211"/>
      <c r="E2016" s="402" t="s">
        <v>654</v>
      </c>
      <c r="F2016" s="428" t="s">
        <v>823</v>
      </c>
      <c r="G2016" s="429" t="s">
        <v>38</v>
      </c>
      <c r="H2016" s="429" t="s">
        <v>614</v>
      </c>
      <c r="I2016" s="429"/>
      <c r="J2016" s="443" t="s">
        <v>606</v>
      </c>
      <c r="K2016" s="429">
        <v>2</v>
      </c>
      <c r="L2016" s="113">
        <v>609.5</v>
      </c>
      <c r="M2016" s="308">
        <v>537.20000000000005</v>
      </c>
      <c r="N2016" s="308">
        <v>414.1</v>
      </c>
      <c r="O2016" s="431">
        <v>24</v>
      </c>
      <c r="P2016" s="353" t="s">
        <v>2115</v>
      </c>
      <c r="Q2016" s="113">
        <v>397205</v>
      </c>
      <c r="R2016" s="113">
        <v>0</v>
      </c>
      <c r="S2016" s="113">
        <f t="shared" si="1254"/>
        <v>178180.08</v>
      </c>
      <c r="T2016" s="113">
        <v>0</v>
      </c>
      <c r="U2016" s="308">
        <v>219024.92</v>
      </c>
      <c r="V2016" s="113">
        <v>0</v>
      </c>
      <c r="W2016" s="113">
        <f t="shared" si="1255"/>
        <v>651.68990976210011</v>
      </c>
      <c r="X2016" s="113">
        <v>651.69000000000005</v>
      </c>
      <c r="Y2016" s="120">
        <v>44561</v>
      </c>
    </row>
    <row r="2017" spans="1:25" x14ac:dyDescent="0.25">
      <c r="A2017" s="437"/>
      <c r="B2017" s="34"/>
      <c r="C2017" s="34"/>
      <c r="D2017" s="132"/>
      <c r="E2017" s="402" t="s">
        <v>654</v>
      </c>
      <c r="F2017" s="428" t="s">
        <v>823</v>
      </c>
      <c r="G2017" s="429" t="s">
        <v>38</v>
      </c>
      <c r="H2017" s="429" t="s">
        <v>614</v>
      </c>
      <c r="I2017" s="429"/>
      <c r="J2017" s="443" t="s">
        <v>606</v>
      </c>
      <c r="K2017" s="429">
        <v>2</v>
      </c>
      <c r="L2017" s="113">
        <v>609.5</v>
      </c>
      <c r="M2017" s="308">
        <v>537.20000000000005</v>
      </c>
      <c r="N2017" s="308">
        <v>414.1</v>
      </c>
      <c r="O2017" s="431">
        <v>24</v>
      </c>
      <c r="P2017" s="353" t="s">
        <v>2137</v>
      </c>
      <c r="Q2017" s="113">
        <v>1735618</v>
      </c>
      <c r="R2017" s="113">
        <v>0</v>
      </c>
      <c r="S2017" s="113">
        <f t="shared" si="1254"/>
        <v>778571.65</v>
      </c>
      <c r="T2017" s="113">
        <v>0</v>
      </c>
      <c r="U2017" s="308">
        <v>957046.35</v>
      </c>
      <c r="V2017" s="113">
        <v>0</v>
      </c>
      <c r="W2017" s="113">
        <f t="shared" si="1255"/>
        <v>2847.6095159967185</v>
      </c>
      <c r="X2017" s="113">
        <v>2847.61</v>
      </c>
      <c r="Y2017" s="120">
        <v>44561</v>
      </c>
    </row>
    <row r="2018" spans="1:25" ht="15" x14ac:dyDescent="0.25">
      <c r="A2018" s="484"/>
      <c r="B2018" s="97"/>
      <c r="C2018" s="97"/>
      <c r="D2018" s="211"/>
      <c r="E2018" s="402" t="s">
        <v>654</v>
      </c>
      <c r="F2018" s="428" t="s">
        <v>823</v>
      </c>
      <c r="G2018" s="429" t="s">
        <v>38</v>
      </c>
      <c r="H2018" s="429" t="s">
        <v>614</v>
      </c>
      <c r="I2018" s="429"/>
      <c r="J2018" s="443" t="s">
        <v>606</v>
      </c>
      <c r="K2018" s="429">
        <v>2</v>
      </c>
      <c r="L2018" s="113">
        <v>609.5</v>
      </c>
      <c r="M2018" s="308">
        <v>537.20000000000005</v>
      </c>
      <c r="N2018" s="308">
        <v>414.1</v>
      </c>
      <c r="O2018" s="431">
        <v>24</v>
      </c>
      <c r="P2018" s="353" t="s">
        <v>2138</v>
      </c>
      <c r="Q2018" s="113">
        <v>3163238</v>
      </c>
      <c r="R2018" s="113">
        <v>0</v>
      </c>
      <c r="S2018" s="113">
        <f t="shared" si="1254"/>
        <v>1418980.11</v>
      </c>
      <c r="T2018" s="113">
        <v>0</v>
      </c>
      <c r="U2018" s="308">
        <v>1744257.89</v>
      </c>
      <c r="V2018" s="113">
        <v>0</v>
      </c>
      <c r="W2018" s="113">
        <f t="shared" si="1255"/>
        <v>5189.8900738310094</v>
      </c>
      <c r="X2018" s="113">
        <v>5189.8900000000003</v>
      </c>
      <c r="Y2018" s="120">
        <v>44561</v>
      </c>
    </row>
    <row r="2019" spans="1:25" ht="15" x14ac:dyDescent="0.25">
      <c r="A2019" s="484"/>
      <c r="B2019" s="97"/>
      <c r="C2019" s="97"/>
      <c r="D2019" s="211"/>
      <c r="E2019" s="402" t="s">
        <v>654</v>
      </c>
      <c r="F2019" s="428" t="s">
        <v>823</v>
      </c>
      <c r="G2019" s="429" t="s">
        <v>38</v>
      </c>
      <c r="H2019" s="429" t="s">
        <v>614</v>
      </c>
      <c r="I2019" s="429"/>
      <c r="J2019" s="443" t="s">
        <v>606</v>
      </c>
      <c r="K2019" s="429">
        <v>2</v>
      </c>
      <c r="L2019" s="113">
        <v>609.5</v>
      </c>
      <c r="M2019" s="308">
        <v>537.20000000000005</v>
      </c>
      <c r="N2019" s="308">
        <v>414.1</v>
      </c>
      <c r="O2019" s="431">
        <v>24</v>
      </c>
      <c r="P2019" s="353" t="s">
        <v>2120</v>
      </c>
      <c r="Q2019" s="113">
        <v>284246</v>
      </c>
      <c r="R2019" s="113">
        <v>0</v>
      </c>
      <c r="S2019" s="113">
        <f t="shared" si="1254"/>
        <v>127508.4</v>
      </c>
      <c r="T2019" s="113">
        <v>0</v>
      </c>
      <c r="U2019" s="308">
        <v>156737.60000000001</v>
      </c>
      <c r="V2019" s="113">
        <v>0</v>
      </c>
      <c r="W2019" s="113">
        <f t="shared" si="1255"/>
        <v>466.35931091058245</v>
      </c>
      <c r="X2019" s="113">
        <v>466.36</v>
      </c>
      <c r="Y2019" s="120">
        <v>44561</v>
      </c>
    </row>
    <row r="2020" spans="1:25" ht="15" x14ac:dyDescent="0.25">
      <c r="A2020" s="484"/>
      <c r="B2020" s="97"/>
      <c r="C2020" s="97"/>
      <c r="D2020" s="211"/>
      <c r="E2020" s="402" t="s">
        <v>654</v>
      </c>
      <c r="F2020" s="428" t="s">
        <v>823</v>
      </c>
      <c r="G2020" s="429" t="s">
        <v>38</v>
      </c>
      <c r="H2020" s="429" t="s">
        <v>614</v>
      </c>
      <c r="I2020" s="429"/>
      <c r="J2020" s="443" t="s">
        <v>606</v>
      </c>
      <c r="K2020" s="429">
        <v>2</v>
      </c>
      <c r="L2020" s="113">
        <v>609.5</v>
      </c>
      <c r="M2020" s="308">
        <v>537.20000000000005</v>
      </c>
      <c r="N2020" s="308">
        <v>414.1</v>
      </c>
      <c r="O2020" s="431">
        <v>24</v>
      </c>
      <c r="P2020" s="353" t="s">
        <v>2129</v>
      </c>
      <c r="Q2020" s="113">
        <v>4213638</v>
      </c>
      <c r="R2020" s="113">
        <v>0</v>
      </c>
      <c r="S2020" s="113">
        <f t="shared" si="1254"/>
        <v>1890173.46</v>
      </c>
      <c r="T2020" s="113">
        <v>0</v>
      </c>
      <c r="U2020" s="308">
        <v>2323464.54</v>
      </c>
      <c r="V2020" s="113">
        <v>0</v>
      </c>
      <c r="W2020" s="113">
        <f t="shared" si="1255"/>
        <v>6913.2698933552092</v>
      </c>
      <c r="X2020" s="113">
        <v>6913.27</v>
      </c>
      <c r="Y2020" s="120">
        <v>44561</v>
      </c>
    </row>
    <row r="2021" spans="1:25" ht="15" x14ac:dyDescent="0.25">
      <c r="A2021" s="484"/>
      <c r="B2021" s="97"/>
      <c r="C2021" s="97"/>
      <c r="D2021" s="211"/>
      <c r="E2021" s="402"/>
      <c r="F2021" s="618" t="s">
        <v>31</v>
      </c>
      <c r="G2021" s="352" t="s">
        <v>18</v>
      </c>
      <c r="H2021" s="352" t="s">
        <v>18</v>
      </c>
      <c r="I2021" s="352" t="s">
        <v>18</v>
      </c>
      <c r="J2021" s="352" t="s">
        <v>18</v>
      </c>
      <c r="K2021" s="352" t="s">
        <v>18</v>
      </c>
      <c r="L2021" s="114">
        <f>L2015</f>
        <v>609.5</v>
      </c>
      <c r="M2021" s="114">
        <f t="shared" ref="M2021:O2021" si="1256">M2015</f>
        <v>537.20000000000005</v>
      </c>
      <c r="N2021" s="114">
        <f t="shared" si="1256"/>
        <v>414.1</v>
      </c>
      <c r="O2021" s="465">
        <f t="shared" si="1256"/>
        <v>24</v>
      </c>
      <c r="P2021" s="463" t="s">
        <v>18</v>
      </c>
      <c r="Q2021" s="114">
        <f>SUM(Q2015:Q2020)</f>
        <v>10480809</v>
      </c>
      <c r="R2021" s="114">
        <f t="shared" ref="R2021:U2021" si="1257">SUM(R2015:R2020)</f>
        <v>0</v>
      </c>
      <c r="S2021" s="114">
        <f t="shared" si="1257"/>
        <v>4701530.3699999992</v>
      </c>
      <c r="T2021" s="114">
        <f t="shared" si="1257"/>
        <v>0</v>
      </c>
      <c r="U2021" s="114">
        <f t="shared" si="1257"/>
        <v>5779278.6300000008</v>
      </c>
      <c r="V2021" s="114">
        <f>SUBTOTAL(9,V2015:V2020)</f>
        <v>0</v>
      </c>
      <c r="W2021" s="466" t="s">
        <v>18</v>
      </c>
      <c r="X2021" s="466" t="s">
        <v>18</v>
      </c>
      <c r="Y2021" s="468" t="s">
        <v>18</v>
      </c>
    </row>
    <row r="2022" spans="1:25" x14ac:dyDescent="0.25">
      <c r="A2022" s="437"/>
      <c r="B2022" s="34"/>
      <c r="C2022" s="34"/>
      <c r="D2022" s="132"/>
      <c r="E2022" s="402" t="s">
        <v>655</v>
      </c>
      <c r="F2022" s="428" t="s">
        <v>824</v>
      </c>
      <c r="G2022" s="429" t="s">
        <v>38</v>
      </c>
      <c r="H2022" s="429" t="s">
        <v>614</v>
      </c>
      <c r="I2022" s="429"/>
      <c r="J2022" s="443" t="s">
        <v>606</v>
      </c>
      <c r="K2022" s="429">
        <v>2</v>
      </c>
      <c r="L2022" s="113">
        <v>689.1</v>
      </c>
      <c r="M2022" s="308">
        <v>617.29999999999995</v>
      </c>
      <c r="N2022" s="308">
        <v>496</v>
      </c>
      <c r="O2022" s="431">
        <v>24</v>
      </c>
      <c r="P2022" s="353" t="s">
        <v>2115</v>
      </c>
      <c r="Q2022" s="113">
        <v>449080</v>
      </c>
      <c r="R2022" s="113">
        <v>0</v>
      </c>
      <c r="S2022" s="113">
        <f t="shared" ref="S2022:S2027" si="1258">Q2022-U2022</f>
        <v>201450.41</v>
      </c>
      <c r="T2022" s="113">
        <v>0</v>
      </c>
      <c r="U2022" s="308">
        <v>247629.59</v>
      </c>
      <c r="V2022" s="113">
        <v>0</v>
      </c>
      <c r="W2022" s="113">
        <f t="shared" ref="W2022:W2027" si="1259">Q2022/L2022</f>
        <v>651.69061094180813</v>
      </c>
      <c r="X2022" s="113">
        <v>651.69000000000005</v>
      </c>
      <c r="Y2022" s="120">
        <v>44561</v>
      </c>
    </row>
    <row r="2023" spans="1:25" ht="15" x14ac:dyDescent="0.25">
      <c r="A2023" s="484"/>
      <c r="B2023" s="97"/>
      <c r="C2023" s="97"/>
      <c r="D2023" s="211"/>
      <c r="E2023" s="402" t="s">
        <v>655</v>
      </c>
      <c r="F2023" s="428" t="s">
        <v>824</v>
      </c>
      <c r="G2023" s="429" t="s">
        <v>38</v>
      </c>
      <c r="H2023" s="429" t="s">
        <v>614</v>
      </c>
      <c r="I2023" s="429"/>
      <c r="J2023" s="443" t="s">
        <v>606</v>
      </c>
      <c r="K2023" s="429">
        <v>2</v>
      </c>
      <c r="L2023" s="113">
        <v>689.1</v>
      </c>
      <c r="M2023" s="308">
        <v>617.29999999999995</v>
      </c>
      <c r="N2023" s="308">
        <v>496</v>
      </c>
      <c r="O2023" s="431">
        <v>24</v>
      </c>
      <c r="P2023" s="353" t="s">
        <v>2137</v>
      </c>
      <c r="Q2023" s="113">
        <v>1962288</v>
      </c>
      <c r="R2023" s="113">
        <v>0</v>
      </c>
      <c r="S2023" s="113">
        <f t="shared" si="1258"/>
        <v>880252.34000000008</v>
      </c>
      <c r="T2023" s="113">
        <v>0</v>
      </c>
      <c r="U2023" s="308">
        <v>1082035.6599999999</v>
      </c>
      <c r="V2023" s="113">
        <v>0</v>
      </c>
      <c r="W2023" s="113">
        <f t="shared" si="1259"/>
        <v>2847.6099259904222</v>
      </c>
      <c r="X2023" s="113">
        <v>2847.61</v>
      </c>
      <c r="Y2023" s="120">
        <v>44561</v>
      </c>
    </row>
    <row r="2024" spans="1:25" ht="15" x14ac:dyDescent="0.25">
      <c r="A2024" s="484"/>
      <c r="B2024" s="97"/>
      <c r="C2024" s="97"/>
      <c r="D2024" s="211"/>
      <c r="E2024" s="402" t="s">
        <v>655</v>
      </c>
      <c r="F2024" s="428" t="s">
        <v>824</v>
      </c>
      <c r="G2024" s="429" t="s">
        <v>38</v>
      </c>
      <c r="H2024" s="429" t="s">
        <v>614</v>
      </c>
      <c r="I2024" s="429"/>
      <c r="J2024" s="443" t="s">
        <v>606</v>
      </c>
      <c r="K2024" s="429">
        <v>2</v>
      </c>
      <c r="L2024" s="113">
        <v>689.1</v>
      </c>
      <c r="M2024" s="308">
        <v>617.29999999999995</v>
      </c>
      <c r="N2024" s="308">
        <v>496</v>
      </c>
      <c r="O2024" s="431">
        <v>24</v>
      </c>
      <c r="P2024" s="353" t="s">
        <v>2138</v>
      </c>
      <c r="Q2024" s="113">
        <v>3576353</v>
      </c>
      <c r="R2024" s="113">
        <v>0</v>
      </c>
      <c r="S2024" s="113">
        <f t="shared" si="1258"/>
        <v>1604297.17</v>
      </c>
      <c r="T2024" s="113">
        <v>0</v>
      </c>
      <c r="U2024" s="308">
        <v>1972055.83</v>
      </c>
      <c r="V2024" s="113">
        <v>0</v>
      </c>
      <c r="W2024" s="113">
        <f t="shared" si="1259"/>
        <v>5189.88971121753</v>
      </c>
      <c r="X2024" s="113">
        <v>5189.8900000000003</v>
      </c>
      <c r="Y2024" s="120">
        <v>44561</v>
      </c>
    </row>
    <row r="2025" spans="1:25" x14ac:dyDescent="0.25">
      <c r="A2025" s="437"/>
      <c r="B2025" s="34"/>
      <c r="C2025" s="34"/>
      <c r="D2025" s="132"/>
      <c r="E2025" s="402" t="s">
        <v>655</v>
      </c>
      <c r="F2025" s="428" t="s">
        <v>824</v>
      </c>
      <c r="G2025" s="429" t="s">
        <v>38</v>
      </c>
      <c r="H2025" s="429" t="s">
        <v>614</v>
      </c>
      <c r="I2025" s="429"/>
      <c r="J2025" s="443" t="s">
        <v>606</v>
      </c>
      <c r="K2025" s="429">
        <v>2</v>
      </c>
      <c r="L2025" s="113">
        <v>689.1</v>
      </c>
      <c r="M2025" s="308">
        <v>617.29999999999995</v>
      </c>
      <c r="N2025" s="308">
        <v>496</v>
      </c>
      <c r="O2025" s="431">
        <v>24</v>
      </c>
      <c r="P2025" s="353" t="s">
        <v>2111</v>
      </c>
      <c r="Q2025" s="113">
        <v>776567</v>
      </c>
      <c r="R2025" s="113">
        <v>0</v>
      </c>
      <c r="S2025" s="113">
        <f t="shared" si="1258"/>
        <v>348356.06</v>
      </c>
      <c r="T2025" s="113">
        <v>0</v>
      </c>
      <c r="U2025" s="308">
        <v>428210.94</v>
      </c>
      <c r="V2025" s="113">
        <v>0</v>
      </c>
      <c r="W2025" s="113">
        <f t="shared" si="1259"/>
        <v>1126.9293281091277</v>
      </c>
      <c r="X2025" s="113">
        <v>1126.93</v>
      </c>
      <c r="Y2025" s="120">
        <v>44561</v>
      </c>
    </row>
    <row r="2026" spans="1:25" ht="15" x14ac:dyDescent="0.25">
      <c r="A2026" s="484"/>
      <c r="B2026" s="97"/>
      <c r="C2026" s="97"/>
      <c r="D2026" s="211"/>
      <c r="E2026" s="402" t="s">
        <v>655</v>
      </c>
      <c r="F2026" s="428" t="s">
        <v>824</v>
      </c>
      <c r="G2026" s="429" t="s">
        <v>38</v>
      </c>
      <c r="H2026" s="429" t="s">
        <v>614</v>
      </c>
      <c r="I2026" s="429"/>
      <c r="J2026" s="443" t="s">
        <v>606</v>
      </c>
      <c r="K2026" s="429">
        <v>2</v>
      </c>
      <c r="L2026" s="113">
        <v>689.1</v>
      </c>
      <c r="M2026" s="308">
        <v>617.29999999999995</v>
      </c>
      <c r="N2026" s="308">
        <v>496</v>
      </c>
      <c r="O2026" s="431">
        <v>24</v>
      </c>
      <c r="P2026" s="353" t="s">
        <v>2120</v>
      </c>
      <c r="Q2026" s="113">
        <v>321369</v>
      </c>
      <c r="R2026" s="113">
        <v>0</v>
      </c>
      <c r="S2026" s="113">
        <f t="shared" si="1258"/>
        <v>144161.21</v>
      </c>
      <c r="T2026" s="113">
        <v>0</v>
      </c>
      <c r="U2026" s="308">
        <v>177207.79</v>
      </c>
      <c r="V2026" s="113">
        <v>0</v>
      </c>
      <c r="W2026" s="113">
        <f t="shared" si="1259"/>
        <v>466.3604701784937</v>
      </c>
      <c r="X2026" s="113">
        <v>466.36</v>
      </c>
      <c r="Y2026" s="120">
        <v>44561</v>
      </c>
    </row>
    <row r="2027" spans="1:25" ht="15" x14ac:dyDescent="0.25">
      <c r="A2027" s="484"/>
      <c r="B2027" s="97"/>
      <c r="C2027" s="97"/>
      <c r="D2027" s="211"/>
      <c r="E2027" s="402" t="s">
        <v>655</v>
      </c>
      <c r="F2027" s="428" t="s">
        <v>824</v>
      </c>
      <c r="G2027" s="429" t="s">
        <v>38</v>
      </c>
      <c r="H2027" s="429" t="s">
        <v>614</v>
      </c>
      <c r="I2027" s="429"/>
      <c r="J2027" s="443" t="s">
        <v>606</v>
      </c>
      <c r="K2027" s="429">
        <v>2</v>
      </c>
      <c r="L2027" s="113">
        <v>689.1</v>
      </c>
      <c r="M2027" s="308">
        <v>617.29999999999995</v>
      </c>
      <c r="N2027" s="308">
        <v>496</v>
      </c>
      <c r="O2027" s="431">
        <v>24</v>
      </c>
      <c r="P2027" s="353" t="s">
        <v>2129</v>
      </c>
      <c r="Q2027" s="113">
        <v>4763934</v>
      </c>
      <c r="R2027" s="113">
        <v>0</v>
      </c>
      <c r="S2027" s="113">
        <f t="shared" si="1258"/>
        <v>2137027.81</v>
      </c>
      <c r="T2027" s="113">
        <v>0</v>
      </c>
      <c r="U2027" s="308">
        <v>2626906.19</v>
      </c>
      <c r="V2027" s="113">
        <v>0</v>
      </c>
      <c r="W2027" s="113">
        <f t="shared" si="1259"/>
        <v>6913.2694819329554</v>
      </c>
      <c r="X2027" s="113">
        <v>6913.27</v>
      </c>
      <c r="Y2027" s="120">
        <v>44561</v>
      </c>
    </row>
    <row r="2028" spans="1:25" ht="14.25" x14ac:dyDescent="0.25">
      <c r="A2028" s="437"/>
      <c r="B2028" s="34"/>
      <c r="C2028" s="34"/>
      <c r="D2028" s="132"/>
      <c r="E2028" s="402"/>
      <c r="F2028" s="618" t="s">
        <v>31</v>
      </c>
      <c r="G2028" s="352" t="s">
        <v>18</v>
      </c>
      <c r="H2028" s="352" t="s">
        <v>18</v>
      </c>
      <c r="I2028" s="352" t="s">
        <v>18</v>
      </c>
      <c r="J2028" s="352" t="s">
        <v>18</v>
      </c>
      <c r="K2028" s="352" t="s">
        <v>18</v>
      </c>
      <c r="L2028" s="114">
        <f>L2022</f>
        <v>689.1</v>
      </c>
      <c r="M2028" s="114">
        <f t="shared" ref="M2028:O2028" si="1260">M2022</f>
        <v>617.29999999999995</v>
      </c>
      <c r="N2028" s="114">
        <f t="shared" si="1260"/>
        <v>496</v>
      </c>
      <c r="O2028" s="465">
        <f t="shared" si="1260"/>
        <v>24</v>
      </c>
      <c r="P2028" s="463" t="s">
        <v>18</v>
      </c>
      <c r="Q2028" s="114">
        <f>SUM(Q2022:Q2027)</f>
        <v>11849591</v>
      </c>
      <c r="R2028" s="114">
        <f t="shared" ref="R2028:U2028" si="1261">SUM(R2022:R2027)</f>
        <v>0</v>
      </c>
      <c r="S2028" s="114">
        <f t="shared" si="1261"/>
        <v>5315545</v>
      </c>
      <c r="T2028" s="114">
        <f t="shared" si="1261"/>
        <v>0</v>
      </c>
      <c r="U2028" s="114">
        <f t="shared" si="1261"/>
        <v>6534046</v>
      </c>
      <c r="V2028" s="114">
        <f>SUBTOTAL(9,V2022:V2027)</f>
        <v>0</v>
      </c>
      <c r="W2028" s="466" t="s">
        <v>18</v>
      </c>
      <c r="X2028" s="466" t="s">
        <v>18</v>
      </c>
      <c r="Y2028" s="468" t="s">
        <v>18</v>
      </c>
    </row>
    <row r="2029" spans="1:25" ht="15" x14ac:dyDescent="0.25">
      <c r="A2029" s="484"/>
      <c r="B2029" s="97"/>
      <c r="C2029" s="97"/>
      <c r="D2029" s="211"/>
      <c r="E2029" s="402" t="s">
        <v>656</v>
      </c>
      <c r="F2029" s="428" t="s">
        <v>874</v>
      </c>
      <c r="G2029" s="429" t="s">
        <v>38</v>
      </c>
      <c r="H2029" s="429" t="s">
        <v>616</v>
      </c>
      <c r="I2029" s="429"/>
      <c r="J2029" s="443" t="s">
        <v>617</v>
      </c>
      <c r="K2029" s="429">
        <v>5</v>
      </c>
      <c r="L2029" s="113">
        <v>3015.4</v>
      </c>
      <c r="M2029" s="308">
        <v>2708.7</v>
      </c>
      <c r="N2029" s="308">
        <v>694.5</v>
      </c>
      <c r="O2029" s="431">
        <v>180</v>
      </c>
      <c r="P2029" s="353" t="s">
        <v>2137</v>
      </c>
      <c r="Q2029" s="113">
        <v>3216015</v>
      </c>
      <c r="R2029" s="113">
        <v>0</v>
      </c>
      <c r="S2029" s="113">
        <f t="shared" ref="S2029:S2030" si="1262">Q2029-U2029</f>
        <v>1442655.06</v>
      </c>
      <c r="T2029" s="113">
        <v>0</v>
      </c>
      <c r="U2029" s="308">
        <v>1773359.94</v>
      </c>
      <c r="V2029" s="113">
        <v>0</v>
      </c>
      <c r="W2029" s="113">
        <f t="shared" ref="W2029:W2030" si="1263">Q2029/L2029</f>
        <v>1066.5301452543608</v>
      </c>
      <c r="X2029" s="113">
        <v>1066.53</v>
      </c>
      <c r="Y2029" s="120">
        <v>44561</v>
      </c>
    </row>
    <row r="2030" spans="1:25" ht="15" x14ac:dyDescent="0.25">
      <c r="A2030" s="484"/>
      <c r="B2030" s="97"/>
      <c r="C2030" s="97"/>
      <c r="D2030" s="211"/>
      <c r="E2030" s="402" t="s">
        <v>656</v>
      </c>
      <c r="F2030" s="428" t="s">
        <v>874</v>
      </c>
      <c r="G2030" s="429" t="s">
        <v>38</v>
      </c>
      <c r="H2030" s="429" t="s">
        <v>616</v>
      </c>
      <c r="I2030" s="429"/>
      <c r="J2030" s="443" t="s">
        <v>617</v>
      </c>
      <c r="K2030" s="429">
        <v>5</v>
      </c>
      <c r="L2030" s="113">
        <v>3015.4</v>
      </c>
      <c r="M2030" s="308">
        <v>2708.7</v>
      </c>
      <c r="N2030" s="308">
        <v>694.5</v>
      </c>
      <c r="O2030" s="431">
        <v>180</v>
      </c>
      <c r="P2030" s="353" t="s">
        <v>2138</v>
      </c>
      <c r="Q2030" s="113">
        <v>11630337</v>
      </c>
      <c r="R2030" s="113">
        <v>0</v>
      </c>
      <c r="S2030" s="113">
        <f t="shared" si="1262"/>
        <v>5217191.01</v>
      </c>
      <c r="T2030" s="113">
        <v>0</v>
      </c>
      <c r="U2030" s="308">
        <v>6413145.9900000002</v>
      </c>
      <c r="V2030" s="113">
        <v>0</v>
      </c>
      <c r="W2030" s="113">
        <f t="shared" si="1263"/>
        <v>3856.9798368375668</v>
      </c>
      <c r="X2030" s="113">
        <v>3856.98</v>
      </c>
      <c r="Y2030" s="120">
        <v>44561</v>
      </c>
    </row>
    <row r="2031" spans="1:25" ht="15" x14ac:dyDescent="0.25">
      <c r="A2031" s="484"/>
      <c r="B2031" s="97"/>
      <c r="C2031" s="97"/>
      <c r="D2031" s="211"/>
      <c r="E2031" s="402"/>
      <c r="F2031" s="618" t="s">
        <v>31</v>
      </c>
      <c r="G2031" s="352" t="s">
        <v>18</v>
      </c>
      <c r="H2031" s="352" t="s">
        <v>18</v>
      </c>
      <c r="I2031" s="352" t="s">
        <v>18</v>
      </c>
      <c r="J2031" s="352" t="s">
        <v>18</v>
      </c>
      <c r="K2031" s="352" t="s">
        <v>18</v>
      </c>
      <c r="L2031" s="114">
        <f>L2029</f>
        <v>3015.4</v>
      </c>
      <c r="M2031" s="114">
        <f t="shared" ref="M2031:O2031" si="1264">M2029</f>
        <v>2708.7</v>
      </c>
      <c r="N2031" s="114">
        <f t="shared" si="1264"/>
        <v>694.5</v>
      </c>
      <c r="O2031" s="465">
        <f t="shared" si="1264"/>
        <v>180</v>
      </c>
      <c r="P2031" s="463" t="s">
        <v>18</v>
      </c>
      <c r="Q2031" s="114">
        <f>SUM(Q2029:Q2030)</f>
        <v>14846352</v>
      </c>
      <c r="R2031" s="114">
        <f t="shared" ref="R2031:U2031" si="1265">SUM(R2029:R2030)</f>
        <v>0</v>
      </c>
      <c r="S2031" s="114">
        <f t="shared" si="1265"/>
        <v>6659846.0700000003</v>
      </c>
      <c r="T2031" s="114">
        <f t="shared" si="1265"/>
        <v>0</v>
      </c>
      <c r="U2031" s="114">
        <f t="shared" si="1265"/>
        <v>8186505.9299999997</v>
      </c>
      <c r="V2031" s="114">
        <f>SUBTOTAL(9,V2029:V2030)</f>
        <v>0</v>
      </c>
      <c r="W2031" s="466" t="s">
        <v>18</v>
      </c>
      <c r="X2031" s="466" t="s">
        <v>18</v>
      </c>
      <c r="Y2031" s="468" t="s">
        <v>18</v>
      </c>
    </row>
    <row r="2032" spans="1:25" ht="15" x14ac:dyDescent="0.25">
      <c r="A2032" s="484"/>
      <c r="B2032" s="97"/>
      <c r="C2032" s="97"/>
      <c r="D2032" s="211"/>
      <c r="E2032" s="402" t="s">
        <v>657</v>
      </c>
      <c r="F2032" s="428" t="s">
        <v>826</v>
      </c>
      <c r="G2032" s="429" t="s">
        <v>38</v>
      </c>
      <c r="H2032" s="429" t="s">
        <v>616</v>
      </c>
      <c r="I2032" s="429"/>
      <c r="J2032" s="429" t="s">
        <v>600</v>
      </c>
      <c r="K2032" s="429">
        <v>5</v>
      </c>
      <c r="L2032" s="113">
        <v>3011.7</v>
      </c>
      <c r="M2032" s="308">
        <v>2686.9</v>
      </c>
      <c r="N2032" s="308">
        <v>692.3</v>
      </c>
      <c r="O2032" s="431">
        <v>174</v>
      </c>
      <c r="P2032" s="353" t="s">
        <v>2119</v>
      </c>
      <c r="Q2032" s="113">
        <v>166969</v>
      </c>
      <c r="R2032" s="113">
        <v>0</v>
      </c>
      <c r="S2032" s="113">
        <f>Q2032-U2032</f>
        <v>74899.740000000005</v>
      </c>
      <c r="T2032" s="113">
        <v>0</v>
      </c>
      <c r="U2032" s="308">
        <v>92069.26</v>
      </c>
      <c r="V2032" s="113">
        <v>0</v>
      </c>
      <c r="W2032" s="113">
        <f>Q2032/L2032</f>
        <v>55.440116877511045</v>
      </c>
      <c r="X2032" s="113">
        <v>55.44</v>
      </c>
      <c r="Y2032" s="120">
        <v>44561</v>
      </c>
    </row>
    <row r="2033" spans="1:25" ht="14.25" x14ac:dyDescent="0.25">
      <c r="A2033" s="437"/>
      <c r="B2033" s="34"/>
      <c r="C2033" s="34"/>
      <c r="D2033" s="132"/>
      <c r="E2033" s="402"/>
      <c r="F2033" s="618" t="s">
        <v>31</v>
      </c>
      <c r="G2033" s="352" t="s">
        <v>18</v>
      </c>
      <c r="H2033" s="352" t="s">
        <v>18</v>
      </c>
      <c r="I2033" s="352" t="s">
        <v>18</v>
      </c>
      <c r="J2033" s="352" t="s">
        <v>18</v>
      </c>
      <c r="K2033" s="352" t="s">
        <v>18</v>
      </c>
      <c r="L2033" s="114">
        <f>L2032</f>
        <v>3011.7</v>
      </c>
      <c r="M2033" s="114">
        <f t="shared" ref="M2033:O2033" si="1266">M2032</f>
        <v>2686.9</v>
      </c>
      <c r="N2033" s="114">
        <f t="shared" si="1266"/>
        <v>692.3</v>
      </c>
      <c r="O2033" s="465">
        <f t="shared" si="1266"/>
        <v>174</v>
      </c>
      <c r="P2033" s="463" t="s">
        <v>18</v>
      </c>
      <c r="Q2033" s="114">
        <f>SUM(Q2032:Q2032)</f>
        <v>166969</v>
      </c>
      <c r="R2033" s="114">
        <f t="shared" ref="R2033:U2033" si="1267">SUM(R2032:R2032)</f>
        <v>0</v>
      </c>
      <c r="S2033" s="114">
        <f t="shared" si="1267"/>
        <v>74899.740000000005</v>
      </c>
      <c r="T2033" s="114">
        <f t="shared" si="1267"/>
        <v>0</v>
      </c>
      <c r="U2033" s="114">
        <f t="shared" si="1267"/>
        <v>92069.26</v>
      </c>
      <c r="V2033" s="114">
        <f>SUBTOTAL(9,V2032:V2032)</f>
        <v>0</v>
      </c>
      <c r="W2033" s="466" t="s">
        <v>18</v>
      </c>
      <c r="X2033" s="466" t="s">
        <v>18</v>
      </c>
      <c r="Y2033" s="468" t="s">
        <v>18</v>
      </c>
    </row>
    <row r="2034" spans="1:25" ht="15" x14ac:dyDescent="0.25">
      <c r="A2034" s="484"/>
      <c r="B2034" s="97"/>
      <c r="C2034" s="97"/>
      <c r="D2034" s="211"/>
      <c r="E2034" s="402" t="s">
        <v>658</v>
      </c>
      <c r="F2034" s="428" t="s">
        <v>910</v>
      </c>
      <c r="G2034" s="429" t="s">
        <v>38</v>
      </c>
      <c r="H2034" s="443" t="s">
        <v>616</v>
      </c>
      <c r="I2034" s="429"/>
      <c r="J2034" s="443" t="s">
        <v>600</v>
      </c>
      <c r="K2034" s="429">
        <v>5</v>
      </c>
      <c r="L2034" s="113">
        <v>5718.9</v>
      </c>
      <c r="M2034" s="308">
        <v>5415.6</v>
      </c>
      <c r="N2034" s="308">
        <v>1386.3</v>
      </c>
      <c r="O2034" s="431">
        <v>360</v>
      </c>
      <c r="P2034" s="353" t="s">
        <v>2119</v>
      </c>
      <c r="Q2034" s="113">
        <v>317056</v>
      </c>
      <c r="R2034" s="113">
        <v>0</v>
      </c>
      <c r="S2034" s="113">
        <f>Q2034-U2034</f>
        <v>142226.46</v>
      </c>
      <c r="T2034" s="113">
        <v>0</v>
      </c>
      <c r="U2034" s="308">
        <v>174829.54</v>
      </c>
      <c r="V2034" s="113">
        <v>0</v>
      </c>
      <c r="W2034" s="113">
        <f>Q2034/L2034</f>
        <v>55.440032174019485</v>
      </c>
      <c r="X2034" s="113">
        <v>55.44</v>
      </c>
      <c r="Y2034" s="120">
        <v>44561</v>
      </c>
    </row>
    <row r="2035" spans="1:25" ht="15" x14ac:dyDescent="0.25">
      <c r="A2035" s="484"/>
      <c r="B2035" s="97"/>
      <c r="C2035" s="97"/>
      <c r="D2035" s="211"/>
      <c r="E2035" s="402"/>
      <c r="F2035" s="618" t="s">
        <v>31</v>
      </c>
      <c r="G2035" s="352" t="s">
        <v>18</v>
      </c>
      <c r="H2035" s="352" t="s">
        <v>18</v>
      </c>
      <c r="I2035" s="352" t="s">
        <v>18</v>
      </c>
      <c r="J2035" s="352" t="s">
        <v>18</v>
      </c>
      <c r="K2035" s="352" t="s">
        <v>18</v>
      </c>
      <c r="L2035" s="114">
        <f>L2034</f>
        <v>5718.9</v>
      </c>
      <c r="M2035" s="114">
        <f t="shared" ref="M2035:O2035" si="1268">M2034</f>
        <v>5415.6</v>
      </c>
      <c r="N2035" s="114">
        <f t="shared" si="1268"/>
        <v>1386.3</v>
      </c>
      <c r="O2035" s="465">
        <f t="shared" si="1268"/>
        <v>360</v>
      </c>
      <c r="P2035" s="463" t="s">
        <v>18</v>
      </c>
      <c r="Q2035" s="114">
        <f>SUM(Q2034:Q2034)</f>
        <v>317056</v>
      </c>
      <c r="R2035" s="114">
        <f t="shared" ref="R2035:U2035" si="1269">SUM(R2034:R2034)</f>
        <v>0</v>
      </c>
      <c r="S2035" s="114">
        <f t="shared" si="1269"/>
        <v>142226.46</v>
      </c>
      <c r="T2035" s="114">
        <f t="shared" si="1269"/>
        <v>0</v>
      </c>
      <c r="U2035" s="114">
        <f t="shared" si="1269"/>
        <v>174829.54</v>
      </c>
      <c r="V2035" s="114">
        <f>SUBTOTAL(9,V2034:V2034)</f>
        <v>0</v>
      </c>
      <c r="W2035" s="466" t="s">
        <v>18</v>
      </c>
      <c r="X2035" s="466" t="s">
        <v>18</v>
      </c>
      <c r="Y2035" s="468" t="s">
        <v>18</v>
      </c>
    </row>
    <row r="2036" spans="1:25" x14ac:dyDescent="0.25">
      <c r="A2036" s="437"/>
      <c r="B2036" s="34"/>
      <c r="C2036" s="34"/>
      <c r="D2036" s="132"/>
      <c r="E2036" s="402" t="s">
        <v>659</v>
      </c>
      <c r="F2036" s="428" t="s">
        <v>828</v>
      </c>
      <c r="G2036" s="429" t="s">
        <v>38</v>
      </c>
      <c r="H2036" s="443" t="s">
        <v>618</v>
      </c>
      <c r="I2036" s="429"/>
      <c r="J2036" s="443" t="s">
        <v>613</v>
      </c>
      <c r="K2036" s="429">
        <v>4</v>
      </c>
      <c r="L2036" s="113">
        <v>2221.6999999999998</v>
      </c>
      <c r="M2036" s="308">
        <v>2004.4</v>
      </c>
      <c r="N2036" s="308">
        <v>676</v>
      </c>
      <c r="O2036" s="431">
        <v>144</v>
      </c>
      <c r="P2036" s="353" t="s">
        <v>2111</v>
      </c>
      <c r="Q2036" s="113">
        <v>1283587</v>
      </c>
      <c r="R2036" s="113">
        <v>0</v>
      </c>
      <c r="S2036" s="113">
        <f t="shared" ref="S2036:S2039" si="1270">Q2036-U2036</f>
        <v>575797.46</v>
      </c>
      <c r="T2036" s="113">
        <v>0</v>
      </c>
      <c r="U2036" s="308">
        <v>707789.54</v>
      </c>
      <c r="V2036" s="113">
        <v>0</v>
      </c>
      <c r="W2036" s="113">
        <f t="shared" ref="W2036:W2039" si="1271">Q2036/L2036</f>
        <v>577.74992123148945</v>
      </c>
      <c r="X2036" s="113">
        <v>577.75</v>
      </c>
      <c r="Y2036" s="120">
        <v>44561</v>
      </c>
    </row>
    <row r="2037" spans="1:25" ht="15" x14ac:dyDescent="0.25">
      <c r="A2037" s="484"/>
      <c r="B2037" s="97"/>
      <c r="C2037" s="97"/>
      <c r="D2037" s="211"/>
      <c r="E2037" s="402" t="s">
        <v>659</v>
      </c>
      <c r="F2037" s="428" t="s">
        <v>828</v>
      </c>
      <c r="G2037" s="429" t="s">
        <v>38</v>
      </c>
      <c r="H2037" s="429" t="s">
        <v>618</v>
      </c>
      <c r="I2037" s="429"/>
      <c r="J2037" s="443" t="s">
        <v>613</v>
      </c>
      <c r="K2037" s="429">
        <v>4</v>
      </c>
      <c r="L2037" s="113">
        <v>2221.6999999999998</v>
      </c>
      <c r="M2037" s="308">
        <v>2004.4</v>
      </c>
      <c r="N2037" s="308">
        <v>676</v>
      </c>
      <c r="O2037" s="431">
        <v>144</v>
      </c>
      <c r="P2037" s="353" t="s">
        <v>2115</v>
      </c>
      <c r="Q2037" s="113">
        <v>592772</v>
      </c>
      <c r="R2037" s="113">
        <v>0</v>
      </c>
      <c r="S2037" s="113">
        <f t="shared" si="1270"/>
        <v>265908.44</v>
      </c>
      <c r="T2037" s="113">
        <v>0</v>
      </c>
      <c r="U2037" s="308">
        <v>326863.56</v>
      </c>
      <c r="V2037" s="113">
        <v>0</v>
      </c>
      <c r="W2037" s="113">
        <f t="shared" si="1271"/>
        <v>266.81010037358783</v>
      </c>
      <c r="X2037" s="113">
        <v>266.81</v>
      </c>
      <c r="Y2037" s="120">
        <v>44561</v>
      </c>
    </row>
    <row r="2038" spans="1:25" ht="15" x14ac:dyDescent="0.25">
      <c r="A2038" s="484"/>
      <c r="B2038" s="97"/>
      <c r="C2038" s="97"/>
      <c r="D2038" s="211"/>
      <c r="E2038" s="402" t="s">
        <v>659</v>
      </c>
      <c r="F2038" s="428" t="s">
        <v>828</v>
      </c>
      <c r="G2038" s="429" t="s">
        <v>38</v>
      </c>
      <c r="H2038" s="429" t="s">
        <v>618</v>
      </c>
      <c r="I2038" s="429"/>
      <c r="J2038" s="443" t="s">
        <v>613</v>
      </c>
      <c r="K2038" s="429">
        <v>4</v>
      </c>
      <c r="L2038" s="113">
        <v>2221.6999999999998</v>
      </c>
      <c r="M2038" s="308">
        <v>2004.4</v>
      </c>
      <c r="N2038" s="308">
        <v>676</v>
      </c>
      <c r="O2038" s="431">
        <v>144</v>
      </c>
      <c r="P2038" s="353" t="s">
        <v>2137</v>
      </c>
      <c r="Q2038" s="113">
        <v>1047398</v>
      </c>
      <c r="R2038" s="113">
        <v>0</v>
      </c>
      <c r="S2038" s="113">
        <f t="shared" si="1270"/>
        <v>469846.69999999995</v>
      </c>
      <c r="T2038" s="113">
        <v>0</v>
      </c>
      <c r="U2038" s="308">
        <v>577551.30000000005</v>
      </c>
      <c r="V2038" s="113">
        <v>0</v>
      </c>
      <c r="W2038" s="113">
        <f t="shared" si="1271"/>
        <v>471.43988837376787</v>
      </c>
      <c r="X2038" s="113">
        <v>471.44</v>
      </c>
      <c r="Y2038" s="120">
        <v>44561</v>
      </c>
    </row>
    <row r="2039" spans="1:25" x14ac:dyDescent="0.25">
      <c r="A2039" s="437"/>
      <c r="B2039" s="34"/>
      <c r="C2039" s="34"/>
      <c r="D2039" s="132"/>
      <c r="E2039" s="402" t="s">
        <v>659</v>
      </c>
      <c r="F2039" s="428" t="s">
        <v>828</v>
      </c>
      <c r="G2039" s="429" t="s">
        <v>38</v>
      </c>
      <c r="H2039" s="429" t="s">
        <v>618</v>
      </c>
      <c r="I2039" s="429"/>
      <c r="J2039" s="443" t="s">
        <v>613</v>
      </c>
      <c r="K2039" s="429">
        <v>4</v>
      </c>
      <c r="L2039" s="113">
        <v>2221.6999999999998</v>
      </c>
      <c r="M2039" s="308">
        <v>2004.4</v>
      </c>
      <c r="N2039" s="308">
        <v>676</v>
      </c>
      <c r="O2039" s="431">
        <v>144</v>
      </c>
      <c r="P2039" s="353" t="s">
        <v>2138</v>
      </c>
      <c r="Q2039" s="113">
        <v>3709328</v>
      </c>
      <c r="R2039" s="113">
        <v>0</v>
      </c>
      <c r="S2039" s="113">
        <f t="shared" si="1270"/>
        <v>1663947.72</v>
      </c>
      <c r="T2039" s="113">
        <v>0</v>
      </c>
      <c r="U2039" s="308">
        <v>2045380.28</v>
      </c>
      <c r="V2039" s="113">
        <v>0</v>
      </c>
      <c r="W2039" s="113">
        <f t="shared" si="1271"/>
        <v>1669.5899536391053</v>
      </c>
      <c r="X2039" s="113">
        <v>1669.59</v>
      </c>
      <c r="Y2039" s="120">
        <v>44561</v>
      </c>
    </row>
    <row r="2040" spans="1:25" ht="15" x14ac:dyDescent="0.25">
      <c r="A2040" s="484"/>
      <c r="B2040" s="97"/>
      <c r="C2040" s="97"/>
      <c r="D2040" s="211"/>
      <c r="E2040" s="402"/>
      <c r="F2040" s="618" t="s">
        <v>31</v>
      </c>
      <c r="G2040" s="352" t="s">
        <v>18</v>
      </c>
      <c r="H2040" s="352" t="s">
        <v>18</v>
      </c>
      <c r="I2040" s="352" t="s">
        <v>18</v>
      </c>
      <c r="J2040" s="352" t="s">
        <v>18</v>
      </c>
      <c r="K2040" s="352" t="s">
        <v>18</v>
      </c>
      <c r="L2040" s="114">
        <f>L2036</f>
        <v>2221.6999999999998</v>
      </c>
      <c r="M2040" s="114">
        <f t="shared" ref="M2040:O2040" si="1272">M2036</f>
        <v>2004.4</v>
      </c>
      <c r="N2040" s="114">
        <f t="shared" si="1272"/>
        <v>676</v>
      </c>
      <c r="O2040" s="465">
        <f t="shared" si="1272"/>
        <v>144</v>
      </c>
      <c r="P2040" s="463" t="s">
        <v>18</v>
      </c>
      <c r="Q2040" s="114">
        <f>SUM(Q2036:Q2039)</f>
        <v>6633085</v>
      </c>
      <c r="R2040" s="114">
        <f t="shared" ref="R2040:U2040" si="1273">SUM(R2036:R2039)</f>
        <v>0</v>
      </c>
      <c r="S2040" s="114">
        <f t="shared" si="1273"/>
        <v>2975500.32</v>
      </c>
      <c r="T2040" s="114">
        <f t="shared" si="1273"/>
        <v>0</v>
      </c>
      <c r="U2040" s="114">
        <f t="shared" si="1273"/>
        <v>3657584.68</v>
      </c>
      <c r="V2040" s="114">
        <f>SUBTOTAL(9,V2036:V2039)</f>
        <v>0</v>
      </c>
      <c r="W2040" s="466" t="s">
        <v>18</v>
      </c>
      <c r="X2040" s="466" t="s">
        <v>18</v>
      </c>
      <c r="Y2040" s="468" t="s">
        <v>18</v>
      </c>
    </row>
    <row r="2041" spans="1:25" ht="15" x14ac:dyDescent="0.25">
      <c r="A2041" s="484"/>
      <c r="B2041" s="97"/>
      <c r="C2041" s="97"/>
      <c r="D2041" s="211"/>
      <c r="E2041" s="402" t="s">
        <v>660</v>
      </c>
      <c r="F2041" s="428" t="s">
        <v>875</v>
      </c>
      <c r="G2041" s="429" t="s">
        <v>38</v>
      </c>
      <c r="H2041" s="429" t="s">
        <v>702</v>
      </c>
      <c r="I2041" s="429"/>
      <c r="J2041" s="443" t="s">
        <v>617</v>
      </c>
      <c r="K2041" s="429">
        <v>5</v>
      </c>
      <c r="L2041" s="113">
        <v>3031</v>
      </c>
      <c r="M2041" s="308">
        <v>2725.4</v>
      </c>
      <c r="N2041" s="308">
        <v>692</v>
      </c>
      <c r="O2041" s="431">
        <v>180</v>
      </c>
      <c r="P2041" s="353" t="s">
        <v>2137</v>
      </c>
      <c r="Q2041" s="113">
        <v>3232652</v>
      </c>
      <c r="R2041" s="113">
        <v>0</v>
      </c>
      <c r="S2041" s="113">
        <f t="shared" ref="S2041:S2042" si="1274">Q2041-U2041</f>
        <v>1450118.17</v>
      </c>
      <c r="T2041" s="113">
        <v>0</v>
      </c>
      <c r="U2041" s="308">
        <v>1782533.83</v>
      </c>
      <c r="V2041" s="113">
        <v>0</v>
      </c>
      <c r="W2041" s="113">
        <f t="shared" ref="W2041:W2042" si="1275">Q2041/L2041</f>
        <v>1066.5298581326294</v>
      </c>
      <c r="X2041" s="113">
        <v>1066.53</v>
      </c>
      <c r="Y2041" s="120">
        <v>44561</v>
      </c>
    </row>
    <row r="2042" spans="1:25" ht="15" x14ac:dyDescent="0.25">
      <c r="A2042" s="484"/>
      <c r="B2042" s="97"/>
      <c r="C2042" s="97"/>
      <c r="D2042" s="211"/>
      <c r="E2042" s="402" t="s">
        <v>660</v>
      </c>
      <c r="F2042" s="428" t="s">
        <v>875</v>
      </c>
      <c r="G2042" s="429" t="s">
        <v>38</v>
      </c>
      <c r="H2042" s="429" t="s">
        <v>702</v>
      </c>
      <c r="I2042" s="429"/>
      <c r="J2042" s="443" t="s">
        <v>617</v>
      </c>
      <c r="K2042" s="429">
        <v>5</v>
      </c>
      <c r="L2042" s="113">
        <v>3031</v>
      </c>
      <c r="M2042" s="308">
        <v>2725.4</v>
      </c>
      <c r="N2042" s="308">
        <v>692</v>
      </c>
      <c r="O2042" s="431">
        <v>180</v>
      </c>
      <c r="P2042" s="353" t="s">
        <v>2138</v>
      </c>
      <c r="Q2042" s="113">
        <v>11690506</v>
      </c>
      <c r="R2042" s="113">
        <v>0</v>
      </c>
      <c r="S2042" s="113">
        <f t="shared" si="1274"/>
        <v>5244181.9000000004</v>
      </c>
      <c r="T2042" s="113">
        <v>0</v>
      </c>
      <c r="U2042" s="308">
        <v>6446324.0999999996</v>
      </c>
      <c r="V2042" s="113">
        <v>0</v>
      </c>
      <c r="W2042" s="113">
        <f t="shared" si="1275"/>
        <v>3856.9798746288352</v>
      </c>
      <c r="X2042" s="113">
        <v>3856.98</v>
      </c>
      <c r="Y2042" s="120">
        <v>44561</v>
      </c>
    </row>
    <row r="2043" spans="1:25" ht="14.25" x14ac:dyDescent="0.25">
      <c r="A2043" s="437"/>
      <c r="B2043" s="34"/>
      <c r="C2043" s="34"/>
      <c r="D2043" s="132"/>
      <c r="E2043" s="402"/>
      <c r="F2043" s="618" t="s">
        <v>31</v>
      </c>
      <c r="G2043" s="352" t="s">
        <v>18</v>
      </c>
      <c r="H2043" s="352" t="s">
        <v>18</v>
      </c>
      <c r="I2043" s="352" t="s">
        <v>18</v>
      </c>
      <c r="J2043" s="352" t="s">
        <v>18</v>
      </c>
      <c r="K2043" s="352" t="s">
        <v>18</v>
      </c>
      <c r="L2043" s="114">
        <f>L2041</f>
        <v>3031</v>
      </c>
      <c r="M2043" s="114">
        <f t="shared" ref="M2043:O2043" si="1276">M2041</f>
        <v>2725.4</v>
      </c>
      <c r="N2043" s="114">
        <f t="shared" si="1276"/>
        <v>692</v>
      </c>
      <c r="O2043" s="465">
        <f t="shared" si="1276"/>
        <v>180</v>
      </c>
      <c r="P2043" s="463" t="s">
        <v>18</v>
      </c>
      <c r="Q2043" s="114">
        <f>SUM(Q2041:Q2042)</f>
        <v>14923158</v>
      </c>
      <c r="R2043" s="114">
        <f t="shared" ref="R2043:U2043" si="1277">SUM(R2041:R2042)</f>
        <v>0</v>
      </c>
      <c r="S2043" s="114">
        <f t="shared" si="1277"/>
        <v>6694300.0700000003</v>
      </c>
      <c r="T2043" s="114">
        <f t="shared" si="1277"/>
        <v>0</v>
      </c>
      <c r="U2043" s="114">
        <f t="shared" si="1277"/>
        <v>8228857.9299999997</v>
      </c>
      <c r="V2043" s="114">
        <f>SUBTOTAL(9,V2041:V2042)</f>
        <v>0</v>
      </c>
      <c r="W2043" s="466" t="s">
        <v>18</v>
      </c>
      <c r="X2043" s="466" t="s">
        <v>18</v>
      </c>
      <c r="Y2043" s="468" t="s">
        <v>18</v>
      </c>
    </row>
    <row r="2044" spans="1:25" ht="15" x14ac:dyDescent="0.25">
      <c r="A2044" s="484"/>
      <c r="B2044" s="97"/>
      <c r="C2044" s="97"/>
      <c r="D2044" s="211"/>
      <c r="E2044" s="402" t="s">
        <v>661</v>
      </c>
      <c r="F2044" s="428" t="s">
        <v>876</v>
      </c>
      <c r="G2044" s="429" t="s">
        <v>38</v>
      </c>
      <c r="H2044" s="443" t="s">
        <v>114</v>
      </c>
      <c r="I2044" s="429"/>
      <c r="J2044" s="443" t="s">
        <v>600</v>
      </c>
      <c r="K2044" s="429">
        <v>5</v>
      </c>
      <c r="L2044" s="113">
        <v>6004.7</v>
      </c>
      <c r="M2044" s="308">
        <v>5406.3</v>
      </c>
      <c r="N2044" s="308">
        <v>1500</v>
      </c>
      <c r="O2044" s="431">
        <v>360</v>
      </c>
      <c r="P2044" s="353" t="s">
        <v>2138</v>
      </c>
      <c r="Q2044" s="113">
        <v>11504945</v>
      </c>
      <c r="R2044" s="113">
        <v>0</v>
      </c>
      <c r="S2044" s="113">
        <f>Q2044-U2044</f>
        <v>5160942.08</v>
      </c>
      <c r="T2044" s="113">
        <v>0</v>
      </c>
      <c r="U2044" s="308">
        <v>6344002.9199999999</v>
      </c>
      <c r="V2044" s="113">
        <v>0</v>
      </c>
      <c r="W2044" s="113">
        <f>Q2044/L2044</f>
        <v>1915.9899745199593</v>
      </c>
      <c r="X2044" s="113">
        <v>1915.99</v>
      </c>
      <c r="Y2044" s="120">
        <v>44561</v>
      </c>
    </row>
    <row r="2045" spans="1:25" ht="15" x14ac:dyDescent="0.25">
      <c r="A2045" s="484"/>
      <c r="B2045" s="97"/>
      <c r="C2045" s="97"/>
      <c r="D2045" s="211"/>
      <c r="E2045" s="402"/>
      <c r="F2045" s="618" t="s">
        <v>31</v>
      </c>
      <c r="G2045" s="352" t="s">
        <v>18</v>
      </c>
      <c r="H2045" s="352" t="s">
        <v>18</v>
      </c>
      <c r="I2045" s="352" t="s">
        <v>18</v>
      </c>
      <c r="J2045" s="352" t="s">
        <v>18</v>
      </c>
      <c r="K2045" s="352" t="s">
        <v>18</v>
      </c>
      <c r="L2045" s="114">
        <f>L2044</f>
        <v>6004.7</v>
      </c>
      <c r="M2045" s="114">
        <f t="shared" ref="M2045:O2045" si="1278">M2044</f>
        <v>5406.3</v>
      </c>
      <c r="N2045" s="114">
        <f t="shared" si="1278"/>
        <v>1500</v>
      </c>
      <c r="O2045" s="465">
        <f t="shared" si="1278"/>
        <v>360</v>
      </c>
      <c r="P2045" s="463" t="s">
        <v>18</v>
      </c>
      <c r="Q2045" s="114">
        <f>SUM(Q2044:Q2044)</f>
        <v>11504945</v>
      </c>
      <c r="R2045" s="114">
        <f t="shared" ref="R2045:U2045" si="1279">SUM(R2044:R2044)</f>
        <v>0</v>
      </c>
      <c r="S2045" s="114">
        <f t="shared" si="1279"/>
        <v>5160942.08</v>
      </c>
      <c r="T2045" s="114">
        <f t="shared" si="1279"/>
        <v>0</v>
      </c>
      <c r="U2045" s="114">
        <f t="shared" si="1279"/>
        <v>6344002.9199999999</v>
      </c>
      <c r="V2045" s="114">
        <f>SUBTOTAL(9,V2044:V2044)</f>
        <v>0</v>
      </c>
      <c r="W2045" s="466" t="s">
        <v>18</v>
      </c>
      <c r="X2045" s="466" t="s">
        <v>18</v>
      </c>
      <c r="Y2045" s="468" t="s">
        <v>18</v>
      </c>
    </row>
    <row r="2046" spans="1:25" ht="15" x14ac:dyDescent="0.25">
      <c r="A2046" s="484"/>
      <c r="B2046" s="97"/>
      <c r="C2046" s="97"/>
      <c r="D2046" s="211"/>
      <c r="E2046" s="402" t="s">
        <v>665</v>
      </c>
      <c r="F2046" s="428" t="s">
        <v>831</v>
      </c>
      <c r="G2046" s="429" t="s">
        <v>38</v>
      </c>
      <c r="H2046" s="443" t="s">
        <v>611</v>
      </c>
      <c r="I2046" s="429"/>
      <c r="J2046" s="443" t="s">
        <v>613</v>
      </c>
      <c r="K2046" s="429">
        <v>4</v>
      </c>
      <c r="L2046" s="113">
        <v>2954.5</v>
      </c>
      <c r="M2046" s="308">
        <v>2757.1</v>
      </c>
      <c r="N2046" s="308"/>
      <c r="O2046" s="431">
        <v>186</v>
      </c>
      <c r="P2046" s="353" t="s">
        <v>2129</v>
      </c>
      <c r="Q2046" s="113">
        <v>17786385</v>
      </c>
      <c r="R2046" s="113">
        <v>0</v>
      </c>
      <c r="S2046" s="113">
        <f>Q2046-U2046</f>
        <v>7978699.8399999999</v>
      </c>
      <c r="T2046" s="113">
        <v>0</v>
      </c>
      <c r="U2046" s="308">
        <v>9807685.1600000001</v>
      </c>
      <c r="V2046" s="113">
        <v>0</v>
      </c>
      <c r="W2046" s="113">
        <f>Q2046/L2046</f>
        <v>6020.099847689964</v>
      </c>
      <c r="X2046" s="113">
        <v>6020.1</v>
      </c>
      <c r="Y2046" s="120">
        <v>44561</v>
      </c>
    </row>
    <row r="2047" spans="1:25" ht="15" x14ac:dyDescent="0.25">
      <c r="A2047" s="484"/>
      <c r="B2047" s="97"/>
      <c r="C2047" s="97"/>
      <c r="D2047" s="211"/>
      <c r="E2047" s="402"/>
      <c r="F2047" s="618" t="s">
        <v>31</v>
      </c>
      <c r="G2047" s="352" t="s">
        <v>18</v>
      </c>
      <c r="H2047" s="352" t="s">
        <v>18</v>
      </c>
      <c r="I2047" s="352" t="s">
        <v>18</v>
      </c>
      <c r="J2047" s="352" t="s">
        <v>18</v>
      </c>
      <c r="K2047" s="352" t="s">
        <v>18</v>
      </c>
      <c r="L2047" s="114">
        <f>L2046</f>
        <v>2954.5</v>
      </c>
      <c r="M2047" s="114">
        <f t="shared" ref="M2047:O2047" si="1280">M2046</f>
        <v>2757.1</v>
      </c>
      <c r="N2047" s="114">
        <f t="shared" si="1280"/>
        <v>0</v>
      </c>
      <c r="O2047" s="465">
        <f t="shared" si="1280"/>
        <v>186</v>
      </c>
      <c r="P2047" s="463" t="s">
        <v>18</v>
      </c>
      <c r="Q2047" s="114">
        <f>SUM(Q2046:Q2046)</f>
        <v>17786385</v>
      </c>
      <c r="R2047" s="114">
        <f t="shared" ref="R2047:U2047" si="1281">SUM(R2046:R2046)</f>
        <v>0</v>
      </c>
      <c r="S2047" s="114">
        <f t="shared" si="1281"/>
        <v>7978699.8399999999</v>
      </c>
      <c r="T2047" s="114">
        <f t="shared" si="1281"/>
        <v>0</v>
      </c>
      <c r="U2047" s="114">
        <f t="shared" si="1281"/>
        <v>9807685.1600000001</v>
      </c>
      <c r="V2047" s="114">
        <f>SUBTOTAL(9,V2046:V2046)</f>
        <v>0</v>
      </c>
      <c r="W2047" s="466" t="s">
        <v>18</v>
      </c>
      <c r="X2047" s="466" t="s">
        <v>18</v>
      </c>
      <c r="Y2047" s="468" t="s">
        <v>18</v>
      </c>
    </row>
    <row r="2048" spans="1:25" x14ac:dyDescent="0.25">
      <c r="A2048" s="437"/>
      <c r="B2048" s="34"/>
      <c r="C2048" s="34"/>
      <c r="D2048" s="132"/>
      <c r="E2048" s="402" t="s">
        <v>666</v>
      </c>
      <c r="F2048" s="428" t="s">
        <v>877</v>
      </c>
      <c r="G2048" s="429" t="s">
        <v>38</v>
      </c>
      <c r="H2048" s="429" t="s">
        <v>703</v>
      </c>
      <c r="I2048" s="429"/>
      <c r="J2048" s="443" t="s">
        <v>613</v>
      </c>
      <c r="K2048" s="429">
        <v>4</v>
      </c>
      <c r="L2048" s="113">
        <v>2720.4</v>
      </c>
      <c r="M2048" s="308">
        <v>2554.4</v>
      </c>
      <c r="N2048" s="308">
        <v>723.3</v>
      </c>
      <c r="O2048" s="431">
        <v>147</v>
      </c>
      <c r="P2048" s="353" t="s">
        <v>2138</v>
      </c>
      <c r="Q2048" s="113">
        <v>4541953</v>
      </c>
      <c r="R2048" s="113">
        <v>0</v>
      </c>
      <c r="S2048" s="113">
        <f t="shared" ref="S2048:S2049" si="1282">Q2048-U2048</f>
        <v>2037450.54</v>
      </c>
      <c r="T2048" s="113">
        <v>0</v>
      </c>
      <c r="U2048" s="308">
        <v>2504502.46</v>
      </c>
      <c r="V2048" s="113">
        <v>0</v>
      </c>
      <c r="W2048" s="113">
        <f t="shared" ref="W2048:W2049" si="1283">Q2048/L2048</f>
        <v>1669.5901338038523</v>
      </c>
      <c r="X2048" s="113">
        <v>1669.59</v>
      </c>
      <c r="Y2048" s="120">
        <v>44561</v>
      </c>
    </row>
    <row r="2049" spans="1:25" ht="15" x14ac:dyDescent="0.25">
      <c r="A2049" s="484"/>
      <c r="B2049" s="97"/>
      <c r="C2049" s="97"/>
      <c r="D2049" s="211"/>
      <c r="E2049" s="402" t="s">
        <v>666</v>
      </c>
      <c r="F2049" s="428" t="s">
        <v>877</v>
      </c>
      <c r="G2049" s="429" t="s">
        <v>38</v>
      </c>
      <c r="H2049" s="429" t="s">
        <v>703</v>
      </c>
      <c r="I2049" s="429"/>
      <c r="J2049" s="443" t="s">
        <v>613</v>
      </c>
      <c r="K2049" s="429">
        <v>4</v>
      </c>
      <c r="L2049" s="113">
        <v>2720.4</v>
      </c>
      <c r="M2049" s="308">
        <v>2554.4</v>
      </c>
      <c r="N2049" s="308">
        <v>723.3</v>
      </c>
      <c r="O2049" s="431">
        <v>147</v>
      </c>
      <c r="P2049" s="353" t="s">
        <v>2137</v>
      </c>
      <c r="Q2049" s="113">
        <v>1282505</v>
      </c>
      <c r="R2049" s="113">
        <v>0</v>
      </c>
      <c r="S2049" s="113">
        <f t="shared" si="1282"/>
        <v>575312.1</v>
      </c>
      <c r="T2049" s="113">
        <v>0</v>
      </c>
      <c r="U2049" s="308">
        <v>707192.9</v>
      </c>
      <c r="V2049" s="113">
        <v>0</v>
      </c>
      <c r="W2049" s="113">
        <f t="shared" si="1283"/>
        <v>471.43986178503161</v>
      </c>
      <c r="X2049" s="113">
        <v>471.44</v>
      </c>
      <c r="Y2049" s="120">
        <v>44561</v>
      </c>
    </row>
    <row r="2050" spans="1:25" ht="15" x14ac:dyDescent="0.25">
      <c r="A2050" s="484"/>
      <c r="B2050" s="97"/>
      <c r="C2050" s="97"/>
      <c r="D2050" s="211"/>
      <c r="E2050" s="402"/>
      <c r="F2050" s="618" t="s">
        <v>31</v>
      </c>
      <c r="G2050" s="352" t="s">
        <v>18</v>
      </c>
      <c r="H2050" s="352" t="s">
        <v>18</v>
      </c>
      <c r="I2050" s="352" t="s">
        <v>18</v>
      </c>
      <c r="J2050" s="352" t="s">
        <v>18</v>
      </c>
      <c r="K2050" s="352" t="s">
        <v>18</v>
      </c>
      <c r="L2050" s="114">
        <f>L2048</f>
        <v>2720.4</v>
      </c>
      <c r="M2050" s="114">
        <f t="shared" ref="M2050:O2050" si="1284">M2048</f>
        <v>2554.4</v>
      </c>
      <c r="N2050" s="114">
        <f t="shared" si="1284"/>
        <v>723.3</v>
      </c>
      <c r="O2050" s="465">
        <f t="shared" si="1284"/>
        <v>147</v>
      </c>
      <c r="P2050" s="463" t="s">
        <v>18</v>
      </c>
      <c r="Q2050" s="114">
        <f>SUM(Q2048:Q2049)</f>
        <v>5824458</v>
      </c>
      <c r="R2050" s="114">
        <f t="shared" ref="R2050:U2050" si="1285">SUM(R2048:R2049)</f>
        <v>0</v>
      </c>
      <c r="S2050" s="114">
        <f t="shared" si="1285"/>
        <v>2612762.64</v>
      </c>
      <c r="T2050" s="114">
        <f t="shared" si="1285"/>
        <v>0</v>
      </c>
      <c r="U2050" s="114">
        <f t="shared" si="1285"/>
        <v>3211695.36</v>
      </c>
      <c r="V2050" s="114">
        <f>SUBTOTAL(9,V2048:V2049)</f>
        <v>0</v>
      </c>
      <c r="W2050" s="466" t="s">
        <v>18</v>
      </c>
      <c r="X2050" s="466" t="s">
        <v>18</v>
      </c>
      <c r="Y2050" s="468" t="s">
        <v>18</v>
      </c>
    </row>
    <row r="2051" spans="1:25" ht="15" x14ac:dyDescent="0.25">
      <c r="A2051" s="484"/>
      <c r="B2051" s="97"/>
      <c r="C2051" s="97"/>
      <c r="D2051" s="211"/>
      <c r="E2051" s="402" t="s">
        <v>667</v>
      </c>
      <c r="F2051" s="428" t="s">
        <v>878</v>
      </c>
      <c r="G2051" s="429" t="s">
        <v>38</v>
      </c>
      <c r="H2051" s="429" t="s">
        <v>619</v>
      </c>
      <c r="I2051" s="429"/>
      <c r="J2051" s="443" t="s">
        <v>624</v>
      </c>
      <c r="K2051" s="429">
        <v>2</v>
      </c>
      <c r="L2051" s="113">
        <v>1072.3</v>
      </c>
      <c r="M2051" s="308">
        <v>969.7</v>
      </c>
      <c r="N2051" s="308"/>
      <c r="O2051" s="431">
        <v>57</v>
      </c>
      <c r="P2051" s="353" t="s">
        <v>436</v>
      </c>
      <c r="Q2051" s="113">
        <v>3869888</v>
      </c>
      <c r="R2051" s="113">
        <v>0</v>
      </c>
      <c r="S2051" s="113">
        <f>Q2051-U2051</f>
        <v>1735972.4700000002</v>
      </c>
      <c r="T2051" s="113">
        <v>0</v>
      </c>
      <c r="U2051" s="308">
        <v>2133915.5299999998</v>
      </c>
      <c r="V2051" s="113">
        <v>0</v>
      </c>
      <c r="W2051" s="113">
        <f>Q2051/L2051</f>
        <v>3608.9601790543693</v>
      </c>
      <c r="X2051" s="113">
        <v>3608.96</v>
      </c>
      <c r="Y2051" s="120">
        <v>44561</v>
      </c>
    </row>
    <row r="2052" spans="1:25" ht="15" x14ac:dyDescent="0.25">
      <c r="A2052" s="484"/>
      <c r="B2052" s="97"/>
      <c r="C2052" s="97"/>
      <c r="D2052" s="211"/>
      <c r="E2052" s="402"/>
      <c r="F2052" s="618" t="s">
        <v>31</v>
      </c>
      <c r="G2052" s="352" t="s">
        <v>18</v>
      </c>
      <c r="H2052" s="352" t="s">
        <v>18</v>
      </c>
      <c r="I2052" s="352" t="s">
        <v>18</v>
      </c>
      <c r="J2052" s="352" t="s">
        <v>18</v>
      </c>
      <c r="K2052" s="352" t="s">
        <v>18</v>
      </c>
      <c r="L2052" s="114">
        <f>L2051</f>
        <v>1072.3</v>
      </c>
      <c r="M2052" s="114">
        <f t="shared" ref="M2052:O2052" si="1286">M2051</f>
        <v>969.7</v>
      </c>
      <c r="N2052" s="114">
        <f t="shared" si="1286"/>
        <v>0</v>
      </c>
      <c r="O2052" s="465">
        <f t="shared" si="1286"/>
        <v>57</v>
      </c>
      <c r="P2052" s="463" t="s">
        <v>18</v>
      </c>
      <c r="Q2052" s="114">
        <f>SUM(Q2051:Q2051)</f>
        <v>3869888</v>
      </c>
      <c r="R2052" s="114">
        <f t="shared" ref="R2052:U2052" si="1287">SUM(R2051:R2051)</f>
        <v>0</v>
      </c>
      <c r="S2052" s="114">
        <f t="shared" si="1287"/>
        <v>1735972.4700000002</v>
      </c>
      <c r="T2052" s="114">
        <f t="shared" si="1287"/>
        <v>0</v>
      </c>
      <c r="U2052" s="114">
        <f t="shared" si="1287"/>
        <v>2133915.5299999998</v>
      </c>
      <c r="V2052" s="114">
        <f>SUBTOTAL(9,V2051:V2051)</f>
        <v>0</v>
      </c>
      <c r="W2052" s="466" t="s">
        <v>18</v>
      </c>
      <c r="X2052" s="466" t="s">
        <v>18</v>
      </c>
      <c r="Y2052" s="468" t="s">
        <v>18</v>
      </c>
    </row>
    <row r="2053" spans="1:25" ht="15" x14ac:dyDescent="0.25">
      <c r="A2053" s="484"/>
      <c r="B2053" s="97"/>
      <c r="C2053" s="97"/>
      <c r="D2053" s="211"/>
      <c r="E2053" s="402" t="s">
        <v>669</v>
      </c>
      <c r="F2053" s="428" t="s">
        <v>832</v>
      </c>
      <c r="G2053" s="429" t="s">
        <v>38</v>
      </c>
      <c r="H2053" s="429" t="s">
        <v>619</v>
      </c>
      <c r="I2053" s="429"/>
      <c r="J2053" s="443" t="s">
        <v>620</v>
      </c>
      <c r="K2053" s="429">
        <v>3</v>
      </c>
      <c r="L2053" s="113">
        <v>1091.4000000000001</v>
      </c>
      <c r="M2053" s="308">
        <v>1015.3</v>
      </c>
      <c r="N2053" s="308">
        <v>537</v>
      </c>
      <c r="O2053" s="431">
        <v>51</v>
      </c>
      <c r="P2053" s="353" t="s">
        <v>2129</v>
      </c>
      <c r="Q2053" s="113">
        <v>7411119</v>
      </c>
      <c r="R2053" s="113">
        <v>0</v>
      </c>
      <c r="S2053" s="113">
        <f t="shared" ref="S2053:S2054" si="1288">Q2053-U2053</f>
        <v>3324514.45</v>
      </c>
      <c r="T2053" s="113">
        <v>0</v>
      </c>
      <c r="U2053" s="308">
        <v>4086604.55</v>
      </c>
      <c r="V2053" s="113">
        <v>0</v>
      </c>
      <c r="W2053" s="113">
        <f t="shared" ref="W2053:W2054" si="1289">Q2053/L2053</f>
        <v>6790.470038482682</v>
      </c>
      <c r="X2053" s="113">
        <v>6790.47</v>
      </c>
      <c r="Y2053" s="120">
        <v>44561</v>
      </c>
    </row>
    <row r="2054" spans="1:25" ht="15" x14ac:dyDescent="0.25">
      <c r="A2054" s="484"/>
      <c r="B2054" s="97"/>
      <c r="C2054" s="97"/>
      <c r="D2054" s="211"/>
      <c r="E2054" s="402" t="s">
        <v>669</v>
      </c>
      <c r="F2054" s="428" t="s">
        <v>832</v>
      </c>
      <c r="G2054" s="429" t="s">
        <v>38</v>
      </c>
      <c r="H2054" s="429" t="s">
        <v>619</v>
      </c>
      <c r="I2054" s="429"/>
      <c r="J2054" s="443" t="s">
        <v>620</v>
      </c>
      <c r="K2054" s="429">
        <v>3</v>
      </c>
      <c r="L2054" s="113">
        <v>1091.4000000000001</v>
      </c>
      <c r="M2054" s="308">
        <v>1015.3</v>
      </c>
      <c r="N2054" s="308">
        <v>537</v>
      </c>
      <c r="O2054" s="431">
        <v>51</v>
      </c>
      <c r="P2054" s="353" t="s">
        <v>2115</v>
      </c>
      <c r="Q2054" s="113">
        <v>1219880</v>
      </c>
      <c r="R2054" s="113">
        <v>0</v>
      </c>
      <c r="S2054" s="113">
        <f t="shared" si="1288"/>
        <v>547219.48</v>
      </c>
      <c r="T2054" s="113">
        <v>0</v>
      </c>
      <c r="U2054" s="308">
        <v>672660.52</v>
      </c>
      <c r="V2054" s="113">
        <v>0</v>
      </c>
      <c r="W2054" s="113">
        <f t="shared" si="1289"/>
        <v>1117.7203591717059</v>
      </c>
      <c r="X2054" s="113">
        <v>1117.72</v>
      </c>
      <c r="Y2054" s="120">
        <v>44561</v>
      </c>
    </row>
    <row r="2055" spans="1:25" ht="15" x14ac:dyDescent="0.25">
      <c r="A2055" s="484"/>
      <c r="B2055" s="97"/>
      <c r="C2055" s="97"/>
      <c r="D2055" s="211"/>
      <c r="E2055" s="402"/>
      <c r="F2055" s="618" t="s">
        <v>31</v>
      </c>
      <c r="G2055" s="352" t="s">
        <v>18</v>
      </c>
      <c r="H2055" s="352" t="s">
        <v>18</v>
      </c>
      <c r="I2055" s="352" t="s">
        <v>18</v>
      </c>
      <c r="J2055" s="352" t="s">
        <v>18</v>
      </c>
      <c r="K2055" s="352" t="s">
        <v>18</v>
      </c>
      <c r="L2055" s="114">
        <f>L2053</f>
        <v>1091.4000000000001</v>
      </c>
      <c r="M2055" s="114">
        <f t="shared" ref="M2055:O2055" si="1290">M2053</f>
        <v>1015.3</v>
      </c>
      <c r="N2055" s="114">
        <f t="shared" si="1290"/>
        <v>537</v>
      </c>
      <c r="O2055" s="465">
        <f t="shared" si="1290"/>
        <v>51</v>
      </c>
      <c r="P2055" s="463" t="s">
        <v>18</v>
      </c>
      <c r="Q2055" s="114">
        <f>SUM(Q2053:Q2054)</f>
        <v>8630999</v>
      </c>
      <c r="R2055" s="114">
        <f t="shared" ref="R2055:U2055" si="1291">SUM(R2053:R2054)</f>
        <v>0</v>
      </c>
      <c r="S2055" s="114">
        <f t="shared" si="1291"/>
        <v>3871733.93</v>
      </c>
      <c r="T2055" s="114">
        <f t="shared" si="1291"/>
        <v>0</v>
      </c>
      <c r="U2055" s="114">
        <f t="shared" si="1291"/>
        <v>4759265.07</v>
      </c>
      <c r="V2055" s="114">
        <f>SUBTOTAL(9,V2053:V2054)</f>
        <v>0</v>
      </c>
      <c r="W2055" s="466" t="s">
        <v>18</v>
      </c>
      <c r="X2055" s="466" t="s">
        <v>18</v>
      </c>
      <c r="Y2055" s="468" t="s">
        <v>18</v>
      </c>
    </row>
    <row r="2056" spans="1:25" x14ac:dyDescent="0.25">
      <c r="A2056" s="437"/>
      <c r="B2056" s="34"/>
      <c r="C2056" s="34"/>
      <c r="D2056" s="132"/>
      <c r="E2056" s="402" t="s">
        <v>670</v>
      </c>
      <c r="F2056" s="428" t="s">
        <v>833</v>
      </c>
      <c r="G2056" s="429" t="s">
        <v>38</v>
      </c>
      <c r="H2056" s="443" t="s">
        <v>621</v>
      </c>
      <c r="I2056" s="429"/>
      <c r="J2056" s="443" t="s">
        <v>622</v>
      </c>
      <c r="K2056" s="429">
        <v>4</v>
      </c>
      <c r="L2056" s="113">
        <v>1701.5</v>
      </c>
      <c r="M2056" s="308">
        <v>1526.5</v>
      </c>
      <c r="N2056" s="308">
        <v>893</v>
      </c>
      <c r="O2056" s="431">
        <v>48</v>
      </c>
      <c r="P2056" s="353" t="s">
        <v>2111</v>
      </c>
      <c r="Q2056" s="113">
        <v>918521</v>
      </c>
      <c r="R2056" s="113">
        <v>0</v>
      </c>
      <c r="S2056" s="113">
        <f t="shared" ref="S2056:S2057" si="1292">Q2056-U2056</f>
        <v>412034.45</v>
      </c>
      <c r="T2056" s="113">
        <v>0</v>
      </c>
      <c r="U2056" s="308">
        <v>506486.55</v>
      </c>
      <c r="V2056" s="113">
        <v>0</v>
      </c>
      <c r="W2056" s="113">
        <f t="shared" ref="W2056:W2057" si="1293">Q2056/L2056</f>
        <v>539.83014986776379</v>
      </c>
      <c r="X2056" s="113">
        <v>539.83000000000004</v>
      </c>
      <c r="Y2056" s="120">
        <v>44561</v>
      </c>
    </row>
    <row r="2057" spans="1:25" ht="15" x14ac:dyDescent="0.25">
      <c r="A2057" s="484"/>
      <c r="B2057" s="97"/>
      <c r="C2057" s="97"/>
      <c r="D2057" s="211"/>
      <c r="E2057" s="402" t="s">
        <v>670</v>
      </c>
      <c r="F2057" s="428" t="s">
        <v>833</v>
      </c>
      <c r="G2057" s="429" t="s">
        <v>38</v>
      </c>
      <c r="H2057" s="429" t="s">
        <v>621</v>
      </c>
      <c r="I2057" s="429"/>
      <c r="J2057" s="443" t="s">
        <v>622</v>
      </c>
      <c r="K2057" s="429">
        <v>4</v>
      </c>
      <c r="L2057" s="113">
        <v>1701.5</v>
      </c>
      <c r="M2057" s="308">
        <v>1526.5</v>
      </c>
      <c r="N2057" s="308">
        <v>893</v>
      </c>
      <c r="O2057" s="431">
        <v>48</v>
      </c>
      <c r="P2057" s="353" t="s">
        <v>2115</v>
      </c>
      <c r="Q2057" s="113">
        <v>639662</v>
      </c>
      <c r="R2057" s="113">
        <v>0</v>
      </c>
      <c r="S2057" s="113">
        <f t="shared" si="1292"/>
        <v>286942.57</v>
      </c>
      <c r="T2057" s="113">
        <v>0</v>
      </c>
      <c r="U2057" s="308">
        <v>352719.43</v>
      </c>
      <c r="V2057" s="113">
        <v>0</v>
      </c>
      <c r="W2057" s="113">
        <f t="shared" si="1293"/>
        <v>375.94005289450484</v>
      </c>
      <c r="X2057" s="113">
        <v>375.94</v>
      </c>
      <c r="Y2057" s="120">
        <v>44561</v>
      </c>
    </row>
    <row r="2058" spans="1:25" ht="15" x14ac:dyDescent="0.25">
      <c r="A2058" s="484"/>
      <c r="B2058" s="97"/>
      <c r="C2058" s="97"/>
      <c r="D2058" s="211"/>
      <c r="E2058" s="402"/>
      <c r="F2058" s="618" t="s">
        <v>31</v>
      </c>
      <c r="G2058" s="352" t="s">
        <v>18</v>
      </c>
      <c r="H2058" s="352" t="s">
        <v>18</v>
      </c>
      <c r="I2058" s="352" t="s">
        <v>18</v>
      </c>
      <c r="J2058" s="352" t="s">
        <v>18</v>
      </c>
      <c r="K2058" s="352" t="s">
        <v>18</v>
      </c>
      <c r="L2058" s="114">
        <f>L2056</f>
        <v>1701.5</v>
      </c>
      <c r="M2058" s="114">
        <f t="shared" ref="M2058:O2058" si="1294">M2056</f>
        <v>1526.5</v>
      </c>
      <c r="N2058" s="114">
        <f t="shared" si="1294"/>
        <v>893</v>
      </c>
      <c r="O2058" s="465">
        <f t="shared" si="1294"/>
        <v>48</v>
      </c>
      <c r="P2058" s="463" t="s">
        <v>18</v>
      </c>
      <c r="Q2058" s="114">
        <f>SUM(Q2056:Q2057)</f>
        <v>1558183</v>
      </c>
      <c r="R2058" s="114">
        <f t="shared" ref="R2058:U2058" si="1295">SUM(R2056:R2057)</f>
        <v>0</v>
      </c>
      <c r="S2058" s="114">
        <f t="shared" si="1295"/>
        <v>698977.02</v>
      </c>
      <c r="T2058" s="114">
        <f t="shared" si="1295"/>
        <v>0</v>
      </c>
      <c r="U2058" s="114">
        <f t="shared" si="1295"/>
        <v>859205.98</v>
      </c>
      <c r="V2058" s="114">
        <f>SUBTOTAL(9,V2056:V2057)</f>
        <v>0</v>
      </c>
      <c r="W2058" s="466" t="s">
        <v>18</v>
      </c>
      <c r="X2058" s="466" t="s">
        <v>18</v>
      </c>
      <c r="Y2058" s="468" t="s">
        <v>18</v>
      </c>
    </row>
    <row r="2059" spans="1:25" ht="15" x14ac:dyDescent="0.25">
      <c r="A2059" s="484"/>
      <c r="B2059" s="97"/>
      <c r="C2059" s="97"/>
      <c r="D2059" s="211"/>
      <c r="E2059" s="402" t="s">
        <v>671</v>
      </c>
      <c r="F2059" s="428" t="s">
        <v>835</v>
      </c>
      <c r="G2059" s="429" t="s">
        <v>38</v>
      </c>
      <c r="H2059" s="443" t="s">
        <v>623</v>
      </c>
      <c r="I2059" s="429"/>
      <c r="J2059" s="443" t="s">
        <v>608</v>
      </c>
      <c r="K2059" s="429">
        <v>4</v>
      </c>
      <c r="L2059" s="113">
        <v>2608.8000000000002</v>
      </c>
      <c r="M2059" s="308">
        <v>2403.4</v>
      </c>
      <c r="N2059" s="308">
        <v>679.8</v>
      </c>
      <c r="O2059" s="431">
        <v>156</v>
      </c>
      <c r="P2059" s="353" t="s">
        <v>45</v>
      </c>
      <c r="Q2059" s="113">
        <v>5129451</v>
      </c>
      <c r="R2059" s="113">
        <v>0</v>
      </c>
      <c r="S2059" s="113">
        <f t="shared" ref="S2059:S2060" si="1296">Q2059-U2059</f>
        <v>2300993.14</v>
      </c>
      <c r="T2059" s="113">
        <v>0</v>
      </c>
      <c r="U2059" s="308">
        <v>2828457.86</v>
      </c>
      <c r="V2059" s="113">
        <v>0</v>
      </c>
      <c r="W2059" s="113">
        <f>Q2059/N2059</f>
        <v>7545.5295675198595</v>
      </c>
      <c r="X2059" s="113">
        <v>7545.53</v>
      </c>
      <c r="Y2059" s="120">
        <v>44561</v>
      </c>
    </row>
    <row r="2060" spans="1:25" ht="15" x14ac:dyDescent="0.25">
      <c r="A2060" s="484"/>
      <c r="B2060" s="97"/>
      <c r="C2060" s="97"/>
      <c r="D2060" s="211"/>
      <c r="E2060" s="402" t="s">
        <v>671</v>
      </c>
      <c r="F2060" s="428" t="s">
        <v>835</v>
      </c>
      <c r="G2060" s="429" t="s">
        <v>38</v>
      </c>
      <c r="H2060" s="443" t="s">
        <v>623</v>
      </c>
      <c r="I2060" s="429"/>
      <c r="J2060" s="443" t="s">
        <v>613</v>
      </c>
      <c r="K2060" s="429">
        <v>4</v>
      </c>
      <c r="L2060" s="113">
        <v>2608.8000000000002</v>
      </c>
      <c r="M2060" s="308">
        <v>2403.4</v>
      </c>
      <c r="N2060" s="308">
        <v>679.8</v>
      </c>
      <c r="O2060" s="431">
        <v>156</v>
      </c>
      <c r="P2060" s="353" t="s">
        <v>436</v>
      </c>
      <c r="Q2060" s="113">
        <v>5408955</v>
      </c>
      <c r="R2060" s="113">
        <v>0</v>
      </c>
      <c r="S2060" s="113">
        <f t="shared" si="1296"/>
        <v>2426374.35</v>
      </c>
      <c r="T2060" s="113">
        <v>0</v>
      </c>
      <c r="U2060" s="308">
        <v>2982580.65</v>
      </c>
      <c r="V2060" s="113">
        <v>0</v>
      </c>
      <c r="W2060" s="113">
        <f t="shared" ref="W2060" si="1297">Q2060/L2060</f>
        <v>2073.3498160073595</v>
      </c>
      <c r="X2060" s="113">
        <v>2073.35</v>
      </c>
      <c r="Y2060" s="120">
        <v>44561</v>
      </c>
    </row>
    <row r="2061" spans="1:25" ht="15" x14ac:dyDescent="0.25">
      <c r="A2061" s="484"/>
      <c r="B2061" s="97"/>
      <c r="C2061" s="97"/>
      <c r="D2061" s="211"/>
      <c r="E2061" s="402"/>
      <c r="F2061" s="618" t="s">
        <v>31</v>
      </c>
      <c r="G2061" s="352" t="s">
        <v>18</v>
      </c>
      <c r="H2061" s="352" t="s">
        <v>18</v>
      </c>
      <c r="I2061" s="352" t="s">
        <v>18</v>
      </c>
      <c r="J2061" s="352" t="s">
        <v>18</v>
      </c>
      <c r="K2061" s="352" t="s">
        <v>18</v>
      </c>
      <c r="L2061" s="114">
        <f>L2059</f>
        <v>2608.8000000000002</v>
      </c>
      <c r="M2061" s="114">
        <f t="shared" ref="M2061:O2061" si="1298">M2059</f>
        <v>2403.4</v>
      </c>
      <c r="N2061" s="114">
        <f t="shared" si="1298"/>
        <v>679.8</v>
      </c>
      <c r="O2061" s="465">
        <f t="shared" si="1298"/>
        <v>156</v>
      </c>
      <c r="P2061" s="463" t="s">
        <v>18</v>
      </c>
      <c r="Q2061" s="114">
        <f>SUM(Q2059:Q2060)</f>
        <v>10538406</v>
      </c>
      <c r="R2061" s="114">
        <f t="shared" ref="R2061:U2061" si="1299">SUM(R2059:R2060)</f>
        <v>0</v>
      </c>
      <c r="S2061" s="114">
        <f t="shared" si="1299"/>
        <v>4727367.49</v>
      </c>
      <c r="T2061" s="114">
        <f t="shared" si="1299"/>
        <v>0</v>
      </c>
      <c r="U2061" s="114">
        <f t="shared" si="1299"/>
        <v>5811038.5099999998</v>
      </c>
      <c r="V2061" s="114">
        <f>SUBTOTAL(9,V2059:V2060)</f>
        <v>0</v>
      </c>
      <c r="W2061" s="466" t="s">
        <v>18</v>
      </c>
      <c r="X2061" s="466" t="s">
        <v>18</v>
      </c>
      <c r="Y2061" s="468" t="s">
        <v>18</v>
      </c>
    </row>
    <row r="2062" spans="1:25" x14ac:dyDescent="0.25">
      <c r="A2062" s="437"/>
      <c r="B2062" s="34"/>
      <c r="C2062" s="34"/>
      <c r="D2062" s="132"/>
      <c r="E2062" s="402" t="s">
        <v>672</v>
      </c>
      <c r="F2062" s="428" t="s">
        <v>836</v>
      </c>
      <c r="G2062" s="429" t="s">
        <v>38</v>
      </c>
      <c r="H2062" s="443" t="s">
        <v>614</v>
      </c>
      <c r="I2062" s="429"/>
      <c r="J2062" s="443" t="s">
        <v>624</v>
      </c>
      <c r="K2062" s="429">
        <v>2</v>
      </c>
      <c r="L2062" s="113">
        <v>1161.8</v>
      </c>
      <c r="M2062" s="308">
        <v>1003.2</v>
      </c>
      <c r="N2062" s="308">
        <v>697.6</v>
      </c>
      <c r="O2062" s="431">
        <v>45</v>
      </c>
      <c r="P2062" s="353" t="s">
        <v>2129</v>
      </c>
      <c r="Q2062" s="113">
        <v>12326582</v>
      </c>
      <c r="R2062" s="113">
        <v>0</v>
      </c>
      <c r="S2062" s="113">
        <f>Q2062-U2062</f>
        <v>5529515.8499999996</v>
      </c>
      <c r="T2062" s="113">
        <v>0</v>
      </c>
      <c r="U2062" s="308">
        <v>6797066.1500000004</v>
      </c>
      <c r="V2062" s="113">
        <v>0</v>
      </c>
      <c r="W2062" s="113">
        <f>Q2062/L2062</f>
        <v>10609.900154932002</v>
      </c>
      <c r="X2062" s="113">
        <v>10609.9</v>
      </c>
      <c r="Y2062" s="120">
        <v>44561</v>
      </c>
    </row>
    <row r="2063" spans="1:25" ht="15" x14ac:dyDescent="0.25">
      <c r="A2063" s="484"/>
      <c r="B2063" s="97"/>
      <c r="C2063" s="97"/>
      <c r="D2063" s="211"/>
      <c r="E2063" s="402"/>
      <c r="F2063" s="618" t="s">
        <v>31</v>
      </c>
      <c r="G2063" s="352" t="s">
        <v>18</v>
      </c>
      <c r="H2063" s="352" t="s">
        <v>18</v>
      </c>
      <c r="I2063" s="352" t="s">
        <v>18</v>
      </c>
      <c r="J2063" s="352" t="s">
        <v>18</v>
      </c>
      <c r="K2063" s="352" t="s">
        <v>18</v>
      </c>
      <c r="L2063" s="114">
        <f>L2062</f>
        <v>1161.8</v>
      </c>
      <c r="M2063" s="114">
        <f t="shared" ref="M2063:O2063" si="1300">M2062</f>
        <v>1003.2</v>
      </c>
      <c r="N2063" s="114">
        <f t="shared" si="1300"/>
        <v>697.6</v>
      </c>
      <c r="O2063" s="465">
        <f t="shared" si="1300"/>
        <v>45</v>
      </c>
      <c r="P2063" s="463" t="s">
        <v>18</v>
      </c>
      <c r="Q2063" s="114">
        <f>SUM(Q2062:Q2062)</f>
        <v>12326582</v>
      </c>
      <c r="R2063" s="114">
        <f t="shared" ref="R2063:U2063" si="1301">SUM(R2062:R2062)</f>
        <v>0</v>
      </c>
      <c r="S2063" s="114">
        <f t="shared" si="1301"/>
        <v>5529515.8499999996</v>
      </c>
      <c r="T2063" s="114">
        <f t="shared" si="1301"/>
        <v>0</v>
      </c>
      <c r="U2063" s="114">
        <f t="shared" si="1301"/>
        <v>6797066.1500000004</v>
      </c>
      <c r="V2063" s="114">
        <f>SUBTOTAL(9,V2062:V2062)</f>
        <v>0</v>
      </c>
      <c r="W2063" s="466" t="s">
        <v>18</v>
      </c>
      <c r="X2063" s="466" t="s">
        <v>18</v>
      </c>
      <c r="Y2063" s="468" t="s">
        <v>18</v>
      </c>
    </row>
    <row r="2064" spans="1:25" x14ac:dyDescent="0.25">
      <c r="A2064" s="437"/>
      <c r="B2064" s="34"/>
      <c r="C2064" s="34"/>
      <c r="D2064" s="132"/>
      <c r="E2064" s="402" t="s">
        <v>677</v>
      </c>
      <c r="F2064" s="428" t="s">
        <v>837</v>
      </c>
      <c r="G2064" s="429" t="s">
        <v>38</v>
      </c>
      <c r="H2064" s="429" t="s">
        <v>625</v>
      </c>
      <c r="I2064" s="429"/>
      <c r="J2064" s="443" t="s">
        <v>624</v>
      </c>
      <c r="K2064" s="429">
        <v>2</v>
      </c>
      <c r="L2064" s="113">
        <v>1007.2</v>
      </c>
      <c r="M2064" s="308">
        <v>929.8</v>
      </c>
      <c r="N2064" s="308">
        <v>611.29999999999995</v>
      </c>
      <c r="O2064" s="431">
        <v>48</v>
      </c>
      <c r="P2064" s="353" t="s">
        <v>2115</v>
      </c>
      <c r="Q2064" s="113">
        <v>617635</v>
      </c>
      <c r="R2064" s="113">
        <v>0</v>
      </c>
      <c r="S2064" s="113">
        <f t="shared" ref="S2064:S2068" si="1302">Q2064-U2064</f>
        <v>277061.59999999998</v>
      </c>
      <c r="T2064" s="113">
        <v>0</v>
      </c>
      <c r="U2064" s="308">
        <v>340573.4</v>
      </c>
      <c r="V2064" s="113">
        <v>0</v>
      </c>
      <c r="W2064" s="113">
        <f t="shared" ref="W2064:W2068" si="1303">Q2064/L2064</f>
        <v>613.21981731532958</v>
      </c>
      <c r="X2064" s="113">
        <v>613.22</v>
      </c>
      <c r="Y2064" s="120">
        <v>44561</v>
      </c>
    </row>
    <row r="2065" spans="1:25" ht="15" x14ac:dyDescent="0.25">
      <c r="A2065" s="484"/>
      <c r="B2065" s="97"/>
      <c r="C2065" s="97"/>
      <c r="D2065" s="211"/>
      <c r="E2065" s="402" t="s">
        <v>677</v>
      </c>
      <c r="F2065" s="428" t="s">
        <v>837</v>
      </c>
      <c r="G2065" s="429" t="s">
        <v>38</v>
      </c>
      <c r="H2065" s="429" t="s">
        <v>625</v>
      </c>
      <c r="I2065" s="429"/>
      <c r="J2065" s="443" t="s">
        <v>624</v>
      </c>
      <c r="K2065" s="429">
        <v>2</v>
      </c>
      <c r="L2065" s="113">
        <v>1007.2</v>
      </c>
      <c r="M2065" s="308">
        <v>929.8</v>
      </c>
      <c r="N2065" s="308">
        <v>611.29999999999995</v>
      </c>
      <c r="O2065" s="431">
        <v>48</v>
      </c>
      <c r="P2065" s="353" t="s">
        <v>2137</v>
      </c>
      <c r="Q2065" s="113">
        <v>1996331</v>
      </c>
      <c r="R2065" s="113">
        <v>0</v>
      </c>
      <c r="S2065" s="113">
        <f t="shared" si="1302"/>
        <v>895523.5</v>
      </c>
      <c r="T2065" s="113">
        <v>0</v>
      </c>
      <c r="U2065" s="308">
        <v>1100807.5</v>
      </c>
      <c r="V2065" s="113">
        <v>0</v>
      </c>
      <c r="W2065" s="113">
        <f t="shared" si="1303"/>
        <v>1982.0601667990468</v>
      </c>
      <c r="X2065" s="113">
        <v>1982.06</v>
      </c>
      <c r="Y2065" s="120">
        <v>44561</v>
      </c>
    </row>
    <row r="2066" spans="1:25" ht="15" x14ac:dyDescent="0.25">
      <c r="A2066" s="484"/>
      <c r="B2066" s="97"/>
      <c r="C2066" s="97"/>
      <c r="D2066" s="211"/>
      <c r="E2066" s="402" t="s">
        <v>677</v>
      </c>
      <c r="F2066" s="428" t="s">
        <v>837</v>
      </c>
      <c r="G2066" s="429" t="s">
        <v>38</v>
      </c>
      <c r="H2066" s="429" t="s">
        <v>625</v>
      </c>
      <c r="I2066" s="429"/>
      <c r="J2066" s="443" t="s">
        <v>624</v>
      </c>
      <c r="K2066" s="429">
        <v>2</v>
      </c>
      <c r="L2066" s="113">
        <v>1007.2</v>
      </c>
      <c r="M2066" s="308">
        <v>929.8</v>
      </c>
      <c r="N2066" s="308">
        <v>611.29999999999995</v>
      </c>
      <c r="O2066" s="431">
        <v>48</v>
      </c>
      <c r="P2066" s="353" t="s">
        <v>2138</v>
      </c>
      <c r="Q2066" s="113">
        <v>4155848</v>
      </c>
      <c r="R2066" s="113">
        <v>0</v>
      </c>
      <c r="S2066" s="113">
        <f t="shared" si="1302"/>
        <v>1864249.75</v>
      </c>
      <c r="T2066" s="113">
        <v>0</v>
      </c>
      <c r="U2066" s="308">
        <v>2291598.25</v>
      </c>
      <c r="V2066" s="113">
        <v>0</v>
      </c>
      <c r="W2066" s="113">
        <f t="shared" si="1303"/>
        <v>4126.1397934868937</v>
      </c>
      <c r="X2066" s="113">
        <v>4126.1400000000003</v>
      </c>
      <c r="Y2066" s="120">
        <v>44561</v>
      </c>
    </row>
    <row r="2067" spans="1:25" ht="15" x14ac:dyDescent="0.25">
      <c r="A2067" s="484"/>
      <c r="B2067" s="97"/>
      <c r="C2067" s="97"/>
      <c r="D2067" s="211"/>
      <c r="E2067" s="402" t="s">
        <v>677</v>
      </c>
      <c r="F2067" s="428" t="s">
        <v>837</v>
      </c>
      <c r="G2067" s="429" t="s">
        <v>38</v>
      </c>
      <c r="H2067" s="429" t="s">
        <v>625</v>
      </c>
      <c r="I2067" s="429"/>
      <c r="J2067" s="443" t="s">
        <v>624</v>
      </c>
      <c r="K2067" s="429">
        <v>2</v>
      </c>
      <c r="L2067" s="113">
        <v>1007.2</v>
      </c>
      <c r="M2067" s="308">
        <v>929.8</v>
      </c>
      <c r="N2067" s="308">
        <v>611.29999999999995</v>
      </c>
      <c r="O2067" s="431">
        <v>48</v>
      </c>
      <c r="P2067" s="353" t="s">
        <v>2120</v>
      </c>
      <c r="Q2067" s="113">
        <v>351996</v>
      </c>
      <c r="R2067" s="113">
        <v>0</v>
      </c>
      <c r="S2067" s="113">
        <f t="shared" si="1302"/>
        <v>157900.01</v>
      </c>
      <c r="T2067" s="113">
        <v>0</v>
      </c>
      <c r="U2067" s="308">
        <v>194095.99</v>
      </c>
      <c r="V2067" s="113">
        <v>0</v>
      </c>
      <c r="W2067" s="113">
        <f t="shared" si="1303"/>
        <v>349.47974583002383</v>
      </c>
      <c r="X2067" s="113">
        <v>349.48</v>
      </c>
      <c r="Y2067" s="120">
        <v>44561</v>
      </c>
    </row>
    <row r="2068" spans="1:25" ht="15" x14ac:dyDescent="0.25">
      <c r="A2068" s="484"/>
      <c r="B2068" s="97"/>
      <c r="C2068" s="97"/>
      <c r="D2068" s="211"/>
      <c r="E2068" s="402" t="s">
        <v>677</v>
      </c>
      <c r="F2068" s="428" t="s">
        <v>837</v>
      </c>
      <c r="G2068" s="429" t="s">
        <v>38</v>
      </c>
      <c r="H2068" s="443" t="s">
        <v>625</v>
      </c>
      <c r="I2068" s="429"/>
      <c r="J2068" s="443" t="s">
        <v>624</v>
      </c>
      <c r="K2068" s="429">
        <v>2</v>
      </c>
      <c r="L2068" s="113">
        <v>1007.2</v>
      </c>
      <c r="M2068" s="308">
        <v>929.8</v>
      </c>
      <c r="N2068" s="308">
        <v>611.29999999999995</v>
      </c>
      <c r="O2068" s="431">
        <v>48</v>
      </c>
      <c r="P2068" s="353" t="s">
        <v>2129</v>
      </c>
      <c r="Q2068" s="113">
        <v>10686291</v>
      </c>
      <c r="R2068" s="113">
        <v>0</v>
      </c>
      <c r="S2068" s="113">
        <f t="shared" si="1302"/>
        <v>4793706.4400000004</v>
      </c>
      <c r="T2068" s="113">
        <v>0</v>
      </c>
      <c r="U2068" s="308">
        <v>5892584.5599999996</v>
      </c>
      <c r="V2068" s="113">
        <v>0</v>
      </c>
      <c r="W2068" s="113">
        <f t="shared" si="1303"/>
        <v>10609.899722001588</v>
      </c>
      <c r="X2068" s="113">
        <v>10609.9</v>
      </c>
      <c r="Y2068" s="120">
        <v>44561</v>
      </c>
    </row>
    <row r="2069" spans="1:25" ht="14.25" x14ac:dyDescent="0.25">
      <c r="A2069" s="437"/>
      <c r="B2069" s="34"/>
      <c r="C2069" s="34"/>
      <c r="D2069" s="132"/>
      <c r="E2069" s="402"/>
      <c r="F2069" s="618" t="s">
        <v>31</v>
      </c>
      <c r="G2069" s="352" t="s">
        <v>18</v>
      </c>
      <c r="H2069" s="352" t="s">
        <v>18</v>
      </c>
      <c r="I2069" s="352" t="s">
        <v>18</v>
      </c>
      <c r="J2069" s="352" t="s">
        <v>18</v>
      </c>
      <c r="K2069" s="352" t="s">
        <v>18</v>
      </c>
      <c r="L2069" s="114">
        <f>L2064</f>
        <v>1007.2</v>
      </c>
      <c r="M2069" s="114">
        <f t="shared" ref="M2069:O2069" si="1304">M2064</f>
        <v>929.8</v>
      </c>
      <c r="N2069" s="114">
        <f t="shared" si="1304"/>
        <v>611.29999999999995</v>
      </c>
      <c r="O2069" s="465">
        <f t="shared" si="1304"/>
        <v>48</v>
      </c>
      <c r="P2069" s="463" t="s">
        <v>18</v>
      </c>
      <c r="Q2069" s="114">
        <f>SUM(Q2064:Q2068)</f>
        <v>17808101</v>
      </c>
      <c r="R2069" s="114">
        <f t="shared" ref="R2069:U2069" si="1305">SUM(R2064:R2068)</f>
        <v>0</v>
      </c>
      <c r="S2069" s="114">
        <f t="shared" si="1305"/>
        <v>7988441.3000000007</v>
      </c>
      <c r="T2069" s="114">
        <f t="shared" si="1305"/>
        <v>0</v>
      </c>
      <c r="U2069" s="114">
        <f t="shared" si="1305"/>
        <v>9819659.6999999993</v>
      </c>
      <c r="V2069" s="114">
        <f>SUBTOTAL(9,V2064:V2068)</f>
        <v>0</v>
      </c>
      <c r="W2069" s="466" t="s">
        <v>18</v>
      </c>
      <c r="X2069" s="466" t="s">
        <v>18</v>
      </c>
      <c r="Y2069" s="468" t="s">
        <v>18</v>
      </c>
    </row>
    <row r="2070" spans="1:25" ht="15" x14ac:dyDescent="0.25">
      <c r="A2070" s="484"/>
      <c r="B2070" s="97"/>
      <c r="C2070" s="97"/>
      <c r="D2070" s="211"/>
      <c r="E2070" s="402" t="s">
        <v>678</v>
      </c>
      <c r="F2070" s="428" t="s">
        <v>1097</v>
      </c>
      <c r="G2070" s="429" t="s">
        <v>38</v>
      </c>
      <c r="H2070" s="443" t="s">
        <v>626</v>
      </c>
      <c r="I2070" s="429"/>
      <c r="J2070" s="443" t="s">
        <v>624</v>
      </c>
      <c r="K2070" s="429">
        <v>2</v>
      </c>
      <c r="L2070" s="113">
        <v>492.6</v>
      </c>
      <c r="M2070" s="308">
        <v>436.7</v>
      </c>
      <c r="N2070" s="308">
        <v>275.89999999999998</v>
      </c>
      <c r="O2070" s="431">
        <v>24</v>
      </c>
      <c r="P2070" s="353" t="s">
        <v>45</v>
      </c>
      <c r="Q2070" s="113">
        <v>2137819</v>
      </c>
      <c r="R2070" s="113">
        <v>0</v>
      </c>
      <c r="S2070" s="113">
        <f t="shared" ref="S2070:S2076" si="1306">Q2070-U2070</f>
        <v>958992.85000000009</v>
      </c>
      <c r="T2070" s="113">
        <v>0</v>
      </c>
      <c r="U2070" s="308">
        <v>1178826.1499999999</v>
      </c>
      <c r="V2070" s="113">
        <v>0</v>
      </c>
      <c r="W2070" s="113">
        <f>Q2070/N2070</f>
        <v>7748.5284523378041</v>
      </c>
      <c r="X2070" s="113">
        <v>7748.53</v>
      </c>
      <c r="Y2070" s="120">
        <v>44561</v>
      </c>
    </row>
    <row r="2071" spans="1:25" ht="15" x14ac:dyDescent="0.25">
      <c r="A2071" s="484"/>
      <c r="B2071" s="97"/>
      <c r="C2071" s="97"/>
      <c r="D2071" s="211"/>
      <c r="E2071" s="402" t="s">
        <v>678</v>
      </c>
      <c r="F2071" s="428" t="s">
        <v>1097</v>
      </c>
      <c r="G2071" s="429" t="s">
        <v>38</v>
      </c>
      <c r="H2071" s="443" t="s">
        <v>626</v>
      </c>
      <c r="I2071" s="429"/>
      <c r="J2071" s="443" t="s">
        <v>624</v>
      </c>
      <c r="K2071" s="429">
        <v>2</v>
      </c>
      <c r="L2071" s="113">
        <v>492.6</v>
      </c>
      <c r="M2071" s="308">
        <v>436.7</v>
      </c>
      <c r="N2071" s="308">
        <v>275.89999999999998</v>
      </c>
      <c r="O2071" s="431">
        <v>24</v>
      </c>
      <c r="P2071" s="353" t="s">
        <v>2111</v>
      </c>
      <c r="Q2071" s="113">
        <v>535161</v>
      </c>
      <c r="R2071" s="113">
        <v>0</v>
      </c>
      <c r="S2071" s="113">
        <f t="shared" si="1306"/>
        <v>240065.03000000003</v>
      </c>
      <c r="T2071" s="113">
        <v>0</v>
      </c>
      <c r="U2071" s="308">
        <v>295095.96999999997</v>
      </c>
      <c r="V2071" s="113">
        <v>0</v>
      </c>
      <c r="W2071" s="113">
        <f t="shared" ref="W2071:W2076" si="1307">Q2071/L2071</f>
        <v>1086.4007308160778</v>
      </c>
      <c r="X2071" s="113">
        <v>1086.4000000000001</v>
      </c>
      <c r="Y2071" s="120">
        <v>44561</v>
      </c>
    </row>
    <row r="2072" spans="1:25" ht="15" x14ac:dyDescent="0.25">
      <c r="A2072" s="484"/>
      <c r="B2072" s="97"/>
      <c r="C2072" s="97"/>
      <c r="D2072" s="211"/>
      <c r="E2072" s="402" t="s">
        <v>678</v>
      </c>
      <c r="F2072" s="428" t="s">
        <v>1097</v>
      </c>
      <c r="G2072" s="429" t="s">
        <v>38</v>
      </c>
      <c r="H2072" s="443" t="s">
        <v>626</v>
      </c>
      <c r="I2072" s="429"/>
      <c r="J2072" s="443" t="s">
        <v>624</v>
      </c>
      <c r="K2072" s="429">
        <v>2</v>
      </c>
      <c r="L2072" s="113">
        <v>492.6</v>
      </c>
      <c r="M2072" s="308">
        <v>436.7</v>
      </c>
      <c r="N2072" s="308">
        <v>275.89999999999998</v>
      </c>
      <c r="O2072" s="431">
        <v>24</v>
      </c>
      <c r="P2072" s="353" t="s">
        <v>436</v>
      </c>
      <c r="Q2072" s="113">
        <v>1777774</v>
      </c>
      <c r="R2072" s="113">
        <v>0</v>
      </c>
      <c r="S2072" s="113">
        <f t="shared" si="1306"/>
        <v>797482.18</v>
      </c>
      <c r="T2072" s="113">
        <v>0</v>
      </c>
      <c r="U2072" s="308">
        <v>980291.82</v>
      </c>
      <c r="V2072" s="113">
        <v>0</v>
      </c>
      <c r="W2072" s="113">
        <f t="shared" si="1307"/>
        <v>3608.9606171335768</v>
      </c>
      <c r="X2072" s="113">
        <v>3608.96</v>
      </c>
      <c r="Y2072" s="120">
        <v>44561</v>
      </c>
    </row>
    <row r="2073" spans="1:25" ht="15" x14ac:dyDescent="0.25">
      <c r="A2073" s="484"/>
      <c r="B2073" s="97"/>
      <c r="C2073" s="97"/>
      <c r="D2073" s="211"/>
      <c r="E2073" s="402" t="s">
        <v>678</v>
      </c>
      <c r="F2073" s="428" t="s">
        <v>1097</v>
      </c>
      <c r="G2073" s="429" t="s">
        <v>38</v>
      </c>
      <c r="H2073" s="429" t="s">
        <v>626</v>
      </c>
      <c r="I2073" s="429"/>
      <c r="J2073" s="443" t="s">
        <v>624</v>
      </c>
      <c r="K2073" s="429">
        <v>2</v>
      </c>
      <c r="L2073" s="113">
        <v>492.6</v>
      </c>
      <c r="M2073" s="308">
        <v>436.7</v>
      </c>
      <c r="N2073" s="308">
        <v>275.89999999999998</v>
      </c>
      <c r="O2073" s="431">
        <v>24</v>
      </c>
      <c r="P2073" s="353" t="s">
        <v>2115</v>
      </c>
      <c r="Q2073" s="113">
        <v>302072</v>
      </c>
      <c r="R2073" s="113">
        <v>0</v>
      </c>
      <c r="S2073" s="113">
        <f t="shared" si="1306"/>
        <v>135504.87</v>
      </c>
      <c r="T2073" s="113">
        <v>0</v>
      </c>
      <c r="U2073" s="308">
        <v>166567.13</v>
      </c>
      <c r="V2073" s="113">
        <v>0</v>
      </c>
      <c r="W2073" s="113">
        <f t="shared" si="1307"/>
        <v>613.21965083231828</v>
      </c>
      <c r="X2073" s="113">
        <v>613.22</v>
      </c>
      <c r="Y2073" s="120">
        <v>44561</v>
      </c>
    </row>
    <row r="2074" spans="1:25" ht="15" x14ac:dyDescent="0.25">
      <c r="A2074" s="484"/>
      <c r="B2074" s="97"/>
      <c r="C2074" s="97"/>
      <c r="D2074" s="211"/>
      <c r="E2074" s="402" t="s">
        <v>678</v>
      </c>
      <c r="F2074" s="428" t="s">
        <v>1097</v>
      </c>
      <c r="G2074" s="429" t="s">
        <v>38</v>
      </c>
      <c r="H2074" s="429" t="s">
        <v>626</v>
      </c>
      <c r="I2074" s="429"/>
      <c r="J2074" s="443" t="s">
        <v>624</v>
      </c>
      <c r="K2074" s="429">
        <v>2</v>
      </c>
      <c r="L2074" s="113">
        <v>492.6</v>
      </c>
      <c r="M2074" s="308">
        <v>436.7</v>
      </c>
      <c r="N2074" s="308">
        <v>275.89999999999998</v>
      </c>
      <c r="O2074" s="431">
        <v>24</v>
      </c>
      <c r="P2074" s="353" t="s">
        <v>2137</v>
      </c>
      <c r="Q2074" s="113">
        <v>976363</v>
      </c>
      <c r="R2074" s="113">
        <v>0</v>
      </c>
      <c r="S2074" s="113">
        <f t="shared" si="1306"/>
        <v>437981.48</v>
      </c>
      <c r="T2074" s="113">
        <v>0</v>
      </c>
      <c r="U2074" s="308">
        <v>538381.52</v>
      </c>
      <c r="V2074" s="113">
        <v>0</v>
      </c>
      <c r="W2074" s="113">
        <f t="shared" si="1307"/>
        <v>1982.0604953308971</v>
      </c>
      <c r="X2074" s="113">
        <v>1982.06</v>
      </c>
      <c r="Y2074" s="120">
        <v>44561</v>
      </c>
    </row>
    <row r="2075" spans="1:25" x14ac:dyDescent="0.25">
      <c r="A2075" s="437"/>
      <c r="B2075" s="34"/>
      <c r="C2075" s="34"/>
      <c r="D2075" s="132"/>
      <c r="E2075" s="402" t="s">
        <v>678</v>
      </c>
      <c r="F2075" s="428" t="s">
        <v>1097</v>
      </c>
      <c r="G2075" s="429" t="s">
        <v>38</v>
      </c>
      <c r="H2075" s="429" t="s">
        <v>626</v>
      </c>
      <c r="I2075" s="429"/>
      <c r="J2075" s="443" t="s">
        <v>624</v>
      </c>
      <c r="K2075" s="429">
        <v>2</v>
      </c>
      <c r="L2075" s="113">
        <v>492.6</v>
      </c>
      <c r="M2075" s="308">
        <v>436.7</v>
      </c>
      <c r="N2075" s="308">
        <v>275.89999999999998</v>
      </c>
      <c r="O2075" s="431">
        <v>24</v>
      </c>
      <c r="P2075" s="353" t="s">
        <v>2138</v>
      </c>
      <c r="Q2075" s="113">
        <v>2032537</v>
      </c>
      <c r="R2075" s="113">
        <v>0</v>
      </c>
      <c r="S2075" s="113">
        <f t="shared" si="1306"/>
        <v>911764.96</v>
      </c>
      <c r="T2075" s="113">
        <v>0</v>
      </c>
      <c r="U2075" s="308">
        <v>1120772.04</v>
      </c>
      <c r="V2075" s="113">
        <v>0</v>
      </c>
      <c r="W2075" s="113">
        <f t="shared" si="1307"/>
        <v>4126.1408850994721</v>
      </c>
      <c r="X2075" s="113">
        <v>4126.1400000000003</v>
      </c>
      <c r="Y2075" s="120">
        <v>44561</v>
      </c>
    </row>
    <row r="2076" spans="1:25" ht="15" x14ac:dyDescent="0.25">
      <c r="A2076" s="484"/>
      <c r="B2076" s="97"/>
      <c r="C2076" s="97"/>
      <c r="D2076" s="211"/>
      <c r="E2076" s="402" t="s">
        <v>678</v>
      </c>
      <c r="F2076" s="428" t="s">
        <v>1097</v>
      </c>
      <c r="G2076" s="429" t="s">
        <v>38</v>
      </c>
      <c r="H2076" s="429" t="s">
        <v>626</v>
      </c>
      <c r="I2076" s="429"/>
      <c r="J2076" s="443" t="s">
        <v>624</v>
      </c>
      <c r="K2076" s="429">
        <v>2</v>
      </c>
      <c r="L2076" s="113">
        <v>492.6</v>
      </c>
      <c r="M2076" s="308">
        <v>436.7</v>
      </c>
      <c r="N2076" s="308">
        <v>275.89999999999998</v>
      </c>
      <c r="O2076" s="431">
        <v>24</v>
      </c>
      <c r="P2076" s="353" t="s">
        <v>2120</v>
      </c>
      <c r="Q2076" s="113">
        <v>172154</v>
      </c>
      <c r="R2076" s="113">
        <v>0</v>
      </c>
      <c r="S2076" s="113">
        <f t="shared" si="1306"/>
        <v>77225.649999999994</v>
      </c>
      <c r="T2076" s="113">
        <v>0</v>
      </c>
      <c r="U2076" s="308">
        <v>94928.35</v>
      </c>
      <c r="V2076" s="113">
        <v>0</v>
      </c>
      <c r="W2076" s="113">
        <f t="shared" si="1307"/>
        <v>349.48030856678844</v>
      </c>
      <c r="X2076" s="113">
        <v>349.48</v>
      </c>
      <c r="Y2076" s="120">
        <v>44561</v>
      </c>
    </row>
    <row r="2077" spans="1:25" ht="15" x14ac:dyDescent="0.25">
      <c r="A2077" s="484"/>
      <c r="B2077" s="97"/>
      <c r="C2077" s="97"/>
      <c r="D2077" s="211"/>
      <c r="E2077" s="402"/>
      <c r="F2077" s="618" t="s">
        <v>31</v>
      </c>
      <c r="G2077" s="352" t="s">
        <v>18</v>
      </c>
      <c r="H2077" s="352" t="s">
        <v>18</v>
      </c>
      <c r="I2077" s="352" t="s">
        <v>18</v>
      </c>
      <c r="J2077" s="352" t="s">
        <v>18</v>
      </c>
      <c r="K2077" s="352" t="s">
        <v>18</v>
      </c>
      <c r="L2077" s="114">
        <f>L2070</f>
        <v>492.6</v>
      </c>
      <c r="M2077" s="114">
        <f t="shared" ref="M2077:O2077" si="1308">M2070</f>
        <v>436.7</v>
      </c>
      <c r="N2077" s="114">
        <f t="shared" si="1308"/>
        <v>275.89999999999998</v>
      </c>
      <c r="O2077" s="465">
        <f t="shared" si="1308"/>
        <v>24</v>
      </c>
      <c r="P2077" s="463" t="s">
        <v>18</v>
      </c>
      <c r="Q2077" s="114">
        <f>SUM(Q2070:Q2076)</f>
        <v>7933880</v>
      </c>
      <c r="R2077" s="114">
        <f t="shared" ref="R2077:U2077" si="1309">SUM(R2070:R2076)</f>
        <v>0</v>
      </c>
      <c r="S2077" s="114">
        <f t="shared" si="1309"/>
        <v>3559017.02</v>
      </c>
      <c r="T2077" s="114">
        <f t="shared" si="1309"/>
        <v>0</v>
      </c>
      <c r="U2077" s="114">
        <f t="shared" si="1309"/>
        <v>4374862.9799999995</v>
      </c>
      <c r="V2077" s="114">
        <f>SUBTOTAL(9,V2070:V2076)</f>
        <v>0</v>
      </c>
      <c r="W2077" s="466" t="s">
        <v>18</v>
      </c>
      <c r="X2077" s="466" t="s">
        <v>18</v>
      </c>
      <c r="Y2077" s="468" t="s">
        <v>18</v>
      </c>
    </row>
    <row r="2078" spans="1:25" ht="15" x14ac:dyDescent="0.25">
      <c r="A2078" s="484"/>
      <c r="B2078" s="97"/>
      <c r="C2078" s="97"/>
      <c r="D2078" s="211"/>
      <c r="E2078" s="402" t="s">
        <v>673</v>
      </c>
      <c r="F2078" s="428" t="s">
        <v>838</v>
      </c>
      <c r="G2078" s="429" t="s">
        <v>38</v>
      </c>
      <c r="H2078" s="443" t="s">
        <v>626</v>
      </c>
      <c r="I2078" s="429"/>
      <c r="J2078" s="443" t="s">
        <v>624</v>
      </c>
      <c r="K2078" s="429">
        <v>2</v>
      </c>
      <c r="L2078" s="113">
        <v>492.1</v>
      </c>
      <c r="M2078" s="308">
        <v>434.5</v>
      </c>
      <c r="N2078" s="308">
        <v>275.89999999999998</v>
      </c>
      <c r="O2078" s="431">
        <v>24</v>
      </c>
      <c r="P2078" s="353" t="s">
        <v>2111</v>
      </c>
      <c r="Q2078" s="113">
        <v>534617</v>
      </c>
      <c r="R2078" s="113">
        <v>0</v>
      </c>
      <c r="S2078" s="113">
        <f t="shared" ref="S2078:S2083" si="1310">Q2078-U2078</f>
        <v>239821</v>
      </c>
      <c r="T2078" s="113">
        <v>0</v>
      </c>
      <c r="U2078" s="308">
        <v>294796</v>
      </c>
      <c r="V2078" s="113">
        <v>0</v>
      </c>
      <c r="W2078" s="113">
        <f t="shared" ref="W2078:W2083" si="1311">Q2078/L2078</f>
        <v>1086.39910587279</v>
      </c>
      <c r="X2078" s="113">
        <v>1086.4000000000001</v>
      </c>
      <c r="Y2078" s="120">
        <v>44561</v>
      </c>
    </row>
    <row r="2079" spans="1:25" ht="15" x14ac:dyDescent="0.25">
      <c r="A2079" s="484"/>
      <c r="B2079" s="97"/>
      <c r="C2079" s="97"/>
      <c r="D2079" s="211"/>
      <c r="E2079" s="402" t="s">
        <v>673</v>
      </c>
      <c r="F2079" s="428" t="s">
        <v>838</v>
      </c>
      <c r="G2079" s="429" t="s">
        <v>38</v>
      </c>
      <c r="H2079" s="429" t="s">
        <v>626</v>
      </c>
      <c r="I2079" s="429"/>
      <c r="J2079" s="443" t="s">
        <v>624</v>
      </c>
      <c r="K2079" s="429">
        <v>2</v>
      </c>
      <c r="L2079" s="113">
        <v>492.1</v>
      </c>
      <c r="M2079" s="308">
        <v>434.5</v>
      </c>
      <c r="N2079" s="308">
        <v>275.89999999999998</v>
      </c>
      <c r="O2079" s="431">
        <v>24</v>
      </c>
      <c r="P2079" s="353" t="s">
        <v>2115</v>
      </c>
      <c r="Q2079" s="113">
        <v>301766</v>
      </c>
      <c r="R2079" s="113">
        <v>0</v>
      </c>
      <c r="S2079" s="113">
        <f t="shared" si="1310"/>
        <v>135367.6</v>
      </c>
      <c r="T2079" s="113">
        <v>0</v>
      </c>
      <c r="U2079" s="308">
        <v>166398.39999999999</v>
      </c>
      <c r="V2079" s="113">
        <v>0</v>
      </c>
      <c r="W2079" s="113">
        <f t="shared" si="1311"/>
        <v>613.2208900629953</v>
      </c>
      <c r="X2079" s="113">
        <v>613.22</v>
      </c>
      <c r="Y2079" s="120">
        <v>44561</v>
      </c>
    </row>
    <row r="2080" spans="1:25" ht="15" x14ac:dyDescent="0.25">
      <c r="A2080" s="484"/>
      <c r="B2080" s="97"/>
      <c r="C2080" s="97"/>
      <c r="D2080" s="211"/>
      <c r="E2080" s="402" t="s">
        <v>673</v>
      </c>
      <c r="F2080" s="428" t="s">
        <v>838</v>
      </c>
      <c r="G2080" s="429" t="s">
        <v>38</v>
      </c>
      <c r="H2080" s="429" t="s">
        <v>626</v>
      </c>
      <c r="I2080" s="429"/>
      <c r="J2080" s="443" t="s">
        <v>624</v>
      </c>
      <c r="K2080" s="429">
        <v>2</v>
      </c>
      <c r="L2080" s="113">
        <v>492.1</v>
      </c>
      <c r="M2080" s="308">
        <v>434.5</v>
      </c>
      <c r="N2080" s="308">
        <v>275.89999999999998</v>
      </c>
      <c r="O2080" s="431">
        <v>24</v>
      </c>
      <c r="P2080" s="353" t="s">
        <v>2137</v>
      </c>
      <c r="Q2080" s="113">
        <v>975372</v>
      </c>
      <c r="R2080" s="113">
        <v>0</v>
      </c>
      <c r="S2080" s="113">
        <f t="shared" si="1310"/>
        <v>437536.93999999994</v>
      </c>
      <c r="T2080" s="113">
        <v>0</v>
      </c>
      <c r="U2080" s="308">
        <v>537835.06000000006</v>
      </c>
      <c r="V2080" s="113">
        <v>0</v>
      </c>
      <c r="W2080" s="113">
        <f t="shared" si="1311"/>
        <v>1982.0605567973987</v>
      </c>
      <c r="X2080" s="113">
        <v>1982.06</v>
      </c>
      <c r="Y2080" s="120">
        <v>44561</v>
      </c>
    </row>
    <row r="2081" spans="1:25" ht="15" x14ac:dyDescent="0.25">
      <c r="A2081" s="484"/>
      <c r="B2081" s="97"/>
      <c r="C2081" s="97"/>
      <c r="D2081" s="211"/>
      <c r="E2081" s="402" t="s">
        <v>673</v>
      </c>
      <c r="F2081" s="428" t="s">
        <v>838</v>
      </c>
      <c r="G2081" s="429" t="s">
        <v>38</v>
      </c>
      <c r="H2081" s="429" t="s">
        <v>626</v>
      </c>
      <c r="I2081" s="429"/>
      <c r="J2081" s="443" t="s">
        <v>624</v>
      </c>
      <c r="K2081" s="429">
        <v>2</v>
      </c>
      <c r="L2081" s="113">
        <v>492.1</v>
      </c>
      <c r="M2081" s="308">
        <v>434.5</v>
      </c>
      <c r="N2081" s="308">
        <v>275.89999999999998</v>
      </c>
      <c r="O2081" s="431">
        <v>24</v>
      </c>
      <c r="P2081" s="353" t="s">
        <v>2138</v>
      </c>
      <c r="Q2081" s="113">
        <v>2030473</v>
      </c>
      <c r="R2081" s="113">
        <v>0</v>
      </c>
      <c r="S2081" s="113">
        <f t="shared" si="1310"/>
        <v>910839.08000000007</v>
      </c>
      <c r="T2081" s="113">
        <v>0</v>
      </c>
      <c r="U2081" s="308">
        <v>1119633.9199999999</v>
      </c>
      <c r="V2081" s="113">
        <v>0</v>
      </c>
      <c r="W2081" s="113">
        <f t="shared" si="1311"/>
        <v>4126.1389961389959</v>
      </c>
      <c r="X2081" s="113">
        <v>4126.1400000000003</v>
      </c>
      <c r="Y2081" s="120">
        <v>44561</v>
      </c>
    </row>
    <row r="2082" spans="1:25" ht="15" x14ac:dyDescent="0.25">
      <c r="A2082" s="484"/>
      <c r="B2082" s="97"/>
      <c r="C2082" s="97"/>
      <c r="D2082" s="211"/>
      <c r="E2082" s="402" t="s">
        <v>673</v>
      </c>
      <c r="F2082" s="428" t="s">
        <v>838</v>
      </c>
      <c r="G2082" s="429" t="s">
        <v>38</v>
      </c>
      <c r="H2082" s="429" t="s">
        <v>626</v>
      </c>
      <c r="I2082" s="429"/>
      <c r="J2082" s="443" t="s">
        <v>624</v>
      </c>
      <c r="K2082" s="429">
        <v>2</v>
      </c>
      <c r="L2082" s="113">
        <v>492.1</v>
      </c>
      <c r="M2082" s="308">
        <v>434.5</v>
      </c>
      <c r="N2082" s="308">
        <v>275.89999999999998</v>
      </c>
      <c r="O2082" s="431">
        <v>24</v>
      </c>
      <c r="P2082" s="353" t="s">
        <v>2120</v>
      </c>
      <c r="Q2082" s="113">
        <v>171979</v>
      </c>
      <c r="R2082" s="113">
        <v>0</v>
      </c>
      <c r="S2082" s="113">
        <f t="shared" si="1310"/>
        <v>77147.14</v>
      </c>
      <c r="T2082" s="113">
        <v>0</v>
      </c>
      <c r="U2082" s="308">
        <v>94831.86</v>
      </c>
      <c r="V2082" s="113">
        <v>0</v>
      </c>
      <c r="W2082" s="113">
        <f t="shared" si="1311"/>
        <v>349.47978053241212</v>
      </c>
      <c r="X2082" s="113">
        <v>349.48</v>
      </c>
      <c r="Y2082" s="120">
        <v>44561</v>
      </c>
    </row>
    <row r="2083" spans="1:25" ht="15" x14ac:dyDescent="0.25">
      <c r="A2083" s="484"/>
      <c r="B2083" s="97"/>
      <c r="C2083" s="97"/>
      <c r="D2083" s="211"/>
      <c r="E2083" s="402" t="s">
        <v>673</v>
      </c>
      <c r="F2083" s="428" t="s">
        <v>838</v>
      </c>
      <c r="G2083" s="429" t="s">
        <v>38</v>
      </c>
      <c r="H2083" s="443" t="s">
        <v>626</v>
      </c>
      <c r="I2083" s="429"/>
      <c r="J2083" s="443" t="s">
        <v>624</v>
      </c>
      <c r="K2083" s="429">
        <v>2</v>
      </c>
      <c r="L2083" s="113">
        <v>492.1</v>
      </c>
      <c r="M2083" s="308">
        <v>434.5</v>
      </c>
      <c r="N2083" s="308">
        <v>275.89999999999998</v>
      </c>
      <c r="O2083" s="431">
        <v>24</v>
      </c>
      <c r="P2083" s="353" t="s">
        <v>2129</v>
      </c>
      <c r="Q2083" s="113">
        <v>5221132</v>
      </c>
      <c r="R2083" s="113">
        <v>0</v>
      </c>
      <c r="S2083" s="113">
        <f t="shared" si="1310"/>
        <v>2342119.83</v>
      </c>
      <c r="T2083" s="113">
        <v>0</v>
      </c>
      <c r="U2083" s="308">
        <v>2879012.17</v>
      </c>
      <c r="V2083" s="113">
        <v>0</v>
      </c>
      <c r="W2083" s="113">
        <f t="shared" si="1311"/>
        <v>10609.900426742532</v>
      </c>
      <c r="X2083" s="113">
        <v>10609.9</v>
      </c>
      <c r="Y2083" s="120">
        <v>44561</v>
      </c>
    </row>
    <row r="2084" spans="1:25" ht="15" x14ac:dyDescent="0.25">
      <c r="A2084" s="484"/>
      <c r="B2084" s="97"/>
      <c r="C2084" s="97"/>
      <c r="D2084" s="211"/>
      <c r="E2084" s="402"/>
      <c r="F2084" s="618" t="s">
        <v>31</v>
      </c>
      <c r="G2084" s="352" t="s">
        <v>18</v>
      </c>
      <c r="H2084" s="352" t="s">
        <v>18</v>
      </c>
      <c r="I2084" s="352" t="s">
        <v>18</v>
      </c>
      <c r="J2084" s="352" t="s">
        <v>18</v>
      </c>
      <c r="K2084" s="352" t="s">
        <v>18</v>
      </c>
      <c r="L2084" s="114">
        <f>L2078</f>
        <v>492.1</v>
      </c>
      <c r="M2084" s="114">
        <f t="shared" ref="M2084:O2084" si="1312">M2078</f>
        <v>434.5</v>
      </c>
      <c r="N2084" s="114">
        <f t="shared" si="1312"/>
        <v>275.89999999999998</v>
      </c>
      <c r="O2084" s="465">
        <f t="shared" si="1312"/>
        <v>24</v>
      </c>
      <c r="P2084" s="463" t="s">
        <v>18</v>
      </c>
      <c r="Q2084" s="114">
        <f>SUM(Q2078:Q2083)</f>
        <v>9235339</v>
      </c>
      <c r="R2084" s="114">
        <f t="shared" ref="R2084:U2084" si="1313">SUM(R2078:R2083)</f>
        <v>0</v>
      </c>
      <c r="S2084" s="114">
        <f t="shared" si="1313"/>
        <v>4142831.59</v>
      </c>
      <c r="T2084" s="114">
        <f t="shared" si="1313"/>
        <v>0</v>
      </c>
      <c r="U2084" s="114">
        <f t="shared" si="1313"/>
        <v>5092507.41</v>
      </c>
      <c r="V2084" s="114">
        <f>SUBTOTAL(9,V2078:V2083)</f>
        <v>0</v>
      </c>
      <c r="W2084" s="466" t="s">
        <v>18</v>
      </c>
      <c r="X2084" s="466" t="s">
        <v>18</v>
      </c>
      <c r="Y2084" s="468" t="s">
        <v>18</v>
      </c>
    </row>
    <row r="2085" spans="1:25" ht="15" x14ac:dyDescent="0.25">
      <c r="A2085" s="484"/>
      <c r="B2085" s="97"/>
      <c r="C2085" s="97"/>
      <c r="D2085" s="211"/>
      <c r="E2085" s="402" t="s">
        <v>664</v>
      </c>
      <c r="F2085" s="428" t="s">
        <v>879</v>
      </c>
      <c r="G2085" s="429" t="s">
        <v>38</v>
      </c>
      <c r="H2085" s="443" t="s">
        <v>634</v>
      </c>
      <c r="I2085" s="429"/>
      <c r="J2085" s="443" t="s">
        <v>617</v>
      </c>
      <c r="K2085" s="429">
        <v>5</v>
      </c>
      <c r="L2085" s="113">
        <v>4693.3999999999996</v>
      </c>
      <c r="M2085" s="308">
        <v>4323.8</v>
      </c>
      <c r="N2085" s="308">
        <v>1493</v>
      </c>
      <c r="O2085" s="431">
        <v>288</v>
      </c>
      <c r="P2085" s="353" t="s">
        <v>2138</v>
      </c>
      <c r="Q2085" s="113">
        <v>18102350</v>
      </c>
      <c r="R2085" s="113">
        <v>0</v>
      </c>
      <c r="S2085" s="113">
        <f t="shared" ref="S2085:S2086" si="1314">Q2085-U2085</f>
        <v>8120436.8900000006</v>
      </c>
      <c r="T2085" s="113">
        <v>0</v>
      </c>
      <c r="U2085" s="308">
        <v>9981913.1099999994</v>
      </c>
      <c r="V2085" s="113">
        <v>0</v>
      </c>
      <c r="W2085" s="113">
        <f t="shared" ref="W2085:W2086" si="1315">Q2085/L2085</f>
        <v>3856.9800144884307</v>
      </c>
      <c r="X2085" s="113">
        <v>3856.98</v>
      </c>
      <c r="Y2085" s="120">
        <v>44561</v>
      </c>
    </row>
    <row r="2086" spans="1:25" ht="15" x14ac:dyDescent="0.25">
      <c r="A2086" s="484"/>
      <c r="B2086" s="97"/>
      <c r="C2086" s="97"/>
      <c r="D2086" s="211"/>
      <c r="E2086" s="402" t="s">
        <v>664</v>
      </c>
      <c r="F2086" s="428" t="s">
        <v>879</v>
      </c>
      <c r="G2086" s="429" t="s">
        <v>38</v>
      </c>
      <c r="H2086" s="443" t="s">
        <v>634</v>
      </c>
      <c r="I2086" s="429"/>
      <c r="J2086" s="443" t="s">
        <v>617</v>
      </c>
      <c r="K2086" s="429">
        <v>5</v>
      </c>
      <c r="L2086" s="113">
        <v>4693.3999999999996</v>
      </c>
      <c r="M2086" s="308">
        <v>4323.8</v>
      </c>
      <c r="N2086" s="308">
        <v>1493</v>
      </c>
      <c r="O2086" s="431">
        <v>288</v>
      </c>
      <c r="P2086" s="353" t="s">
        <v>2137</v>
      </c>
      <c r="Q2086" s="113">
        <v>5005652</v>
      </c>
      <c r="R2086" s="113">
        <v>0</v>
      </c>
      <c r="S2086" s="113">
        <f t="shared" si="1314"/>
        <v>2245458.7999999998</v>
      </c>
      <c r="T2086" s="113">
        <v>0</v>
      </c>
      <c r="U2086" s="308">
        <v>2760193.2</v>
      </c>
      <c r="V2086" s="113">
        <v>0</v>
      </c>
      <c r="W2086" s="113">
        <f t="shared" si="1315"/>
        <v>1066.5300208803853</v>
      </c>
      <c r="X2086" s="113">
        <v>1066.53</v>
      </c>
      <c r="Y2086" s="120">
        <v>44561</v>
      </c>
    </row>
    <row r="2087" spans="1:25" ht="15" x14ac:dyDescent="0.25">
      <c r="A2087" s="484"/>
      <c r="B2087" s="97"/>
      <c r="C2087" s="97"/>
      <c r="D2087" s="211"/>
      <c r="E2087" s="402"/>
      <c r="F2087" s="618" t="s">
        <v>31</v>
      </c>
      <c r="G2087" s="352" t="s">
        <v>18</v>
      </c>
      <c r="H2087" s="352" t="s">
        <v>18</v>
      </c>
      <c r="I2087" s="352" t="s">
        <v>18</v>
      </c>
      <c r="J2087" s="352" t="s">
        <v>18</v>
      </c>
      <c r="K2087" s="352" t="s">
        <v>18</v>
      </c>
      <c r="L2087" s="114">
        <f>L2085</f>
        <v>4693.3999999999996</v>
      </c>
      <c r="M2087" s="114">
        <f t="shared" ref="M2087:O2087" si="1316">M2085</f>
        <v>4323.8</v>
      </c>
      <c r="N2087" s="114">
        <f t="shared" si="1316"/>
        <v>1493</v>
      </c>
      <c r="O2087" s="465">
        <f t="shared" si="1316"/>
        <v>288</v>
      </c>
      <c r="P2087" s="463" t="s">
        <v>18</v>
      </c>
      <c r="Q2087" s="114">
        <f>SUM(Q2085:Q2086)</f>
        <v>23108002</v>
      </c>
      <c r="R2087" s="114">
        <f t="shared" ref="R2087:U2087" si="1317">SUM(R2085:R2086)</f>
        <v>0</v>
      </c>
      <c r="S2087" s="114">
        <f t="shared" si="1317"/>
        <v>10365895.690000001</v>
      </c>
      <c r="T2087" s="114">
        <f t="shared" si="1317"/>
        <v>0</v>
      </c>
      <c r="U2087" s="114">
        <f t="shared" si="1317"/>
        <v>12742106.309999999</v>
      </c>
      <c r="V2087" s="114">
        <f>SUBTOTAL(9,V2085:V2086)</f>
        <v>0</v>
      </c>
      <c r="W2087" s="466" t="s">
        <v>18</v>
      </c>
      <c r="X2087" s="466" t="s">
        <v>18</v>
      </c>
      <c r="Y2087" s="468" t="s">
        <v>18</v>
      </c>
    </row>
    <row r="2088" spans="1:25" x14ac:dyDescent="0.25">
      <c r="A2088" s="437"/>
      <c r="B2088" s="34"/>
      <c r="C2088" s="34"/>
      <c r="D2088" s="132"/>
      <c r="E2088" s="402" t="s">
        <v>679</v>
      </c>
      <c r="F2088" s="428" t="s">
        <v>839</v>
      </c>
      <c r="G2088" s="429" t="s">
        <v>38</v>
      </c>
      <c r="H2088" s="443" t="s">
        <v>627</v>
      </c>
      <c r="I2088" s="429"/>
      <c r="J2088" s="443" t="s">
        <v>620</v>
      </c>
      <c r="K2088" s="429">
        <v>3</v>
      </c>
      <c r="L2088" s="113">
        <v>746.3</v>
      </c>
      <c r="M2088" s="308">
        <v>628.20000000000005</v>
      </c>
      <c r="N2088" s="308">
        <v>299.7</v>
      </c>
      <c r="O2088" s="431">
        <v>24</v>
      </c>
      <c r="P2088" s="353" t="s">
        <v>2119</v>
      </c>
      <c r="Q2088" s="113">
        <v>138692</v>
      </c>
      <c r="R2088" s="113">
        <v>0</v>
      </c>
      <c r="S2088" s="113">
        <f>Q2088-U2088</f>
        <v>62215.11</v>
      </c>
      <c r="T2088" s="113">
        <v>0</v>
      </c>
      <c r="U2088" s="308">
        <v>76476.89</v>
      </c>
      <c r="V2088" s="113">
        <v>0</v>
      </c>
      <c r="W2088" s="113">
        <f>Q2088/L2088</f>
        <v>185.83947474206084</v>
      </c>
      <c r="X2088" s="113">
        <v>185.84</v>
      </c>
      <c r="Y2088" s="120">
        <v>44561</v>
      </c>
    </row>
    <row r="2089" spans="1:25" ht="15" x14ac:dyDescent="0.25">
      <c r="A2089" s="484"/>
      <c r="B2089" s="97"/>
      <c r="C2089" s="97"/>
      <c r="D2089" s="211"/>
      <c r="E2089" s="402"/>
      <c r="F2089" s="618" t="s">
        <v>31</v>
      </c>
      <c r="G2089" s="352" t="s">
        <v>18</v>
      </c>
      <c r="H2089" s="352" t="s">
        <v>18</v>
      </c>
      <c r="I2089" s="352" t="s">
        <v>18</v>
      </c>
      <c r="J2089" s="352" t="s">
        <v>18</v>
      </c>
      <c r="K2089" s="352" t="s">
        <v>18</v>
      </c>
      <c r="L2089" s="114">
        <f>L2088</f>
        <v>746.3</v>
      </c>
      <c r="M2089" s="114">
        <f t="shared" ref="M2089:O2089" si="1318">M2088</f>
        <v>628.20000000000005</v>
      </c>
      <c r="N2089" s="114">
        <f t="shared" si="1318"/>
        <v>299.7</v>
      </c>
      <c r="O2089" s="465">
        <f t="shared" si="1318"/>
        <v>24</v>
      </c>
      <c r="P2089" s="463" t="s">
        <v>18</v>
      </c>
      <c r="Q2089" s="114">
        <f>SUM(Q2088:Q2088)</f>
        <v>138692</v>
      </c>
      <c r="R2089" s="114">
        <f t="shared" ref="R2089:U2089" si="1319">SUM(R2088:R2088)</f>
        <v>0</v>
      </c>
      <c r="S2089" s="114">
        <f t="shared" si="1319"/>
        <v>62215.11</v>
      </c>
      <c r="T2089" s="114">
        <f t="shared" si="1319"/>
        <v>0</v>
      </c>
      <c r="U2089" s="114">
        <f t="shared" si="1319"/>
        <v>76476.89</v>
      </c>
      <c r="V2089" s="114">
        <f>SUBTOTAL(9,V2088:V2088)</f>
        <v>0</v>
      </c>
      <c r="W2089" s="466" t="s">
        <v>18</v>
      </c>
      <c r="X2089" s="466" t="s">
        <v>18</v>
      </c>
      <c r="Y2089" s="468" t="s">
        <v>18</v>
      </c>
    </row>
    <row r="2090" spans="1:25" x14ac:dyDescent="0.25">
      <c r="A2090" s="437"/>
      <c r="B2090" s="34"/>
      <c r="C2090" s="34"/>
      <c r="D2090" s="132"/>
      <c r="E2090" s="402" t="s">
        <v>682</v>
      </c>
      <c r="F2090" s="428" t="s">
        <v>840</v>
      </c>
      <c r="G2090" s="429" t="s">
        <v>38</v>
      </c>
      <c r="H2090" s="443">
        <v>1950</v>
      </c>
      <c r="I2090" s="429"/>
      <c r="J2090" s="443" t="s">
        <v>606</v>
      </c>
      <c r="K2090" s="429">
        <v>2</v>
      </c>
      <c r="L2090" s="113">
        <v>582.20000000000005</v>
      </c>
      <c r="M2090" s="308">
        <v>530.20000000000005</v>
      </c>
      <c r="N2090" s="308">
        <v>389.4</v>
      </c>
      <c r="O2090" s="431">
        <v>51</v>
      </c>
      <c r="P2090" s="353" t="s">
        <v>45</v>
      </c>
      <c r="Q2090" s="113">
        <v>3012986</v>
      </c>
      <c r="R2090" s="113">
        <v>0</v>
      </c>
      <c r="S2090" s="113">
        <f t="shared" ref="S2090:S2095" si="1320">Q2090-U2090</f>
        <v>1351579.36</v>
      </c>
      <c r="T2090" s="113">
        <v>0</v>
      </c>
      <c r="U2090" s="308">
        <v>1661406.64</v>
      </c>
      <c r="V2090" s="113">
        <v>0</v>
      </c>
      <c r="W2090" s="113">
        <f>Q2090/N2090</f>
        <v>7737.5089881869544</v>
      </c>
      <c r="X2090" s="113">
        <v>7737.51</v>
      </c>
      <c r="Y2090" s="120">
        <v>44561</v>
      </c>
    </row>
    <row r="2091" spans="1:25" ht="15" x14ac:dyDescent="0.25">
      <c r="A2091" s="484"/>
      <c r="B2091" s="97"/>
      <c r="C2091" s="97"/>
      <c r="D2091" s="211"/>
      <c r="E2091" s="402" t="s">
        <v>682</v>
      </c>
      <c r="F2091" s="428" t="s">
        <v>840</v>
      </c>
      <c r="G2091" s="429" t="s">
        <v>38</v>
      </c>
      <c r="H2091" s="443">
        <v>1950</v>
      </c>
      <c r="I2091" s="429"/>
      <c r="J2091" s="443" t="s">
        <v>606</v>
      </c>
      <c r="K2091" s="429">
        <v>2</v>
      </c>
      <c r="L2091" s="113">
        <v>582.20000000000005</v>
      </c>
      <c r="M2091" s="308">
        <v>530.20000000000005</v>
      </c>
      <c r="N2091" s="308">
        <v>389.4</v>
      </c>
      <c r="O2091" s="431">
        <v>51</v>
      </c>
      <c r="P2091" s="353" t="s">
        <v>436</v>
      </c>
      <c r="Q2091" s="113">
        <v>2735176</v>
      </c>
      <c r="R2091" s="113">
        <v>0</v>
      </c>
      <c r="S2091" s="113">
        <f t="shared" si="1320"/>
        <v>1226958.05</v>
      </c>
      <c r="T2091" s="113">
        <v>0</v>
      </c>
      <c r="U2091" s="308">
        <v>1508217.95</v>
      </c>
      <c r="V2091" s="113">
        <v>0</v>
      </c>
      <c r="W2091" s="113">
        <f t="shared" ref="W2091:W2095" si="1321">Q2091/L2091</f>
        <v>4698.0006870491234</v>
      </c>
      <c r="X2091" s="113">
        <v>4698</v>
      </c>
      <c r="Y2091" s="120">
        <v>44561</v>
      </c>
    </row>
    <row r="2092" spans="1:25" ht="15" x14ac:dyDescent="0.25">
      <c r="A2092" s="484"/>
      <c r="B2092" s="97"/>
      <c r="C2092" s="97"/>
      <c r="D2092" s="211"/>
      <c r="E2092" s="402" t="s">
        <v>682</v>
      </c>
      <c r="F2092" s="428" t="s">
        <v>840</v>
      </c>
      <c r="G2092" s="429" t="s">
        <v>38</v>
      </c>
      <c r="H2092" s="443">
        <v>1950</v>
      </c>
      <c r="I2092" s="429"/>
      <c r="J2092" s="443" t="s">
        <v>606</v>
      </c>
      <c r="K2092" s="429">
        <v>2</v>
      </c>
      <c r="L2092" s="113">
        <v>582.20000000000005</v>
      </c>
      <c r="M2092" s="308">
        <v>530.20000000000005</v>
      </c>
      <c r="N2092" s="308">
        <v>389.4</v>
      </c>
      <c r="O2092" s="431">
        <v>51</v>
      </c>
      <c r="P2092" s="353" t="s">
        <v>2115</v>
      </c>
      <c r="Q2092" s="113">
        <v>379414</v>
      </c>
      <c r="R2092" s="113">
        <v>0</v>
      </c>
      <c r="S2092" s="113">
        <f t="shared" si="1320"/>
        <v>170199.31</v>
      </c>
      <c r="T2092" s="113">
        <v>0</v>
      </c>
      <c r="U2092" s="308">
        <v>209214.69</v>
      </c>
      <c r="V2092" s="113">
        <v>0</v>
      </c>
      <c r="W2092" s="113">
        <f t="shared" si="1321"/>
        <v>651.69014084507035</v>
      </c>
      <c r="X2092" s="113">
        <v>651.69000000000005</v>
      </c>
      <c r="Y2092" s="120">
        <v>44561</v>
      </c>
    </row>
    <row r="2093" spans="1:25" ht="15" x14ac:dyDescent="0.25">
      <c r="A2093" s="484"/>
      <c r="B2093" s="97"/>
      <c r="C2093" s="97"/>
      <c r="D2093" s="211"/>
      <c r="E2093" s="402" t="s">
        <v>682</v>
      </c>
      <c r="F2093" s="428" t="s">
        <v>840</v>
      </c>
      <c r="G2093" s="429" t="s">
        <v>38</v>
      </c>
      <c r="H2093" s="443">
        <v>1950</v>
      </c>
      <c r="I2093" s="429"/>
      <c r="J2093" s="443" t="s">
        <v>606</v>
      </c>
      <c r="K2093" s="429">
        <v>2</v>
      </c>
      <c r="L2093" s="113">
        <v>582.20000000000005</v>
      </c>
      <c r="M2093" s="308">
        <v>530.20000000000005</v>
      </c>
      <c r="N2093" s="308">
        <v>389.4</v>
      </c>
      <c r="O2093" s="431">
        <v>51</v>
      </c>
      <c r="P2093" s="353" t="s">
        <v>2137</v>
      </c>
      <c r="Q2093" s="113">
        <v>1657879</v>
      </c>
      <c r="R2093" s="113">
        <v>0</v>
      </c>
      <c r="S2093" s="113">
        <f t="shared" si="1320"/>
        <v>743699.12</v>
      </c>
      <c r="T2093" s="113">
        <v>0</v>
      </c>
      <c r="U2093" s="308">
        <v>914179.88</v>
      </c>
      <c r="V2093" s="113">
        <v>0</v>
      </c>
      <c r="W2093" s="113">
        <f t="shared" si="1321"/>
        <v>2847.6107866712468</v>
      </c>
      <c r="X2093" s="113">
        <v>2847.61</v>
      </c>
      <c r="Y2093" s="120">
        <v>44561</v>
      </c>
    </row>
    <row r="2094" spans="1:25" ht="15" x14ac:dyDescent="0.25">
      <c r="A2094" s="484"/>
      <c r="B2094" s="97"/>
      <c r="C2094" s="97"/>
      <c r="D2094" s="211"/>
      <c r="E2094" s="402" t="s">
        <v>682</v>
      </c>
      <c r="F2094" s="428" t="s">
        <v>840</v>
      </c>
      <c r="G2094" s="429" t="s">
        <v>38</v>
      </c>
      <c r="H2094" s="443">
        <v>1950</v>
      </c>
      <c r="I2094" s="429"/>
      <c r="J2094" s="443" t="s">
        <v>606</v>
      </c>
      <c r="K2094" s="429">
        <v>2</v>
      </c>
      <c r="L2094" s="113">
        <v>582.20000000000005</v>
      </c>
      <c r="M2094" s="308">
        <v>530.20000000000005</v>
      </c>
      <c r="N2094" s="308">
        <v>389.4</v>
      </c>
      <c r="O2094" s="431">
        <v>51</v>
      </c>
      <c r="P2094" s="353" t="s">
        <v>2138</v>
      </c>
      <c r="Q2094" s="113">
        <v>3021554</v>
      </c>
      <c r="R2094" s="113">
        <v>0</v>
      </c>
      <c r="S2094" s="113">
        <f t="shared" si="1320"/>
        <v>1355422.84</v>
      </c>
      <c r="T2094" s="113">
        <v>0</v>
      </c>
      <c r="U2094" s="308">
        <v>1666131.16</v>
      </c>
      <c r="V2094" s="113">
        <v>0</v>
      </c>
      <c r="W2094" s="113">
        <f t="shared" si="1321"/>
        <v>5189.8900721401578</v>
      </c>
      <c r="X2094" s="113">
        <v>5189.8900000000003</v>
      </c>
      <c r="Y2094" s="120">
        <v>44561</v>
      </c>
    </row>
    <row r="2095" spans="1:25" ht="15" x14ac:dyDescent="0.25">
      <c r="A2095" s="484"/>
      <c r="B2095" s="97"/>
      <c r="C2095" s="97"/>
      <c r="D2095" s="211"/>
      <c r="E2095" s="402" t="s">
        <v>682</v>
      </c>
      <c r="F2095" s="428" t="s">
        <v>840</v>
      </c>
      <c r="G2095" s="429" t="s">
        <v>38</v>
      </c>
      <c r="H2095" s="443">
        <v>1950</v>
      </c>
      <c r="I2095" s="429"/>
      <c r="J2095" s="443" t="s">
        <v>606</v>
      </c>
      <c r="K2095" s="429">
        <v>2</v>
      </c>
      <c r="L2095" s="113">
        <v>582.20000000000005</v>
      </c>
      <c r="M2095" s="308">
        <v>530.20000000000005</v>
      </c>
      <c r="N2095" s="308">
        <v>389.4</v>
      </c>
      <c r="O2095" s="431">
        <v>51</v>
      </c>
      <c r="P2095" s="353" t="s">
        <v>2120</v>
      </c>
      <c r="Q2095" s="113">
        <v>271515</v>
      </c>
      <c r="R2095" s="113">
        <v>0</v>
      </c>
      <c r="S2095" s="113">
        <f t="shared" si="1320"/>
        <v>121797.47</v>
      </c>
      <c r="T2095" s="113">
        <v>0</v>
      </c>
      <c r="U2095" s="308">
        <v>149717.53</v>
      </c>
      <c r="V2095" s="113">
        <v>0</v>
      </c>
      <c r="W2095" s="113">
        <f t="shared" si="1321"/>
        <v>466.36035726554445</v>
      </c>
      <c r="X2095" s="113">
        <v>466.36</v>
      </c>
      <c r="Y2095" s="120">
        <v>44561</v>
      </c>
    </row>
    <row r="2096" spans="1:25" ht="15" x14ac:dyDescent="0.25">
      <c r="A2096" s="484"/>
      <c r="B2096" s="97"/>
      <c r="C2096" s="97"/>
      <c r="D2096" s="211"/>
      <c r="E2096" s="402"/>
      <c r="F2096" s="618" t="s">
        <v>31</v>
      </c>
      <c r="G2096" s="352" t="s">
        <v>18</v>
      </c>
      <c r="H2096" s="352" t="s">
        <v>18</v>
      </c>
      <c r="I2096" s="352" t="s">
        <v>18</v>
      </c>
      <c r="J2096" s="352" t="s">
        <v>18</v>
      </c>
      <c r="K2096" s="352" t="s">
        <v>18</v>
      </c>
      <c r="L2096" s="114">
        <f>L2090</f>
        <v>582.20000000000005</v>
      </c>
      <c r="M2096" s="114">
        <f t="shared" ref="M2096:O2096" si="1322">M2090</f>
        <v>530.20000000000005</v>
      </c>
      <c r="N2096" s="114">
        <f t="shared" si="1322"/>
        <v>389.4</v>
      </c>
      <c r="O2096" s="465">
        <f t="shared" si="1322"/>
        <v>51</v>
      </c>
      <c r="P2096" s="463" t="s">
        <v>18</v>
      </c>
      <c r="Q2096" s="114">
        <f>SUM(Q2090:Q2095)</f>
        <v>11078524</v>
      </c>
      <c r="R2096" s="114">
        <f t="shared" ref="R2096:U2096" si="1323">SUM(R2090:R2095)</f>
        <v>0</v>
      </c>
      <c r="S2096" s="114">
        <f t="shared" si="1323"/>
        <v>4969656.1500000004</v>
      </c>
      <c r="T2096" s="114">
        <f t="shared" si="1323"/>
        <v>0</v>
      </c>
      <c r="U2096" s="114">
        <f t="shared" si="1323"/>
        <v>6108867.8500000006</v>
      </c>
      <c r="V2096" s="114">
        <f>SUBTOTAL(9,V2090:V2095)</f>
        <v>0</v>
      </c>
      <c r="W2096" s="466" t="s">
        <v>18</v>
      </c>
      <c r="X2096" s="466" t="s">
        <v>18</v>
      </c>
      <c r="Y2096" s="468" t="s">
        <v>18</v>
      </c>
    </row>
    <row r="2097" spans="1:25" ht="15" x14ac:dyDescent="0.25">
      <c r="A2097" s="484"/>
      <c r="B2097" s="97"/>
      <c r="C2097" s="97"/>
      <c r="D2097" s="211"/>
      <c r="E2097" s="402" t="s">
        <v>680</v>
      </c>
      <c r="F2097" s="428" t="s">
        <v>841</v>
      </c>
      <c r="G2097" s="429" t="s">
        <v>38</v>
      </c>
      <c r="H2097" s="429" t="s">
        <v>628</v>
      </c>
      <c r="I2097" s="429"/>
      <c r="J2097" s="443" t="s">
        <v>606</v>
      </c>
      <c r="K2097" s="429">
        <v>2</v>
      </c>
      <c r="L2097" s="113">
        <v>1729.5</v>
      </c>
      <c r="M2097" s="308">
        <v>1586.9</v>
      </c>
      <c r="N2097" s="308">
        <v>879.1</v>
      </c>
      <c r="O2097" s="431">
        <v>82</v>
      </c>
      <c r="P2097" s="353" t="s">
        <v>2129</v>
      </c>
      <c r="Q2097" s="113">
        <v>11956500</v>
      </c>
      <c r="R2097" s="113">
        <v>0</v>
      </c>
      <c r="S2097" s="113">
        <f>Q2097-U2097</f>
        <v>5363502.7300000004</v>
      </c>
      <c r="T2097" s="113">
        <v>0</v>
      </c>
      <c r="U2097" s="308">
        <v>6592997.2699999996</v>
      </c>
      <c r="V2097" s="113">
        <v>0</v>
      </c>
      <c r="W2097" s="113">
        <f>Q2097/L2097</f>
        <v>6913.2697311361662</v>
      </c>
      <c r="X2097" s="113">
        <v>6913.27</v>
      </c>
      <c r="Y2097" s="120">
        <v>44561</v>
      </c>
    </row>
    <row r="2098" spans="1:25" ht="15" x14ac:dyDescent="0.25">
      <c r="A2098" s="484"/>
      <c r="B2098" s="97"/>
      <c r="C2098" s="97"/>
      <c r="D2098" s="211"/>
      <c r="E2098" s="402"/>
      <c r="F2098" s="618" t="s">
        <v>31</v>
      </c>
      <c r="G2098" s="352" t="s">
        <v>18</v>
      </c>
      <c r="H2098" s="352" t="s">
        <v>18</v>
      </c>
      <c r="I2098" s="352" t="s">
        <v>18</v>
      </c>
      <c r="J2098" s="352" t="s">
        <v>18</v>
      </c>
      <c r="K2098" s="352" t="s">
        <v>18</v>
      </c>
      <c r="L2098" s="114">
        <f>L2097</f>
        <v>1729.5</v>
      </c>
      <c r="M2098" s="114">
        <f t="shared" ref="M2098:O2098" si="1324">M2097</f>
        <v>1586.9</v>
      </c>
      <c r="N2098" s="114">
        <f t="shared" si="1324"/>
        <v>879.1</v>
      </c>
      <c r="O2098" s="465">
        <f t="shared" si="1324"/>
        <v>82</v>
      </c>
      <c r="P2098" s="463" t="s">
        <v>18</v>
      </c>
      <c r="Q2098" s="114">
        <f>SUM(Q2097:Q2097)</f>
        <v>11956500</v>
      </c>
      <c r="R2098" s="114">
        <f t="shared" ref="R2098:U2098" si="1325">SUM(R2097:R2097)</f>
        <v>0</v>
      </c>
      <c r="S2098" s="114">
        <f t="shared" si="1325"/>
        <v>5363502.7300000004</v>
      </c>
      <c r="T2098" s="114">
        <f t="shared" si="1325"/>
        <v>0</v>
      </c>
      <c r="U2098" s="114">
        <f t="shared" si="1325"/>
        <v>6592997.2699999996</v>
      </c>
      <c r="V2098" s="114">
        <f>SUBTOTAL(9,V2097:V2097)</f>
        <v>0</v>
      </c>
      <c r="W2098" s="466" t="s">
        <v>18</v>
      </c>
      <c r="X2098" s="466" t="s">
        <v>18</v>
      </c>
      <c r="Y2098" s="468" t="s">
        <v>18</v>
      </c>
    </row>
    <row r="2099" spans="1:25" x14ac:dyDescent="0.25">
      <c r="A2099" s="437"/>
      <c r="B2099" s="34"/>
      <c r="C2099" s="34"/>
      <c r="D2099" s="132"/>
      <c r="E2099" s="402" t="s">
        <v>676</v>
      </c>
      <c r="F2099" s="428" t="s">
        <v>842</v>
      </c>
      <c r="G2099" s="429" t="s">
        <v>38</v>
      </c>
      <c r="H2099" s="443" t="s">
        <v>618</v>
      </c>
      <c r="I2099" s="429"/>
      <c r="J2099" s="443" t="s">
        <v>629</v>
      </c>
      <c r="K2099" s="429">
        <v>3</v>
      </c>
      <c r="L2099" s="113">
        <v>2094</v>
      </c>
      <c r="M2099" s="308">
        <v>1962.1</v>
      </c>
      <c r="N2099" s="308"/>
      <c r="O2099" s="431">
        <v>108</v>
      </c>
      <c r="P2099" s="353" t="s">
        <v>2111</v>
      </c>
      <c r="Q2099" s="113">
        <v>1020197</v>
      </c>
      <c r="R2099" s="113">
        <v>0</v>
      </c>
      <c r="S2099" s="113">
        <f t="shared" ref="S2099:S2103" si="1326">Q2099-U2099</f>
        <v>457644.75</v>
      </c>
      <c r="T2099" s="113">
        <v>0</v>
      </c>
      <c r="U2099" s="308">
        <v>562552.25</v>
      </c>
      <c r="V2099" s="113">
        <v>0</v>
      </c>
      <c r="W2099" s="113">
        <f t="shared" ref="W2099:W2103" si="1327">Q2099/L2099</f>
        <v>487.20009551098377</v>
      </c>
      <c r="X2099" s="113">
        <v>487.2</v>
      </c>
      <c r="Y2099" s="120">
        <v>44561</v>
      </c>
    </row>
    <row r="2100" spans="1:25" ht="15" x14ac:dyDescent="0.25">
      <c r="A2100" s="484"/>
      <c r="B2100" s="97"/>
      <c r="C2100" s="97"/>
      <c r="D2100" s="211"/>
      <c r="E2100" s="402" t="s">
        <v>676</v>
      </c>
      <c r="F2100" s="428" t="s">
        <v>842</v>
      </c>
      <c r="G2100" s="429" t="s">
        <v>38</v>
      </c>
      <c r="H2100" s="429" t="s">
        <v>618</v>
      </c>
      <c r="I2100" s="429"/>
      <c r="J2100" s="443" t="s">
        <v>629</v>
      </c>
      <c r="K2100" s="429">
        <v>3</v>
      </c>
      <c r="L2100" s="113">
        <v>2094</v>
      </c>
      <c r="M2100" s="308">
        <v>1962.1</v>
      </c>
      <c r="N2100" s="308"/>
      <c r="O2100" s="431">
        <v>108</v>
      </c>
      <c r="P2100" s="353" t="s">
        <v>2137</v>
      </c>
      <c r="Q2100" s="113">
        <v>2851777</v>
      </c>
      <c r="R2100" s="113">
        <v>0</v>
      </c>
      <c r="S2100" s="113">
        <f t="shared" si="1326"/>
        <v>1279263.48</v>
      </c>
      <c r="T2100" s="113">
        <v>0</v>
      </c>
      <c r="U2100" s="308">
        <v>1572513.52</v>
      </c>
      <c r="V2100" s="113">
        <v>0</v>
      </c>
      <c r="W2100" s="113">
        <f t="shared" si="1327"/>
        <v>1361.8801337153773</v>
      </c>
      <c r="X2100" s="113">
        <v>1361.88</v>
      </c>
      <c r="Y2100" s="120">
        <v>44561</v>
      </c>
    </row>
    <row r="2101" spans="1:25" ht="15" x14ac:dyDescent="0.25">
      <c r="A2101" s="484"/>
      <c r="B2101" s="97"/>
      <c r="C2101" s="97"/>
      <c r="D2101" s="211"/>
      <c r="E2101" s="402" t="s">
        <v>676</v>
      </c>
      <c r="F2101" s="428" t="s">
        <v>842</v>
      </c>
      <c r="G2101" s="429" t="s">
        <v>38</v>
      </c>
      <c r="H2101" s="429" t="s">
        <v>618</v>
      </c>
      <c r="I2101" s="429"/>
      <c r="J2101" s="443" t="s">
        <v>629</v>
      </c>
      <c r="K2101" s="429">
        <v>3</v>
      </c>
      <c r="L2101" s="113">
        <v>2094</v>
      </c>
      <c r="M2101" s="308">
        <v>1962.1</v>
      </c>
      <c r="N2101" s="308"/>
      <c r="O2101" s="431">
        <v>108</v>
      </c>
      <c r="P2101" s="353" t="s">
        <v>2120</v>
      </c>
      <c r="Q2101" s="113">
        <v>995404</v>
      </c>
      <c r="R2101" s="113">
        <v>0</v>
      </c>
      <c r="S2101" s="113">
        <f t="shared" si="1326"/>
        <v>446522.99</v>
      </c>
      <c r="T2101" s="113">
        <v>0</v>
      </c>
      <c r="U2101" s="308">
        <v>548881.01</v>
      </c>
      <c r="V2101" s="113">
        <v>0</v>
      </c>
      <c r="W2101" s="113">
        <f t="shared" si="1327"/>
        <v>475.36007640878699</v>
      </c>
      <c r="X2101" s="113">
        <v>475.36</v>
      </c>
      <c r="Y2101" s="120">
        <v>44561</v>
      </c>
    </row>
    <row r="2102" spans="1:25" x14ac:dyDescent="0.25">
      <c r="A2102" s="437"/>
      <c r="B2102" s="34"/>
      <c r="C2102" s="34"/>
      <c r="D2102" s="132"/>
      <c r="E2102" s="402" t="s">
        <v>676</v>
      </c>
      <c r="F2102" s="428" t="s">
        <v>842</v>
      </c>
      <c r="G2102" s="429" t="s">
        <v>38</v>
      </c>
      <c r="H2102" s="429" t="s">
        <v>618</v>
      </c>
      <c r="I2102" s="429"/>
      <c r="J2102" s="443" t="s">
        <v>629</v>
      </c>
      <c r="K2102" s="429">
        <v>3</v>
      </c>
      <c r="L2102" s="113">
        <v>2094</v>
      </c>
      <c r="M2102" s="308">
        <v>1962.1</v>
      </c>
      <c r="N2102" s="308"/>
      <c r="O2102" s="431">
        <v>108</v>
      </c>
      <c r="P2102" s="353" t="s">
        <v>2138</v>
      </c>
      <c r="Q2102" s="113">
        <v>4378010</v>
      </c>
      <c r="R2102" s="113">
        <v>0</v>
      </c>
      <c r="S2102" s="113">
        <f t="shared" si="1326"/>
        <v>1963908.2200000002</v>
      </c>
      <c r="T2102" s="113">
        <v>0</v>
      </c>
      <c r="U2102" s="308">
        <v>2414101.7799999998</v>
      </c>
      <c r="V2102" s="113">
        <v>0</v>
      </c>
      <c r="W2102" s="113">
        <f t="shared" si="1327"/>
        <v>2090.7402101241642</v>
      </c>
      <c r="X2102" s="113">
        <v>2090.7399999999998</v>
      </c>
      <c r="Y2102" s="120">
        <v>44561</v>
      </c>
    </row>
    <row r="2103" spans="1:25" ht="15" x14ac:dyDescent="0.25">
      <c r="A2103" s="484"/>
      <c r="B2103" s="97"/>
      <c r="C2103" s="97"/>
      <c r="D2103" s="211"/>
      <c r="E2103" s="402" t="s">
        <v>676</v>
      </c>
      <c r="F2103" s="428" t="s">
        <v>842</v>
      </c>
      <c r="G2103" s="429" t="s">
        <v>38</v>
      </c>
      <c r="H2103" s="429" t="s">
        <v>618</v>
      </c>
      <c r="I2103" s="429"/>
      <c r="J2103" s="443" t="s">
        <v>629</v>
      </c>
      <c r="K2103" s="429">
        <v>3</v>
      </c>
      <c r="L2103" s="113">
        <v>2094</v>
      </c>
      <c r="M2103" s="308">
        <v>1962.1</v>
      </c>
      <c r="N2103" s="308"/>
      <c r="O2103" s="431">
        <v>108</v>
      </c>
      <c r="P2103" s="353" t="s">
        <v>2115</v>
      </c>
      <c r="Q2103" s="113">
        <v>1308603</v>
      </c>
      <c r="R2103" s="113">
        <v>0</v>
      </c>
      <c r="S2103" s="113">
        <f t="shared" si="1326"/>
        <v>587019.26</v>
      </c>
      <c r="T2103" s="113">
        <v>0</v>
      </c>
      <c r="U2103" s="308">
        <v>721583.74</v>
      </c>
      <c r="V2103" s="113">
        <v>0</v>
      </c>
      <c r="W2103" s="113">
        <f t="shared" si="1327"/>
        <v>624.9297994269341</v>
      </c>
      <c r="X2103" s="113">
        <v>624.92999999999995</v>
      </c>
      <c r="Y2103" s="120">
        <v>44561</v>
      </c>
    </row>
    <row r="2104" spans="1:25" ht="14.25" x14ac:dyDescent="0.25">
      <c r="A2104" s="437"/>
      <c r="B2104" s="34"/>
      <c r="C2104" s="34"/>
      <c r="D2104" s="132"/>
      <c r="E2104" s="402"/>
      <c r="F2104" s="618" t="s">
        <v>31</v>
      </c>
      <c r="G2104" s="352" t="s">
        <v>18</v>
      </c>
      <c r="H2104" s="352" t="s">
        <v>18</v>
      </c>
      <c r="I2104" s="352" t="s">
        <v>18</v>
      </c>
      <c r="J2104" s="352" t="s">
        <v>18</v>
      </c>
      <c r="K2104" s="352" t="s">
        <v>18</v>
      </c>
      <c r="L2104" s="114">
        <f>L2099</f>
        <v>2094</v>
      </c>
      <c r="M2104" s="114">
        <f t="shared" ref="M2104:O2104" si="1328">M2099</f>
        <v>1962.1</v>
      </c>
      <c r="N2104" s="114">
        <f t="shared" si="1328"/>
        <v>0</v>
      </c>
      <c r="O2104" s="465">
        <f t="shared" si="1328"/>
        <v>108</v>
      </c>
      <c r="P2104" s="463" t="s">
        <v>18</v>
      </c>
      <c r="Q2104" s="114">
        <f>SUM(Q2099:Q2103)</f>
        <v>10553991</v>
      </c>
      <c r="R2104" s="114">
        <f t="shared" ref="R2104:U2104" si="1329">SUM(R2099:R2103)</f>
        <v>0</v>
      </c>
      <c r="S2104" s="114">
        <f t="shared" si="1329"/>
        <v>4734358.7</v>
      </c>
      <c r="T2104" s="114">
        <f t="shared" si="1329"/>
        <v>0</v>
      </c>
      <c r="U2104" s="114">
        <f t="shared" si="1329"/>
        <v>5819632.3000000007</v>
      </c>
      <c r="V2104" s="114">
        <f>SUBTOTAL(9,V2099:V2103)</f>
        <v>0</v>
      </c>
      <c r="W2104" s="466" t="s">
        <v>18</v>
      </c>
      <c r="X2104" s="466" t="s">
        <v>18</v>
      </c>
      <c r="Y2104" s="468" t="s">
        <v>18</v>
      </c>
    </row>
    <row r="2105" spans="1:25" ht="15" x14ac:dyDescent="0.25">
      <c r="A2105" s="484"/>
      <c r="B2105" s="97"/>
      <c r="C2105" s="97"/>
      <c r="D2105" s="211"/>
      <c r="E2105" s="402" t="s">
        <v>675</v>
      </c>
      <c r="F2105" s="428" t="s">
        <v>880</v>
      </c>
      <c r="G2105" s="429" t="s">
        <v>38</v>
      </c>
      <c r="H2105" s="443" t="s">
        <v>702</v>
      </c>
      <c r="I2105" s="429"/>
      <c r="J2105" s="443" t="s">
        <v>613</v>
      </c>
      <c r="K2105" s="429">
        <v>4</v>
      </c>
      <c r="L2105" s="113">
        <v>4211.8999999999996</v>
      </c>
      <c r="M2105" s="308">
        <v>3292.5</v>
      </c>
      <c r="N2105" s="308">
        <v>1000</v>
      </c>
      <c r="O2105" s="431">
        <v>405</v>
      </c>
      <c r="P2105" s="353" t="s">
        <v>2137</v>
      </c>
      <c r="Q2105" s="113">
        <v>1985658</v>
      </c>
      <c r="R2105" s="113">
        <v>0</v>
      </c>
      <c r="S2105" s="113">
        <f>Q2105-U2105</f>
        <v>890735.76</v>
      </c>
      <c r="T2105" s="113">
        <v>0</v>
      </c>
      <c r="U2105" s="308">
        <v>1094922.24</v>
      </c>
      <c r="V2105" s="113">
        <v>0</v>
      </c>
      <c r="W2105" s="113">
        <f>Q2105/L2105</f>
        <v>471.43996771053446</v>
      </c>
      <c r="X2105" s="113">
        <v>471.44</v>
      </c>
      <c r="Y2105" s="120">
        <v>44561</v>
      </c>
    </row>
    <row r="2106" spans="1:25" ht="15" x14ac:dyDescent="0.25">
      <c r="A2106" s="484"/>
      <c r="B2106" s="97"/>
      <c r="C2106" s="97"/>
      <c r="D2106" s="211"/>
      <c r="E2106" s="402"/>
      <c r="F2106" s="618" t="s">
        <v>31</v>
      </c>
      <c r="G2106" s="352" t="s">
        <v>18</v>
      </c>
      <c r="H2106" s="352" t="s">
        <v>18</v>
      </c>
      <c r="I2106" s="352" t="s">
        <v>18</v>
      </c>
      <c r="J2106" s="352" t="s">
        <v>18</v>
      </c>
      <c r="K2106" s="352" t="s">
        <v>18</v>
      </c>
      <c r="L2106" s="114">
        <f>L2105</f>
        <v>4211.8999999999996</v>
      </c>
      <c r="M2106" s="114">
        <f t="shared" ref="M2106:O2106" si="1330">M2105</f>
        <v>3292.5</v>
      </c>
      <c r="N2106" s="114">
        <f t="shared" si="1330"/>
        <v>1000</v>
      </c>
      <c r="O2106" s="465">
        <f t="shared" si="1330"/>
        <v>405</v>
      </c>
      <c r="P2106" s="463" t="s">
        <v>18</v>
      </c>
      <c r="Q2106" s="114">
        <f>SUM(Q2105:Q2105)</f>
        <v>1985658</v>
      </c>
      <c r="R2106" s="114">
        <f t="shared" ref="R2106:U2106" si="1331">SUM(R2105:R2105)</f>
        <v>0</v>
      </c>
      <c r="S2106" s="114">
        <f t="shared" si="1331"/>
        <v>890735.76</v>
      </c>
      <c r="T2106" s="114">
        <f t="shared" si="1331"/>
        <v>0</v>
      </c>
      <c r="U2106" s="114">
        <f t="shared" si="1331"/>
        <v>1094922.24</v>
      </c>
      <c r="V2106" s="114">
        <f>SUBTOTAL(9,V2105:V2105)</f>
        <v>0</v>
      </c>
      <c r="W2106" s="466" t="s">
        <v>18</v>
      </c>
      <c r="X2106" s="466" t="s">
        <v>18</v>
      </c>
      <c r="Y2106" s="468" t="s">
        <v>18</v>
      </c>
    </row>
    <row r="2107" spans="1:25" x14ac:dyDescent="0.25">
      <c r="A2107" s="437"/>
      <c r="B2107" s="34"/>
      <c r="C2107" s="34"/>
      <c r="D2107" s="132"/>
      <c r="E2107" s="402" t="s">
        <v>674</v>
      </c>
      <c r="F2107" s="428" t="s">
        <v>846</v>
      </c>
      <c r="G2107" s="429" t="s">
        <v>38</v>
      </c>
      <c r="H2107" s="429" t="s">
        <v>630</v>
      </c>
      <c r="I2107" s="429"/>
      <c r="J2107" s="443" t="s">
        <v>624</v>
      </c>
      <c r="K2107" s="429">
        <v>2</v>
      </c>
      <c r="L2107" s="113">
        <v>583.1</v>
      </c>
      <c r="M2107" s="308">
        <v>533.6</v>
      </c>
      <c r="N2107" s="308">
        <v>329</v>
      </c>
      <c r="O2107" s="431">
        <v>24</v>
      </c>
      <c r="P2107" s="353" t="s">
        <v>2129</v>
      </c>
      <c r="Q2107" s="113">
        <v>6186633</v>
      </c>
      <c r="R2107" s="113">
        <v>0</v>
      </c>
      <c r="S2107" s="113">
        <f>Q2107-U2107</f>
        <v>2775228.79</v>
      </c>
      <c r="T2107" s="113">
        <v>0</v>
      </c>
      <c r="U2107" s="308">
        <v>3411404.21</v>
      </c>
      <c r="V2107" s="113">
        <v>0</v>
      </c>
      <c r="W2107" s="113">
        <f>Q2107/L2107</f>
        <v>10609.900531641228</v>
      </c>
      <c r="X2107" s="113">
        <v>10609.9</v>
      </c>
      <c r="Y2107" s="120">
        <v>44561</v>
      </c>
    </row>
    <row r="2108" spans="1:25" ht="15" x14ac:dyDescent="0.25">
      <c r="A2108" s="484"/>
      <c r="B2108" s="97"/>
      <c r="C2108" s="97"/>
      <c r="D2108" s="211"/>
      <c r="E2108" s="402"/>
      <c r="F2108" s="618" t="s">
        <v>31</v>
      </c>
      <c r="G2108" s="352" t="s">
        <v>18</v>
      </c>
      <c r="H2108" s="352" t="s">
        <v>18</v>
      </c>
      <c r="I2108" s="352" t="s">
        <v>18</v>
      </c>
      <c r="J2108" s="352" t="s">
        <v>18</v>
      </c>
      <c r="K2108" s="352" t="s">
        <v>18</v>
      </c>
      <c r="L2108" s="114">
        <f>L2107</f>
        <v>583.1</v>
      </c>
      <c r="M2108" s="114">
        <f t="shared" ref="M2108:O2108" si="1332">M2107</f>
        <v>533.6</v>
      </c>
      <c r="N2108" s="114">
        <f t="shared" si="1332"/>
        <v>329</v>
      </c>
      <c r="O2108" s="465">
        <f t="shared" si="1332"/>
        <v>24</v>
      </c>
      <c r="P2108" s="463" t="s">
        <v>18</v>
      </c>
      <c r="Q2108" s="114">
        <f>SUM(Q2107:Q2107)</f>
        <v>6186633</v>
      </c>
      <c r="R2108" s="114">
        <f t="shared" ref="R2108:U2108" si="1333">SUM(R2107:R2107)</f>
        <v>0</v>
      </c>
      <c r="S2108" s="114">
        <f t="shared" si="1333"/>
        <v>2775228.79</v>
      </c>
      <c r="T2108" s="114">
        <f t="shared" si="1333"/>
        <v>0</v>
      </c>
      <c r="U2108" s="114">
        <f t="shared" si="1333"/>
        <v>3411404.21</v>
      </c>
      <c r="V2108" s="114">
        <f>SUBTOTAL(9,V2107:V2107)</f>
        <v>0</v>
      </c>
      <c r="W2108" s="466" t="s">
        <v>18</v>
      </c>
      <c r="X2108" s="466" t="s">
        <v>18</v>
      </c>
      <c r="Y2108" s="468" t="s">
        <v>18</v>
      </c>
    </row>
    <row r="2109" spans="1:25" ht="15" x14ac:dyDescent="0.25">
      <c r="A2109" s="484"/>
      <c r="B2109" s="97"/>
      <c r="C2109" s="97"/>
      <c r="D2109" s="211"/>
      <c r="E2109" s="402" t="s">
        <v>683</v>
      </c>
      <c r="F2109" s="428" t="s">
        <v>847</v>
      </c>
      <c r="G2109" s="429" t="s">
        <v>38</v>
      </c>
      <c r="H2109" s="429" t="s">
        <v>619</v>
      </c>
      <c r="I2109" s="429"/>
      <c r="J2109" s="443" t="s">
        <v>624</v>
      </c>
      <c r="K2109" s="429">
        <v>2</v>
      </c>
      <c r="L2109" s="113">
        <v>589.70000000000005</v>
      </c>
      <c r="M2109" s="308">
        <v>543.79999999999995</v>
      </c>
      <c r="N2109" s="308">
        <v>324</v>
      </c>
      <c r="O2109" s="431">
        <v>24</v>
      </c>
      <c r="P2109" s="353" t="s">
        <v>2137</v>
      </c>
      <c r="Q2109" s="113">
        <v>1168821</v>
      </c>
      <c r="R2109" s="113">
        <v>0</v>
      </c>
      <c r="S2109" s="113">
        <f t="shared" ref="S2109:S2110" si="1334">Q2109-U2109</f>
        <v>524315.19999999995</v>
      </c>
      <c r="T2109" s="113">
        <v>0</v>
      </c>
      <c r="U2109" s="308">
        <v>644505.80000000005</v>
      </c>
      <c r="V2109" s="113">
        <v>0</v>
      </c>
      <c r="W2109" s="113">
        <f t="shared" ref="W2109:W2110" si="1335">Q2109/L2109</f>
        <v>1982.0603696794979</v>
      </c>
      <c r="X2109" s="113">
        <v>1982.06</v>
      </c>
      <c r="Y2109" s="120">
        <v>44561</v>
      </c>
    </row>
    <row r="2110" spans="1:25" ht="15" x14ac:dyDescent="0.25">
      <c r="A2110" s="484"/>
      <c r="B2110" s="97"/>
      <c r="C2110" s="97"/>
      <c r="D2110" s="211"/>
      <c r="E2110" s="402" t="s">
        <v>683</v>
      </c>
      <c r="F2110" s="428" t="s">
        <v>847</v>
      </c>
      <c r="G2110" s="429" t="s">
        <v>38</v>
      </c>
      <c r="H2110" s="429" t="s">
        <v>619</v>
      </c>
      <c r="I2110" s="429"/>
      <c r="J2110" s="443" t="s">
        <v>624</v>
      </c>
      <c r="K2110" s="429">
        <v>2</v>
      </c>
      <c r="L2110" s="113">
        <v>589.70000000000005</v>
      </c>
      <c r="M2110" s="308">
        <v>543.79999999999995</v>
      </c>
      <c r="N2110" s="308">
        <v>324</v>
      </c>
      <c r="O2110" s="431">
        <v>24</v>
      </c>
      <c r="P2110" s="353" t="s">
        <v>2138</v>
      </c>
      <c r="Q2110" s="113">
        <v>2433185</v>
      </c>
      <c r="R2110" s="113">
        <v>0</v>
      </c>
      <c r="S2110" s="113">
        <f t="shared" si="1334"/>
        <v>1091489.52</v>
      </c>
      <c r="T2110" s="113">
        <v>0</v>
      </c>
      <c r="U2110" s="308">
        <v>1341695.48</v>
      </c>
      <c r="V2110" s="113">
        <v>0</v>
      </c>
      <c r="W2110" s="113">
        <f t="shared" si="1335"/>
        <v>4126.1404103781579</v>
      </c>
      <c r="X2110" s="113">
        <v>4126.1400000000003</v>
      </c>
      <c r="Y2110" s="120">
        <v>44561</v>
      </c>
    </row>
    <row r="2111" spans="1:25" ht="15" x14ac:dyDescent="0.25">
      <c r="A2111" s="484"/>
      <c r="B2111" s="97"/>
      <c r="C2111" s="97"/>
      <c r="D2111" s="211"/>
      <c r="E2111" s="402"/>
      <c r="F2111" s="618" t="s">
        <v>31</v>
      </c>
      <c r="G2111" s="352" t="s">
        <v>18</v>
      </c>
      <c r="H2111" s="352" t="s">
        <v>18</v>
      </c>
      <c r="I2111" s="352" t="s">
        <v>18</v>
      </c>
      <c r="J2111" s="352" t="s">
        <v>18</v>
      </c>
      <c r="K2111" s="352" t="s">
        <v>18</v>
      </c>
      <c r="L2111" s="114">
        <f>L2109</f>
        <v>589.70000000000005</v>
      </c>
      <c r="M2111" s="114">
        <f t="shared" ref="M2111:O2111" si="1336">M2109</f>
        <v>543.79999999999995</v>
      </c>
      <c r="N2111" s="114">
        <f t="shared" si="1336"/>
        <v>324</v>
      </c>
      <c r="O2111" s="465">
        <f t="shared" si="1336"/>
        <v>24</v>
      </c>
      <c r="P2111" s="463" t="s">
        <v>18</v>
      </c>
      <c r="Q2111" s="114">
        <f>SUM(Q2109:Q2110)</f>
        <v>3602006</v>
      </c>
      <c r="R2111" s="114">
        <f t="shared" ref="R2111:U2111" si="1337">SUM(R2109:R2110)</f>
        <v>0</v>
      </c>
      <c r="S2111" s="114">
        <f t="shared" si="1337"/>
        <v>1615804.72</v>
      </c>
      <c r="T2111" s="114">
        <f t="shared" si="1337"/>
        <v>0</v>
      </c>
      <c r="U2111" s="114">
        <f t="shared" si="1337"/>
        <v>1986201.28</v>
      </c>
      <c r="V2111" s="114">
        <f>SUBTOTAL(9,V2109:V2110)</f>
        <v>0</v>
      </c>
      <c r="W2111" s="466" t="s">
        <v>18</v>
      </c>
      <c r="X2111" s="466" t="s">
        <v>18</v>
      </c>
      <c r="Y2111" s="468" t="s">
        <v>18</v>
      </c>
    </row>
    <row r="2112" spans="1:25" x14ac:dyDescent="0.25">
      <c r="A2112" s="437"/>
      <c r="B2112" s="34"/>
      <c r="C2112" s="34"/>
      <c r="D2112" s="132"/>
      <c r="E2112" s="402" t="s">
        <v>684</v>
      </c>
      <c r="F2112" s="428" t="s">
        <v>850</v>
      </c>
      <c r="G2112" s="429" t="s">
        <v>38</v>
      </c>
      <c r="H2112" s="443" t="s">
        <v>631</v>
      </c>
      <c r="I2112" s="429"/>
      <c r="J2112" s="443" t="s">
        <v>629</v>
      </c>
      <c r="K2112" s="429">
        <v>3</v>
      </c>
      <c r="L2112" s="113">
        <v>3204.3</v>
      </c>
      <c r="M2112" s="308">
        <v>2953.9</v>
      </c>
      <c r="N2112" s="308">
        <v>1500</v>
      </c>
      <c r="O2112" s="431">
        <v>63</v>
      </c>
      <c r="P2112" s="353" t="s">
        <v>45</v>
      </c>
      <c r="Q2112" s="113">
        <v>11325795</v>
      </c>
      <c r="R2112" s="113">
        <v>0</v>
      </c>
      <c r="S2112" s="113">
        <f t="shared" ref="S2112:S2114" si="1338">Q2112-U2112</f>
        <v>5080578.13</v>
      </c>
      <c r="T2112" s="113">
        <v>0</v>
      </c>
      <c r="U2112" s="308">
        <v>6245216.8700000001</v>
      </c>
      <c r="V2112" s="113">
        <v>0</v>
      </c>
      <c r="W2112" s="113">
        <f>Q2112/N2112</f>
        <v>7550.53</v>
      </c>
      <c r="X2112" s="113">
        <v>7550.53</v>
      </c>
      <c r="Y2112" s="120">
        <v>44561</v>
      </c>
    </row>
    <row r="2113" spans="1:25" ht="15" x14ac:dyDescent="0.25">
      <c r="A2113" s="484"/>
      <c r="B2113" s="97"/>
      <c r="C2113" s="97"/>
      <c r="D2113" s="211"/>
      <c r="E2113" s="402" t="s">
        <v>684</v>
      </c>
      <c r="F2113" s="428" t="s">
        <v>850</v>
      </c>
      <c r="G2113" s="429" t="s">
        <v>38</v>
      </c>
      <c r="H2113" s="429" t="s">
        <v>631</v>
      </c>
      <c r="I2113" s="429"/>
      <c r="J2113" s="443" t="s">
        <v>629</v>
      </c>
      <c r="K2113" s="429">
        <v>3</v>
      </c>
      <c r="L2113" s="113">
        <v>3204.3</v>
      </c>
      <c r="M2113" s="308">
        <v>2953.9</v>
      </c>
      <c r="N2113" s="308">
        <v>1500</v>
      </c>
      <c r="O2113" s="431">
        <v>63</v>
      </c>
      <c r="P2113" s="353" t="s">
        <v>2137</v>
      </c>
      <c r="Q2113" s="113">
        <v>4363872</v>
      </c>
      <c r="R2113" s="113">
        <v>0</v>
      </c>
      <c r="S2113" s="113">
        <f t="shared" si="1338"/>
        <v>1957566.13</v>
      </c>
      <c r="T2113" s="113">
        <v>0</v>
      </c>
      <c r="U2113" s="308">
        <v>2406305.87</v>
      </c>
      <c r="V2113" s="113">
        <v>0</v>
      </c>
      <c r="W2113" s="113">
        <f t="shared" ref="W2113:W2114" si="1339">Q2113/L2113</f>
        <v>1361.879973785226</v>
      </c>
      <c r="X2113" s="113">
        <v>1361.88</v>
      </c>
      <c r="Y2113" s="120">
        <v>44561</v>
      </c>
    </row>
    <row r="2114" spans="1:25" x14ac:dyDescent="0.25">
      <c r="A2114" s="437"/>
      <c r="B2114" s="34"/>
      <c r="C2114" s="34"/>
      <c r="D2114" s="132"/>
      <c r="E2114" s="402" t="s">
        <v>684</v>
      </c>
      <c r="F2114" s="428" t="s">
        <v>850</v>
      </c>
      <c r="G2114" s="429" t="s">
        <v>38</v>
      </c>
      <c r="H2114" s="443" t="s">
        <v>631</v>
      </c>
      <c r="I2114" s="429"/>
      <c r="J2114" s="443" t="s">
        <v>629</v>
      </c>
      <c r="K2114" s="429">
        <v>3</v>
      </c>
      <c r="L2114" s="113">
        <v>3204.3</v>
      </c>
      <c r="M2114" s="308">
        <v>2953.9</v>
      </c>
      <c r="N2114" s="308">
        <v>1500</v>
      </c>
      <c r="O2114" s="431">
        <v>63</v>
      </c>
      <c r="P2114" s="353" t="s">
        <v>2119</v>
      </c>
      <c r="Q2114" s="113">
        <v>241348</v>
      </c>
      <c r="R2114" s="113">
        <v>0</v>
      </c>
      <c r="S2114" s="113">
        <f t="shared" si="1338"/>
        <v>108265.01999999999</v>
      </c>
      <c r="T2114" s="113">
        <v>0</v>
      </c>
      <c r="U2114" s="308">
        <v>133082.98000000001</v>
      </c>
      <c r="V2114" s="113">
        <v>0</v>
      </c>
      <c r="W2114" s="113">
        <f t="shared" si="1339"/>
        <v>75.320038697999564</v>
      </c>
      <c r="X2114" s="113">
        <v>75.319999999999993</v>
      </c>
      <c r="Y2114" s="120">
        <v>44561</v>
      </c>
    </row>
    <row r="2115" spans="1:25" ht="15" x14ac:dyDescent="0.25">
      <c r="A2115" s="484"/>
      <c r="B2115" s="97"/>
      <c r="C2115" s="97"/>
      <c r="D2115" s="211"/>
      <c r="E2115" s="402"/>
      <c r="F2115" s="618" t="s">
        <v>31</v>
      </c>
      <c r="G2115" s="352" t="s">
        <v>18</v>
      </c>
      <c r="H2115" s="352" t="s">
        <v>18</v>
      </c>
      <c r="I2115" s="352" t="s">
        <v>18</v>
      </c>
      <c r="J2115" s="352" t="s">
        <v>18</v>
      </c>
      <c r="K2115" s="352" t="s">
        <v>18</v>
      </c>
      <c r="L2115" s="114">
        <f>L2112</f>
        <v>3204.3</v>
      </c>
      <c r="M2115" s="114">
        <f t="shared" ref="M2115:O2115" si="1340">M2112</f>
        <v>2953.9</v>
      </c>
      <c r="N2115" s="114">
        <f t="shared" si="1340"/>
        <v>1500</v>
      </c>
      <c r="O2115" s="465">
        <f t="shared" si="1340"/>
        <v>63</v>
      </c>
      <c r="P2115" s="463" t="s">
        <v>18</v>
      </c>
      <c r="Q2115" s="114">
        <f>SUM(Q2112:Q2114)</f>
        <v>15931015</v>
      </c>
      <c r="R2115" s="114">
        <f t="shared" ref="R2115:U2115" si="1341">SUM(R2112:R2114)</f>
        <v>0</v>
      </c>
      <c r="S2115" s="114">
        <f t="shared" si="1341"/>
        <v>7146409.2799999993</v>
      </c>
      <c r="T2115" s="114">
        <f t="shared" si="1341"/>
        <v>0</v>
      </c>
      <c r="U2115" s="114">
        <f t="shared" si="1341"/>
        <v>8784605.7200000007</v>
      </c>
      <c r="V2115" s="114">
        <f>SUBTOTAL(9,V2112:V2114)</f>
        <v>0</v>
      </c>
      <c r="W2115" s="466" t="s">
        <v>18</v>
      </c>
      <c r="X2115" s="466" t="s">
        <v>18</v>
      </c>
      <c r="Y2115" s="468" t="s">
        <v>18</v>
      </c>
    </row>
    <row r="2116" spans="1:25" ht="15" x14ac:dyDescent="0.25">
      <c r="A2116" s="484"/>
      <c r="B2116" s="97"/>
      <c r="C2116" s="97"/>
      <c r="D2116" s="211"/>
      <c r="E2116" s="402" t="s">
        <v>685</v>
      </c>
      <c r="F2116" s="428" t="s">
        <v>853</v>
      </c>
      <c r="G2116" s="429" t="s">
        <v>38</v>
      </c>
      <c r="H2116" s="443" t="s">
        <v>633</v>
      </c>
      <c r="I2116" s="429"/>
      <c r="J2116" s="443" t="s">
        <v>606</v>
      </c>
      <c r="K2116" s="429">
        <v>2</v>
      </c>
      <c r="L2116" s="113">
        <v>598.1</v>
      </c>
      <c r="M2116" s="308">
        <v>543.20000000000005</v>
      </c>
      <c r="N2116" s="308">
        <v>351.9</v>
      </c>
      <c r="O2116" s="431">
        <v>30</v>
      </c>
      <c r="P2116" s="353" t="s">
        <v>2129</v>
      </c>
      <c r="Q2116" s="113">
        <v>4134827</v>
      </c>
      <c r="R2116" s="113">
        <v>0</v>
      </c>
      <c r="S2116" s="113">
        <f>Q2116-U2116</f>
        <v>1854820.0499999998</v>
      </c>
      <c r="T2116" s="113">
        <v>0</v>
      </c>
      <c r="U2116" s="308">
        <v>2280006.9500000002</v>
      </c>
      <c r="V2116" s="113">
        <v>0</v>
      </c>
      <c r="W2116" s="113">
        <f>Q2116/L2116</f>
        <v>6913.2703561277376</v>
      </c>
      <c r="X2116" s="113">
        <v>6913.27</v>
      </c>
      <c r="Y2116" s="120">
        <v>44561</v>
      </c>
    </row>
    <row r="2117" spans="1:25" ht="14.25" x14ac:dyDescent="0.25">
      <c r="A2117" s="437"/>
      <c r="B2117" s="34"/>
      <c r="C2117" s="34"/>
      <c r="D2117" s="132"/>
      <c r="E2117" s="402"/>
      <c r="F2117" s="618" t="s">
        <v>31</v>
      </c>
      <c r="G2117" s="352" t="s">
        <v>18</v>
      </c>
      <c r="H2117" s="352" t="s">
        <v>18</v>
      </c>
      <c r="I2117" s="352" t="s">
        <v>18</v>
      </c>
      <c r="J2117" s="352" t="s">
        <v>18</v>
      </c>
      <c r="K2117" s="352" t="s">
        <v>18</v>
      </c>
      <c r="L2117" s="114">
        <f>L2116</f>
        <v>598.1</v>
      </c>
      <c r="M2117" s="114">
        <f t="shared" ref="M2117:O2117" si="1342">M2116</f>
        <v>543.20000000000005</v>
      </c>
      <c r="N2117" s="114">
        <f t="shared" si="1342"/>
        <v>351.9</v>
      </c>
      <c r="O2117" s="465">
        <f t="shared" si="1342"/>
        <v>30</v>
      </c>
      <c r="P2117" s="463" t="s">
        <v>18</v>
      </c>
      <c r="Q2117" s="114">
        <f>SUM(Q2116:Q2116)</f>
        <v>4134827</v>
      </c>
      <c r="R2117" s="114">
        <f t="shared" ref="R2117:U2117" si="1343">SUM(R2116:R2116)</f>
        <v>0</v>
      </c>
      <c r="S2117" s="114">
        <f t="shared" si="1343"/>
        <v>1854820.0499999998</v>
      </c>
      <c r="T2117" s="114">
        <f t="shared" si="1343"/>
        <v>0</v>
      </c>
      <c r="U2117" s="114">
        <f t="shared" si="1343"/>
        <v>2280006.9500000002</v>
      </c>
      <c r="V2117" s="114">
        <f>SUBTOTAL(9,V2116:V2116)</f>
        <v>0</v>
      </c>
      <c r="W2117" s="466" t="s">
        <v>18</v>
      </c>
      <c r="X2117" s="466" t="s">
        <v>18</v>
      </c>
      <c r="Y2117" s="468" t="s">
        <v>18</v>
      </c>
    </row>
    <row r="2118" spans="1:25" ht="15" x14ac:dyDescent="0.25">
      <c r="A2118" s="484"/>
      <c r="B2118" s="97"/>
      <c r="C2118" s="97"/>
      <c r="D2118" s="211"/>
      <c r="E2118" s="402" t="s">
        <v>686</v>
      </c>
      <c r="F2118" s="428" t="s">
        <v>882</v>
      </c>
      <c r="G2118" s="429" t="s">
        <v>38</v>
      </c>
      <c r="H2118" s="443" t="s">
        <v>612</v>
      </c>
      <c r="I2118" s="429"/>
      <c r="J2118" s="443" t="s">
        <v>617</v>
      </c>
      <c r="K2118" s="429">
        <v>5</v>
      </c>
      <c r="L2118" s="113">
        <v>2481.1</v>
      </c>
      <c r="M2118" s="308">
        <v>2323.3000000000002</v>
      </c>
      <c r="N2118" s="308">
        <v>683.2</v>
      </c>
      <c r="O2118" s="431">
        <v>144</v>
      </c>
      <c r="P2118" s="353" t="s">
        <v>45</v>
      </c>
      <c r="Q2118" s="113">
        <v>4519628</v>
      </c>
      <c r="R2118" s="113">
        <v>0</v>
      </c>
      <c r="S2118" s="113">
        <f t="shared" ref="S2118:S2119" si="1344">Q2118-U2118</f>
        <v>2027435.88</v>
      </c>
      <c r="T2118" s="113">
        <v>0</v>
      </c>
      <c r="U2118" s="308">
        <v>2492192.12</v>
      </c>
      <c r="V2118" s="113">
        <v>0</v>
      </c>
      <c r="W2118" s="113">
        <f>Q2118/N2118</f>
        <v>6615.3805620608891</v>
      </c>
      <c r="X2118" s="113">
        <v>6615.38</v>
      </c>
      <c r="Y2118" s="120">
        <v>44561</v>
      </c>
    </row>
    <row r="2119" spans="1:25" x14ac:dyDescent="0.25">
      <c r="A2119" s="437"/>
      <c r="B2119" s="34"/>
      <c r="C2119" s="34"/>
      <c r="D2119" s="132"/>
      <c r="E2119" s="402" t="s">
        <v>686</v>
      </c>
      <c r="F2119" s="428" t="s">
        <v>882</v>
      </c>
      <c r="G2119" s="429" t="s">
        <v>38</v>
      </c>
      <c r="H2119" s="443" t="s">
        <v>612</v>
      </c>
      <c r="I2119" s="429"/>
      <c r="J2119" s="443" t="s">
        <v>617</v>
      </c>
      <c r="K2119" s="429">
        <v>5</v>
      </c>
      <c r="L2119" s="113">
        <v>2481.1</v>
      </c>
      <c r="M2119" s="308">
        <v>2323.3000000000002</v>
      </c>
      <c r="N2119" s="308">
        <v>683.2</v>
      </c>
      <c r="O2119" s="431">
        <v>144</v>
      </c>
      <c r="P2119" s="353" t="s">
        <v>2129</v>
      </c>
      <c r="Q2119" s="113">
        <v>14725850</v>
      </c>
      <c r="R2119" s="113">
        <v>0</v>
      </c>
      <c r="S2119" s="113">
        <f t="shared" si="1344"/>
        <v>6605790.7199999997</v>
      </c>
      <c r="T2119" s="113">
        <v>0</v>
      </c>
      <c r="U2119" s="308">
        <v>8120059.2800000003</v>
      </c>
      <c r="V2119" s="113">
        <v>0</v>
      </c>
      <c r="W2119" s="113">
        <f t="shared" ref="W2119" si="1345">Q2119/L2119</f>
        <v>5935.2101890290596</v>
      </c>
      <c r="X2119" s="113">
        <v>5935.21</v>
      </c>
      <c r="Y2119" s="120">
        <v>44561</v>
      </c>
    </row>
    <row r="2120" spans="1:25" ht="15" x14ac:dyDescent="0.25">
      <c r="A2120" s="484"/>
      <c r="B2120" s="97"/>
      <c r="C2120" s="97"/>
      <c r="D2120" s="211"/>
      <c r="E2120" s="402"/>
      <c r="F2120" s="618" t="s">
        <v>31</v>
      </c>
      <c r="G2120" s="352" t="s">
        <v>18</v>
      </c>
      <c r="H2120" s="352" t="s">
        <v>18</v>
      </c>
      <c r="I2120" s="352" t="s">
        <v>18</v>
      </c>
      <c r="J2120" s="352" t="s">
        <v>18</v>
      </c>
      <c r="K2120" s="352" t="s">
        <v>18</v>
      </c>
      <c r="L2120" s="114">
        <f>L2118</f>
        <v>2481.1</v>
      </c>
      <c r="M2120" s="114">
        <f t="shared" ref="M2120:O2120" si="1346">M2118</f>
        <v>2323.3000000000002</v>
      </c>
      <c r="N2120" s="114">
        <f t="shared" si="1346"/>
        <v>683.2</v>
      </c>
      <c r="O2120" s="465">
        <f t="shared" si="1346"/>
        <v>144</v>
      </c>
      <c r="P2120" s="463" t="s">
        <v>18</v>
      </c>
      <c r="Q2120" s="114">
        <f>SUM(Q2118:Q2119)</f>
        <v>19245478</v>
      </c>
      <c r="R2120" s="114">
        <f t="shared" ref="R2120:U2120" si="1347">SUM(R2118:R2119)</f>
        <v>0</v>
      </c>
      <c r="S2120" s="114">
        <f t="shared" si="1347"/>
        <v>8633226.5999999996</v>
      </c>
      <c r="T2120" s="114">
        <f t="shared" si="1347"/>
        <v>0</v>
      </c>
      <c r="U2120" s="114">
        <f t="shared" si="1347"/>
        <v>10612251.4</v>
      </c>
      <c r="V2120" s="114">
        <f>SUBTOTAL(9,V2118:V2119)</f>
        <v>0</v>
      </c>
      <c r="W2120" s="466" t="s">
        <v>18</v>
      </c>
      <c r="X2120" s="466" t="s">
        <v>18</v>
      </c>
      <c r="Y2120" s="468" t="s">
        <v>18</v>
      </c>
    </row>
    <row r="2121" spans="1:25" x14ac:dyDescent="0.25">
      <c r="A2121" s="437"/>
      <c r="B2121" s="34"/>
      <c r="C2121" s="34"/>
      <c r="D2121" s="132"/>
      <c r="E2121" s="402" t="s">
        <v>662</v>
      </c>
      <c r="F2121" s="428" t="s">
        <v>883</v>
      </c>
      <c r="G2121" s="429" t="s">
        <v>38</v>
      </c>
      <c r="H2121" s="443" t="s">
        <v>616</v>
      </c>
      <c r="I2121" s="429"/>
      <c r="J2121" s="443" t="s">
        <v>600</v>
      </c>
      <c r="K2121" s="429">
        <v>5</v>
      </c>
      <c r="L2121" s="113">
        <v>2996.5</v>
      </c>
      <c r="M2121" s="308">
        <v>2692.8</v>
      </c>
      <c r="N2121" s="308">
        <v>690.44</v>
      </c>
      <c r="O2121" s="431">
        <v>180</v>
      </c>
      <c r="P2121" s="353" t="s">
        <v>2137</v>
      </c>
      <c r="Q2121" s="113">
        <v>1756039</v>
      </c>
      <c r="R2121" s="113">
        <v>0</v>
      </c>
      <c r="S2121" s="113">
        <f t="shared" ref="S2121:S2122" si="1348">Q2121-U2121</f>
        <v>787732.19</v>
      </c>
      <c r="T2121" s="113">
        <v>0</v>
      </c>
      <c r="U2121" s="308">
        <v>968306.81</v>
      </c>
      <c r="V2121" s="113">
        <v>0</v>
      </c>
      <c r="W2121" s="113">
        <f t="shared" ref="W2121:W2122" si="1349">Q2121/L2121</f>
        <v>586.03003504088099</v>
      </c>
      <c r="X2121" s="113">
        <v>586.03</v>
      </c>
      <c r="Y2121" s="120">
        <v>44561</v>
      </c>
    </row>
    <row r="2122" spans="1:25" ht="15" x14ac:dyDescent="0.25">
      <c r="A2122" s="484"/>
      <c r="B2122" s="97"/>
      <c r="C2122" s="97"/>
      <c r="D2122" s="211"/>
      <c r="E2122" s="402" t="s">
        <v>662</v>
      </c>
      <c r="F2122" s="428" t="s">
        <v>883</v>
      </c>
      <c r="G2122" s="429" t="s">
        <v>38</v>
      </c>
      <c r="H2122" s="443" t="s">
        <v>616</v>
      </c>
      <c r="I2122" s="429"/>
      <c r="J2122" s="443" t="s">
        <v>600</v>
      </c>
      <c r="K2122" s="429">
        <v>5</v>
      </c>
      <c r="L2122" s="113">
        <v>2996.5</v>
      </c>
      <c r="M2122" s="308">
        <v>2692.8</v>
      </c>
      <c r="N2122" s="308">
        <v>690.44</v>
      </c>
      <c r="O2122" s="431">
        <v>180</v>
      </c>
      <c r="P2122" s="353" t="s">
        <v>2138</v>
      </c>
      <c r="Q2122" s="113">
        <v>5741264</v>
      </c>
      <c r="R2122" s="113">
        <v>0</v>
      </c>
      <c r="S2122" s="113">
        <f t="shared" si="1348"/>
        <v>2575443.08</v>
      </c>
      <c r="T2122" s="113">
        <v>0</v>
      </c>
      <c r="U2122" s="308">
        <v>3165820.92</v>
      </c>
      <c r="V2122" s="113">
        <v>0</v>
      </c>
      <c r="W2122" s="113">
        <f t="shared" si="1349"/>
        <v>1915.9899883197063</v>
      </c>
      <c r="X2122" s="113">
        <v>1915.99</v>
      </c>
      <c r="Y2122" s="120">
        <v>44561</v>
      </c>
    </row>
    <row r="2123" spans="1:25" ht="15" x14ac:dyDescent="0.25">
      <c r="A2123" s="484"/>
      <c r="B2123" s="97"/>
      <c r="C2123" s="97"/>
      <c r="D2123" s="211"/>
      <c r="E2123" s="402"/>
      <c r="F2123" s="618" t="s">
        <v>31</v>
      </c>
      <c r="G2123" s="352" t="s">
        <v>18</v>
      </c>
      <c r="H2123" s="352" t="s">
        <v>18</v>
      </c>
      <c r="I2123" s="352" t="s">
        <v>18</v>
      </c>
      <c r="J2123" s="352" t="s">
        <v>18</v>
      </c>
      <c r="K2123" s="352" t="s">
        <v>18</v>
      </c>
      <c r="L2123" s="114">
        <f>L2121</f>
        <v>2996.5</v>
      </c>
      <c r="M2123" s="114">
        <f t="shared" ref="M2123:O2123" si="1350">M2121</f>
        <v>2692.8</v>
      </c>
      <c r="N2123" s="114">
        <f t="shared" si="1350"/>
        <v>690.44</v>
      </c>
      <c r="O2123" s="465">
        <f t="shared" si="1350"/>
        <v>180</v>
      </c>
      <c r="P2123" s="463" t="s">
        <v>18</v>
      </c>
      <c r="Q2123" s="114">
        <f>SUM(Q2121:Q2122)</f>
        <v>7497303</v>
      </c>
      <c r="R2123" s="114">
        <f t="shared" ref="R2123:U2123" si="1351">SUM(R2121:R2122)</f>
        <v>0</v>
      </c>
      <c r="S2123" s="114">
        <f t="shared" si="1351"/>
        <v>3363175.27</v>
      </c>
      <c r="T2123" s="114">
        <f t="shared" si="1351"/>
        <v>0</v>
      </c>
      <c r="U2123" s="114">
        <f t="shared" si="1351"/>
        <v>4134127.73</v>
      </c>
      <c r="V2123" s="114">
        <f>SUBTOTAL(9,V2121:V2122)</f>
        <v>0</v>
      </c>
      <c r="W2123" s="466" t="s">
        <v>18</v>
      </c>
      <c r="X2123" s="466" t="s">
        <v>18</v>
      </c>
      <c r="Y2123" s="468" t="s">
        <v>18</v>
      </c>
    </row>
    <row r="2124" spans="1:25" ht="15" x14ac:dyDescent="0.25">
      <c r="A2124" s="484"/>
      <c r="B2124" s="97"/>
      <c r="C2124" s="97"/>
      <c r="D2124" s="211"/>
      <c r="E2124" s="402" t="s">
        <v>687</v>
      </c>
      <c r="F2124" s="428" t="s">
        <v>884</v>
      </c>
      <c r="G2124" s="429" t="s">
        <v>38</v>
      </c>
      <c r="H2124" s="429" t="s">
        <v>615</v>
      </c>
      <c r="I2124" s="429"/>
      <c r="J2124" s="443" t="s">
        <v>613</v>
      </c>
      <c r="K2124" s="429">
        <v>4</v>
      </c>
      <c r="L2124" s="113">
        <v>3579.5</v>
      </c>
      <c r="M2124" s="308">
        <v>3274.8</v>
      </c>
      <c r="N2124" s="308">
        <v>1167.8</v>
      </c>
      <c r="O2124" s="431">
        <v>192</v>
      </c>
      <c r="P2124" s="353" t="s">
        <v>2115</v>
      </c>
      <c r="Q2124" s="113">
        <v>955046</v>
      </c>
      <c r="R2124" s="113">
        <v>0</v>
      </c>
      <c r="S2124" s="113">
        <f t="shared" ref="S2124:S2127" si="1352">Q2124-U2124</f>
        <v>428419</v>
      </c>
      <c r="T2124" s="113">
        <v>0</v>
      </c>
      <c r="U2124" s="308">
        <v>526627</v>
      </c>
      <c r="V2124" s="113">
        <v>0</v>
      </c>
      <c r="W2124" s="113">
        <f t="shared" ref="W2124:W2127" si="1353">Q2124/L2124</f>
        <v>266.80988964939235</v>
      </c>
      <c r="X2124" s="113">
        <v>266.81</v>
      </c>
      <c r="Y2124" s="120">
        <v>44561</v>
      </c>
    </row>
    <row r="2125" spans="1:25" ht="15" x14ac:dyDescent="0.25">
      <c r="A2125" s="484"/>
      <c r="B2125" s="97"/>
      <c r="C2125" s="97"/>
      <c r="D2125" s="211"/>
      <c r="E2125" s="402" t="s">
        <v>687</v>
      </c>
      <c r="F2125" s="428" t="s">
        <v>884</v>
      </c>
      <c r="G2125" s="429" t="s">
        <v>38</v>
      </c>
      <c r="H2125" s="429" t="s">
        <v>615</v>
      </c>
      <c r="I2125" s="429"/>
      <c r="J2125" s="443" t="s">
        <v>613</v>
      </c>
      <c r="K2125" s="429">
        <v>4</v>
      </c>
      <c r="L2125" s="113">
        <v>3579.5</v>
      </c>
      <c r="M2125" s="308">
        <v>3274.8</v>
      </c>
      <c r="N2125" s="308">
        <v>1167.8</v>
      </c>
      <c r="O2125" s="431">
        <v>192</v>
      </c>
      <c r="P2125" s="353" t="s">
        <v>2138</v>
      </c>
      <c r="Q2125" s="113">
        <v>5976297</v>
      </c>
      <c r="R2125" s="113">
        <v>0</v>
      </c>
      <c r="S2125" s="113">
        <f t="shared" si="1352"/>
        <v>2680875.2799999998</v>
      </c>
      <c r="T2125" s="113">
        <v>0</v>
      </c>
      <c r="U2125" s="308">
        <v>3295421.72</v>
      </c>
      <c r="V2125" s="113">
        <v>0</v>
      </c>
      <c r="W2125" s="113">
        <f t="shared" si="1353"/>
        <v>1669.589886855706</v>
      </c>
      <c r="X2125" s="113">
        <v>1669.59</v>
      </c>
      <c r="Y2125" s="120">
        <v>44561</v>
      </c>
    </row>
    <row r="2126" spans="1:25" x14ac:dyDescent="0.25">
      <c r="A2126" s="437"/>
      <c r="B2126" s="34"/>
      <c r="C2126" s="34"/>
      <c r="D2126" s="132"/>
      <c r="E2126" s="402" t="s">
        <v>687</v>
      </c>
      <c r="F2126" s="428" t="s">
        <v>884</v>
      </c>
      <c r="G2126" s="429" t="s">
        <v>38</v>
      </c>
      <c r="H2126" s="429" t="s">
        <v>615</v>
      </c>
      <c r="I2126" s="429"/>
      <c r="J2126" s="443" t="s">
        <v>613</v>
      </c>
      <c r="K2126" s="429">
        <v>4</v>
      </c>
      <c r="L2126" s="113">
        <v>3579.5</v>
      </c>
      <c r="M2126" s="308">
        <v>3274.8</v>
      </c>
      <c r="N2126" s="308">
        <v>1167.8</v>
      </c>
      <c r="O2126" s="431">
        <v>192</v>
      </c>
      <c r="P2126" s="353" t="s">
        <v>2137</v>
      </c>
      <c r="Q2126" s="113">
        <v>1687519</v>
      </c>
      <c r="R2126" s="113">
        <v>0</v>
      </c>
      <c r="S2126" s="113">
        <f t="shared" si="1352"/>
        <v>756995.17</v>
      </c>
      <c r="T2126" s="113">
        <v>0</v>
      </c>
      <c r="U2126" s="308">
        <v>930523.83</v>
      </c>
      <c r="V2126" s="113">
        <v>0</v>
      </c>
      <c r="W2126" s="113">
        <f t="shared" si="1353"/>
        <v>471.43986590305911</v>
      </c>
      <c r="X2126" s="113">
        <v>471.44</v>
      </c>
      <c r="Y2126" s="120">
        <v>44561</v>
      </c>
    </row>
    <row r="2127" spans="1:25" ht="15" x14ac:dyDescent="0.25">
      <c r="A2127" s="484"/>
      <c r="B2127" s="97"/>
      <c r="C2127" s="97"/>
      <c r="D2127" s="211"/>
      <c r="E2127" s="402" t="s">
        <v>687</v>
      </c>
      <c r="F2127" s="428" t="s">
        <v>884</v>
      </c>
      <c r="G2127" s="429" t="s">
        <v>38</v>
      </c>
      <c r="H2127" s="443" t="s">
        <v>615</v>
      </c>
      <c r="I2127" s="429"/>
      <c r="J2127" s="443" t="s">
        <v>613</v>
      </c>
      <c r="K2127" s="429">
        <v>4</v>
      </c>
      <c r="L2127" s="113">
        <v>3579.5</v>
      </c>
      <c r="M2127" s="308">
        <v>3274.8</v>
      </c>
      <c r="N2127" s="308">
        <v>1167.8</v>
      </c>
      <c r="O2127" s="431">
        <v>192</v>
      </c>
      <c r="P2127" s="353" t="s">
        <v>2119</v>
      </c>
      <c r="Q2127" s="113">
        <v>155995</v>
      </c>
      <c r="R2127" s="113">
        <v>0</v>
      </c>
      <c r="S2127" s="113">
        <f t="shared" si="1352"/>
        <v>69976.97</v>
      </c>
      <c r="T2127" s="113">
        <v>0</v>
      </c>
      <c r="U2127" s="308">
        <v>86018.03</v>
      </c>
      <c r="V2127" s="113">
        <v>0</v>
      </c>
      <c r="W2127" s="113">
        <f t="shared" si="1353"/>
        <v>43.580108953764494</v>
      </c>
      <c r="X2127" s="113">
        <v>43.58</v>
      </c>
      <c r="Y2127" s="120">
        <v>44561</v>
      </c>
    </row>
    <row r="2128" spans="1:25" ht="15" x14ac:dyDescent="0.25">
      <c r="A2128" s="484"/>
      <c r="B2128" s="97"/>
      <c r="C2128" s="97"/>
      <c r="D2128" s="211"/>
      <c r="E2128" s="402"/>
      <c r="F2128" s="618" t="s">
        <v>31</v>
      </c>
      <c r="G2128" s="352" t="s">
        <v>18</v>
      </c>
      <c r="H2128" s="352" t="s">
        <v>18</v>
      </c>
      <c r="I2128" s="352" t="s">
        <v>18</v>
      </c>
      <c r="J2128" s="352" t="s">
        <v>18</v>
      </c>
      <c r="K2128" s="352" t="s">
        <v>18</v>
      </c>
      <c r="L2128" s="114">
        <f>L2124</f>
        <v>3579.5</v>
      </c>
      <c r="M2128" s="114">
        <f t="shared" ref="M2128:O2128" si="1354">M2124</f>
        <v>3274.8</v>
      </c>
      <c r="N2128" s="114">
        <f t="shared" si="1354"/>
        <v>1167.8</v>
      </c>
      <c r="O2128" s="465">
        <f t="shared" si="1354"/>
        <v>192</v>
      </c>
      <c r="P2128" s="463" t="s">
        <v>18</v>
      </c>
      <c r="Q2128" s="114">
        <f>SUM(Q2124:Q2127)</f>
        <v>8774857</v>
      </c>
      <c r="R2128" s="114">
        <f t="shared" ref="R2128:U2128" si="1355">SUM(R2124:R2127)</f>
        <v>0</v>
      </c>
      <c r="S2128" s="114">
        <f t="shared" si="1355"/>
        <v>3936266.42</v>
      </c>
      <c r="T2128" s="114">
        <f t="shared" si="1355"/>
        <v>0</v>
      </c>
      <c r="U2128" s="114">
        <f t="shared" si="1355"/>
        <v>4838590.58</v>
      </c>
      <c r="V2128" s="114">
        <f>SUBTOTAL(9,V2124:V2127)</f>
        <v>0</v>
      </c>
      <c r="W2128" s="466" t="s">
        <v>18</v>
      </c>
      <c r="X2128" s="466" t="s">
        <v>18</v>
      </c>
      <c r="Y2128" s="468" t="s">
        <v>18</v>
      </c>
    </row>
    <row r="2129" spans="1:25" ht="15" x14ac:dyDescent="0.25">
      <c r="A2129" s="484"/>
      <c r="B2129" s="97"/>
      <c r="C2129" s="97"/>
      <c r="D2129" s="211"/>
      <c r="E2129" s="402" t="s">
        <v>688</v>
      </c>
      <c r="F2129" s="428" t="s">
        <v>1107</v>
      </c>
      <c r="G2129" s="429" t="s">
        <v>38</v>
      </c>
      <c r="H2129" s="429" t="s">
        <v>615</v>
      </c>
      <c r="I2129" s="429"/>
      <c r="J2129" s="429" t="s">
        <v>613</v>
      </c>
      <c r="K2129" s="429">
        <v>4</v>
      </c>
      <c r="L2129" s="113">
        <v>3498.3</v>
      </c>
      <c r="M2129" s="113">
        <v>3185.6</v>
      </c>
      <c r="N2129" s="113">
        <v>692</v>
      </c>
      <c r="O2129" s="431">
        <v>168</v>
      </c>
      <c r="P2129" s="445" t="s">
        <v>45</v>
      </c>
      <c r="Q2129" s="113">
        <v>4459898</v>
      </c>
      <c r="R2129" s="113">
        <v>0</v>
      </c>
      <c r="S2129" s="113">
        <f t="shared" ref="S2129:S2134" si="1356">Q2129-U2129</f>
        <v>2000641.92</v>
      </c>
      <c r="T2129" s="113">
        <v>0</v>
      </c>
      <c r="U2129" s="308">
        <v>2459256.08</v>
      </c>
      <c r="V2129" s="113">
        <v>0</v>
      </c>
      <c r="W2129" s="113">
        <f>Q2129/N2129</f>
        <v>6444.9393063583811</v>
      </c>
      <c r="X2129" s="113">
        <v>6444.94</v>
      </c>
      <c r="Y2129" s="120">
        <v>44561</v>
      </c>
    </row>
    <row r="2130" spans="1:25" ht="15" x14ac:dyDescent="0.25">
      <c r="A2130" s="484"/>
      <c r="B2130" s="97"/>
      <c r="C2130" s="97"/>
      <c r="D2130" s="211"/>
      <c r="E2130" s="402" t="s">
        <v>688</v>
      </c>
      <c r="F2130" s="428" t="s">
        <v>1107</v>
      </c>
      <c r="G2130" s="429" t="s">
        <v>38</v>
      </c>
      <c r="H2130" s="429" t="s">
        <v>615</v>
      </c>
      <c r="I2130" s="429"/>
      <c r="J2130" s="429" t="s">
        <v>613</v>
      </c>
      <c r="K2130" s="429">
        <v>4</v>
      </c>
      <c r="L2130" s="113">
        <v>3498.3</v>
      </c>
      <c r="M2130" s="113">
        <v>3185.6</v>
      </c>
      <c r="N2130" s="113">
        <v>692</v>
      </c>
      <c r="O2130" s="431">
        <v>168</v>
      </c>
      <c r="P2130" s="445" t="s">
        <v>2119</v>
      </c>
      <c r="Q2130" s="113">
        <v>152456</v>
      </c>
      <c r="R2130" s="113">
        <v>0</v>
      </c>
      <c r="S2130" s="113">
        <f t="shared" si="1356"/>
        <v>68389.429999999993</v>
      </c>
      <c r="T2130" s="113">
        <v>0</v>
      </c>
      <c r="U2130" s="308">
        <v>84066.57</v>
      </c>
      <c r="V2130" s="113">
        <v>0</v>
      </c>
      <c r="W2130" s="113">
        <f t="shared" ref="W2130:W2134" si="1357">Q2130/L2130</f>
        <v>43.58002458336906</v>
      </c>
      <c r="X2130" s="113">
        <v>43.58</v>
      </c>
      <c r="Y2130" s="120">
        <v>44561</v>
      </c>
    </row>
    <row r="2131" spans="1:25" x14ac:dyDescent="0.25">
      <c r="A2131" s="437"/>
      <c r="B2131" s="34"/>
      <c r="C2131" s="34"/>
      <c r="D2131" s="132"/>
      <c r="E2131" s="402" t="s">
        <v>688</v>
      </c>
      <c r="F2131" s="428" t="s">
        <v>1107</v>
      </c>
      <c r="G2131" s="429" t="s">
        <v>38</v>
      </c>
      <c r="H2131" s="429" t="s">
        <v>615</v>
      </c>
      <c r="I2131" s="429"/>
      <c r="J2131" s="429" t="s">
        <v>613</v>
      </c>
      <c r="K2131" s="429">
        <v>4</v>
      </c>
      <c r="L2131" s="113">
        <v>3498.3</v>
      </c>
      <c r="M2131" s="113">
        <v>3185.6</v>
      </c>
      <c r="N2131" s="113">
        <v>692</v>
      </c>
      <c r="O2131" s="431">
        <v>168</v>
      </c>
      <c r="P2131" s="445" t="s">
        <v>2120</v>
      </c>
      <c r="Q2131" s="113">
        <v>1107317</v>
      </c>
      <c r="R2131" s="113">
        <v>0</v>
      </c>
      <c r="S2131" s="113">
        <f t="shared" si="1356"/>
        <v>496725.43999999994</v>
      </c>
      <c r="T2131" s="113">
        <v>0</v>
      </c>
      <c r="U2131" s="308">
        <v>610591.56000000006</v>
      </c>
      <c r="V2131" s="113">
        <v>0</v>
      </c>
      <c r="W2131" s="113">
        <f t="shared" si="1357"/>
        <v>316.530028871166</v>
      </c>
      <c r="X2131" s="113">
        <v>316.52999999999997</v>
      </c>
      <c r="Y2131" s="120">
        <v>44561</v>
      </c>
    </row>
    <row r="2132" spans="1:25" ht="15" x14ac:dyDescent="0.25">
      <c r="A2132" s="484"/>
      <c r="B2132" s="97"/>
      <c r="C2132" s="97"/>
      <c r="D2132" s="211"/>
      <c r="E2132" s="402" t="s">
        <v>688</v>
      </c>
      <c r="F2132" s="428" t="s">
        <v>1107</v>
      </c>
      <c r="G2132" s="429" t="s">
        <v>38</v>
      </c>
      <c r="H2132" s="429" t="s">
        <v>615</v>
      </c>
      <c r="I2132" s="429"/>
      <c r="J2132" s="429" t="s">
        <v>613</v>
      </c>
      <c r="K2132" s="429">
        <v>4</v>
      </c>
      <c r="L2132" s="113">
        <v>3498.3</v>
      </c>
      <c r="M2132" s="113">
        <v>3185.6</v>
      </c>
      <c r="N2132" s="113">
        <v>692</v>
      </c>
      <c r="O2132" s="431">
        <v>168</v>
      </c>
      <c r="P2132" s="445" t="s">
        <v>2137</v>
      </c>
      <c r="Q2132" s="113">
        <v>1649239</v>
      </c>
      <c r="R2132" s="113">
        <v>0</v>
      </c>
      <c r="S2132" s="113">
        <f t="shared" si="1356"/>
        <v>739823.35</v>
      </c>
      <c r="T2132" s="113">
        <v>0</v>
      </c>
      <c r="U2132" s="308">
        <v>909415.65</v>
      </c>
      <c r="V2132" s="113">
        <v>0</v>
      </c>
      <c r="W2132" s="113">
        <f t="shared" si="1357"/>
        <v>471.44012806220161</v>
      </c>
      <c r="X2132" s="113">
        <v>471.44</v>
      </c>
      <c r="Y2132" s="120">
        <v>44561</v>
      </c>
    </row>
    <row r="2133" spans="1:25" ht="15" x14ac:dyDescent="0.25">
      <c r="A2133" s="484"/>
      <c r="B2133" s="97"/>
      <c r="C2133" s="97"/>
      <c r="D2133" s="211"/>
      <c r="E2133" s="402" t="s">
        <v>688</v>
      </c>
      <c r="F2133" s="428" t="s">
        <v>1107</v>
      </c>
      <c r="G2133" s="429" t="s">
        <v>38</v>
      </c>
      <c r="H2133" s="429" t="s">
        <v>615</v>
      </c>
      <c r="I2133" s="429"/>
      <c r="J2133" s="429" t="s">
        <v>613</v>
      </c>
      <c r="K2133" s="429">
        <v>4</v>
      </c>
      <c r="L2133" s="113">
        <v>3498.3</v>
      </c>
      <c r="M2133" s="113">
        <v>3185.6</v>
      </c>
      <c r="N2133" s="113">
        <v>692</v>
      </c>
      <c r="O2133" s="431">
        <v>168</v>
      </c>
      <c r="P2133" s="445" t="s">
        <v>2115</v>
      </c>
      <c r="Q2133" s="113">
        <v>933381</v>
      </c>
      <c r="R2133" s="113">
        <v>0</v>
      </c>
      <c r="S2133" s="113">
        <f t="shared" si="1356"/>
        <v>418700.42</v>
      </c>
      <c r="T2133" s="113">
        <v>0</v>
      </c>
      <c r="U2133" s="308">
        <v>514680.58</v>
      </c>
      <c r="V2133" s="113">
        <v>0</v>
      </c>
      <c r="W2133" s="113">
        <f t="shared" si="1357"/>
        <v>266.80987908412658</v>
      </c>
      <c r="X2133" s="113">
        <v>266.81</v>
      </c>
      <c r="Y2133" s="120">
        <v>44561</v>
      </c>
    </row>
    <row r="2134" spans="1:25" ht="15" x14ac:dyDescent="0.25">
      <c r="A2134" s="484"/>
      <c r="B2134" s="97"/>
      <c r="C2134" s="97"/>
      <c r="D2134" s="211"/>
      <c r="E2134" s="402" t="s">
        <v>688</v>
      </c>
      <c r="F2134" s="428" t="s">
        <v>1107</v>
      </c>
      <c r="G2134" s="429" t="s">
        <v>38</v>
      </c>
      <c r="H2134" s="429" t="s">
        <v>615</v>
      </c>
      <c r="I2134" s="429"/>
      <c r="J2134" s="429" t="s">
        <v>613</v>
      </c>
      <c r="K2134" s="429">
        <v>4</v>
      </c>
      <c r="L2134" s="113">
        <v>3498.3</v>
      </c>
      <c r="M2134" s="113">
        <v>3185.6</v>
      </c>
      <c r="N2134" s="113">
        <v>692</v>
      </c>
      <c r="O2134" s="431">
        <v>168</v>
      </c>
      <c r="P2134" s="445" t="s">
        <v>2138</v>
      </c>
      <c r="Q2134" s="113">
        <v>5840727</v>
      </c>
      <c r="R2134" s="113">
        <v>0</v>
      </c>
      <c r="S2134" s="113">
        <f t="shared" si="1356"/>
        <v>2620060.66</v>
      </c>
      <c r="T2134" s="113">
        <v>0</v>
      </c>
      <c r="U2134" s="308">
        <v>3220666.34</v>
      </c>
      <c r="V2134" s="113">
        <v>0</v>
      </c>
      <c r="W2134" s="113">
        <f t="shared" si="1357"/>
        <v>1669.590086613498</v>
      </c>
      <c r="X2134" s="113">
        <v>1669.59</v>
      </c>
      <c r="Y2134" s="120">
        <v>44561</v>
      </c>
    </row>
    <row r="2135" spans="1:25" ht="15" x14ac:dyDescent="0.25">
      <c r="A2135" s="484"/>
      <c r="B2135" s="97"/>
      <c r="C2135" s="97"/>
      <c r="D2135" s="211"/>
      <c r="E2135" s="402"/>
      <c r="F2135" s="618" t="s">
        <v>31</v>
      </c>
      <c r="G2135" s="352" t="s">
        <v>18</v>
      </c>
      <c r="H2135" s="352" t="s">
        <v>18</v>
      </c>
      <c r="I2135" s="352" t="s">
        <v>18</v>
      </c>
      <c r="J2135" s="352" t="s">
        <v>18</v>
      </c>
      <c r="K2135" s="352" t="s">
        <v>18</v>
      </c>
      <c r="L2135" s="114">
        <f>L2129</f>
        <v>3498.3</v>
      </c>
      <c r="M2135" s="114">
        <f t="shared" ref="M2135:O2135" si="1358">M2129</f>
        <v>3185.6</v>
      </c>
      <c r="N2135" s="114">
        <f t="shared" si="1358"/>
        <v>692</v>
      </c>
      <c r="O2135" s="465">
        <f t="shared" si="1358"/>
        <v>168</v>
      </c>
      <c r="P2135" s="463" t="s">
        <v>18</v>
      </c>
      <c r="Q2135" s="114">
        <f>SUM(Q2129:Q2134)</f>
        <v>14143018</v>
      </c>
      <c r="R2135" s="114">
        <f t="shared" ref="R2135:U2135" si="1359">SUM(R2129:R2134)</f>
        <v>0</v>
      </c>
      <c r="S2135" s="114">
        <f t="shared" si="1359"/>
        <v>6344341.2200000007</v>
      </c>
      <c r="T2135" s="114">
        <f t="shared" si="1359"/>
        <v>0</v>
      </c>
      <c r="U2135" s="114">
        <f t="shared" si="1359"/>
        <v>7798676.7799999993</v>
      </c>
      <c r="V2135" s="114">
        <f>SUBTOTAL(9,V2129:V2134)</f>
        <v>0</v>
      </c>
      <c r="W2135" s="466" t="s">
        <v>18</v>
      </c>
      <c r="X2135" s="466" t="s">
        <v>18</v>
      </c>
      <c r="Y2135" s="468" t="s">
        <v>18</v>
      </c>
    </row>
    <row r="2136" spans="1:25" ht="15" x14ac:dyDescent="0.25">
      <c r="A2136" s="484"/>
      <c r="B2136" s="97"/>
      <c r="C2136" s="97"/>
      <c r="D2136" s="211"/>
      <c r="E2136" s="402" t="s">
        <v>689</v>
      </c>
      <c r="F2136" s="428" t="s">
        <v>885</v>
      </c>
      <c r="G2136" s="429" t="s">
        <v>38</v>
      </c>
      <c r="H2136" s="443" t="s">
        <v>631</v>
      </c>
      <c r="I2136" s="429"/>
      <c r="J2136" s="443" t="s">
        <v>629</v>
      </c>
      <c r="K2136" s="429">
        <v>3</v>
      </c>
      <c r="L2136" s="113">
        <v>1001.9</v>
      </c>
      <c r="M2136" s="308">
        <v>1001.9</v>
      </c>
      <c r="N2136" s="308">
        <v>476</v>
      </c>
      <c r="O2136" s="431">
        <v>54</v>
      </c>
      <c r="P2136" s="353" t="s">
        <v>45</v>
      </c>
      <c r="Q2136" s="113">
        <v>3594052</v>
      </c>
      <c r="R2136" s="113">
        <v>0</v>
      </c>
      <c r="S2136" s="113">
        <f>Q2136-U2136</f>
        <v>1612236.67</v>
      </c>
      <c r="T2136" s="113">
        <v>0</v>
      </c>
      <c r="U2136" s="308">
        <v>1981815.33</v>
      </c>
      <c r="V2136" s="113">
        <v>0</v>
      </c>
      <c r="W2136" s="113">
        <f>Q2136/N2136</f>
        <v>7550.5294117647063</v>
      </c>
      <c r="X2136" s="113">
        <v>7550.53</v>
      </c>
      <c r="Y2136" s="120">
        <v>44561</v>
      </c>
    </row>
    <row r="2137" spans="1:25" ht="15" x14ac:dyDescent="0.25">
      <c r="A2137" s="484"/>
      <c r="B2137" s="97"/>
      <c r="C2137" s="97"/>
      <c r="D2137" s="211"/>
      <c r="E2137" s="402"/>
      <c r="F2137" s="618" t="s">
        <v>31</v>
      </c>
      <c r="G2137" s="352" t="s">
        <v>18</v>
      </c>
      <c r="H2137" s="352" t="s">
        <v>18</v>
      </c>
      <c r="I2137" s="352" t="s">
        <v>18</v>
      </c>
      <c r="J2137" s="352" t="s">
        <v>18</v>
      </c>
      <c r="K2137" s="352" t="s">
        <v>18</v>
      </c>
      <c r="L2137" s="114">
        <f>L2136</f>
        <v>1001.9</v>
      </c>
      <c r="M2137" s="114">
        <f t="shared" ref="M2137:O2137" si="1360">M2136</f>
        <v>1001.9</v>
      </c>
      <c r="N2137" s="114">
        <f t="shared" si="1360"/>
        <v>476</v>
      </c>
      <c r="O2137" s="465">
        <f t="shared" si="1360"/>
        <v>54</v>
      </c>
      <c r="P2137" s="463" t="s">
        <v>18</v>
      </c>
      <c r="Q2137" s="114">
        <f>SUM(Q2136:Q2136)</f>
        <v>3594052</v>
      </c>
      <c r="R2137" s="114">
        <f t="shared" ref="R2137:U2137" si="1361">SUM(R2136:R2136)</f>
        <v>0</v>
      </c>
      <c r="S2137" s="114">
        <f t="shared" si="1361"/>
        <v>1612236.67</v>
      </c>
      <c r="T2137" s="114">
        <f t="shared" si="1361"/>
        <v>0</v>
      </c>
      <c r="U2137" s="114">
        <f t="shared" si="1361"/>
        <v>1981815.33</v>
      </c>
      <c r="V2137" s="114">
        <f>SUBTOTAL(9,V2136:V2136)</f>
        <v>0</v>
      </c>
      <c r="W2137" s="466" t="s">
        <v>18</v>
      </c>
      <c r="X2137" s="466" t="s">
        <v>18</v>
      </c>
      <c r="Y2137" s="468" t="s">
        <v>18</v>
      </c>
    </row>
    <row r="2138" spans="1:25" x14ac:dyDescent="0.25">
      <c r="A2138" s="437"/>
      <c r="B2138" s="34"/>
      <c r="C2138" s="34"/>
      <c r="D2138" s="132"/>
      <c r="E2138" s="402" t="s">
        <v>668</v>
      </c>
      <c r="F2138" s="428" t="s">
        <v>854</v>
      </c>
      <c r="G2138" s="429" t="s">
        <v>38</v>
      </c>
      <c r="H2138" s="443" t="s">
        <v>631</v>
      </c>
      <c r="I2138" s="429"/>
      <c r="J2138" s="443" t="s">
        <v>606</v>
      </c>
      <c r="K2138" s="429">
        <v>2</v>
      </c>
      <c r="L2138" s="113">
        <v>1457.2</v>
      </c>
      <c r="M2138" s="308">
        <v>1335.9</v>
      </c>
      <c r="N2138" s="308"/>
      <c r="O2138" s="431">
        <v>39</v>
      </c>
      <c r="P2138" s="353" t="s">
        <v>2119</v>
      </c>
      <c r="Q2138" s="113">
        <v>345648</v>
      </c>
      <c r="R2138" s="113">
        <v>0</v>
      </c>
      <c r="S2138" s="113">
        <f t="shared" ref="S2138:S2142" si="1362">Q2138-U2138</f>
        <v>155052.4</v>
      </c>
      <c r="T2138" s="113">
        <v>0</v>
      </c>
      <c r="U2138" s="308">
        <v>190595.6</v>
      </c>
      <c r="V2138" s="113">
        <v>0</v>
      </c>
      <c r="W2138" s="113">
        <f t="shared" ref="W2138:W2142" si="1363">Q2138/L2138</f>
        <v>237.20010979961569</v>
      </c>
      <c r="X2138" s="113">
        <v>237.2</v>
      </c>
      <c r="Y2138" s="120">
        <v>44561</v>
      </c>
    </row>
    <row r="2139" spans="1:25" ht="15" x14ac:dyDescent="0.25">
      <c r="A2139" s="484"/>
      <c r="B2139" s="97"/>
      <c r="C2139" s="97"/>
      <c r="D2139" s="211"/>
      <c r="E2139" s="402" t="s">
        <v>668</v>
      </c>
      <c r="F2139" s="428" t="s">
        <v>854</v>
      </c>
      <c r="G2139" s="429" t="s">
        <v>38</v>
      </c>
      <c r="H2139" s="443" t="s">
        <v>631</v>
      </c>
      <c r="I2139" s="429"/>
      <c r="J2139" s="443" t="s">
        <v>606</v>
      </c>
      <c r="K2139" s="429">
        <v>2</v>
      </c>
      <c r="L2139" s="113">
        <v>1457.2</v>
      </c>
      <c r="M2139" s="308">
        <v>1335.9</v>
      </c>
      <c r="N2139" s="308"/>
      <c r="O2139" s="431">
        <v>39</v>
      </c>
      <c r="P2139" s="353" t="s">
        <v>2111</v>
      </c>
      <c r="Q2139" s="113">
        <v>1642162</v>
      </c>
      <c r="R2139" s="113">
        <v>0</v>
      </c>
      <c r="S2139" s="113">
        <f t="shared" si="1362"/>
        <v>736648.72</v>
      </c>
      <c r="T2139" s="113">
        <v>0</v>
      </c>
      <c r="U2139" s="308">
        <v>905513.28</v>
      </c>
      <c r="V2139" s="113">
        <v>0</v>
      </c>
      <c r="W2139" s="113">
        <f t="shared" si="1363"/>
        <v>1126.9297282459511</v>
      </c>
      <c r="X2139" s="113">
        <v>1126.93</v>
      </c>
      <c r="Y2139" s="120">
        <v>44561</v>
      </c>
    </row>
    <row r="2140" spans="1:25" x14ac:dyDescent="0.25">
      <c r="A2140" s="437"/>
      <c r="B2140" s="34"/>
      <c r="C2140" s="34"/>
      <c r="D2140" s="132"/>
      <c r="E2140" s="402" t="s">
        <v>668</v>
      </c>
      <c r="F2140" s="428" t="s">
        <v>854</v>
      </c>
      <c r="G2140" s="429" t="s">
        <v>38</v>
      </c>
      <c r="H2140" s="443" t="s">
        <v>631</v>
      </c>
      <c r="I2140" s="429"/>
      <c r="J2140" s="443" t="s">
        <v>606</v>
      </c>
      <c r="K2140" s="429">
        <v>2</v>
      </c>
      <c r="L2140" s="113">
        <v>1457.2</v>
      </c>
      <c r="M2140" s="308">
        <v>1335.9</v>
      </c>
      <c r="N2140" s="308"/>
      <c r="O2140" s="431">
        <v>39</v>
      </c>
      <c r="P2140" s="353" t="s">
        <v>2120</v>
      </c>
      <c r="Q2140" s="113">
        <v>679580</v>
      </c>
      <c r="R2140" s="113">
        <v>0</v>
      </c>
      <c r="S2140" s="113">
        <f t="shared" si="1362"/>
        <v>304849.18</v>
      </c>
      <c r="T2140" s="113">
        <v>0</v>
      </c>
      <c r="U2140" s="308">
        <v>374730.82</v>
      </c>
      <c r="V2140" s="113">
        <v>0</v>
      </c>
      <c r="W2140" s="113">
        <f t="shared" si="1363"/>
        <v>466.36014273950042</v>
      </c>
      <c r="X2140" s="113">
        <v>466.36</v>
      </c>
      <c r="Y2140" s="120">
        <v>44561</v>
      </c>
    </row>
    <row r="2141" spans="1:25" ht="15" x14ac:dyDescent="0.25">
      <c r="A2141" s="484"/>
      <c r="B2141" s="97"/>
      <c r="C2141" s="97"/>
      <c r="D2141" s="211"/>
      <c r="E2141" s="402" t="s">
        <v>668</v>
      </c>
      <c r="F2141" s="428" t="s">
        <v>854</v>
      </c>
      <c r="G2141" s="429" t="s">
        <v>38</v>
      </c>
      <c r="H2141" s="443" t="s">
        <v>631</v>
      </c>
      <c r="I2141" s="429"/>
      <c r="J2141" s="443" t="s">
        <v>606</v>
      </c>
      <c r="K2141" s="429">
        <v>2</v>
      </c>
      <c r="L2141" s="113">
        <v>1457.2</v>
      </c>
      <c r="M2141" s="308">
        <v>1335.9</v>
      </c>
      <c r="N2141" s="308"/>
      <c r="O2141" s="431">
        <v>39</v>
      </c>
      <c r="P2141" s="353" t="s">
        <v>2115</v>
      </c>
      <c r="Q2141" s="113">
        <v>949643</v>
      </c>
      <c r="R2141" s="113">
        <v>0</v>
      </c>
      <c r="S2141" s="113">
        <f t="shared" si="1362"/>
        <v>425995.3</v>
      </c>
      <c r="T2141" s="113">
        <v>0</v>
      </c>
      <c r="U2141" s="308">
        <v>523647.7</v>
      </c>
      <c r="V2141" s="113">
        <v>0</v>
      </c>
      <c r="W2141" s="113">
        <f t="shared" si="1363"/>
        <v>651.69022783420257</v>
      </c>
      <c r="X2141" s="113">
        <v>651.69000000000005</v>
      </c>
      <c r="Y2141" s="120">
        <v>44561</v>
      </c>
    </row>
    <row r="2142" spans="1:25" ht="15" x14ac:dyDescent="0.25">
      <c r="A2142" s="484"/>
      <c r="B2142" s="97"/>
      <c r="C2142" s="97"/>
      <c r="D2142" s="211"/>
      <c r="E2142" s="402" t="s">
        <v>668</v>
      </c>
      <c r="F2142" s="428" t="s">
        <v>854</v>
      </c>
      <c r="G2142" s="429" t="s">
        <v>38</v>
      </c>
      <c r="H2142" s="443" t="s">
        <v>631</v>
      </c>
      <c r="I2142" s="429"/>
      <c r="J2142" s="443" t="s">
        <v>606</v>
      </c>
      <c r="K2142" s="429">
        <v>2</v>
      </c>
      <c r="L2142" s="113">
        <v>1457.2</v>
      </c>
      <c r="M2142" s="308">
        <v>1335.9</v>
      </c>
      <c r="N2142" s="308"/>
      <c r="O2142" s="431">
        <v>39</v>
      </c>
      <c r="P2142" s="353" t="s">
        <v>2129</v>
      </c>
      <c r="Q2142" s="113">
        <v>10074017</v>
      </c>
      <c r="R2142" s="113">
        <v>0</v>
      </c>
      <c r="S2142" s="113">
        <f t="shared" si="1362"/>
        <v>4519049.7</v>
      </c>
      <c r="T2142" s="113">
        <v>0</v>
      </c>
      <c r="U2142" s="308">
        <v>5554967.2999999998</v>
      </c>
      <c r="V2142" s="113">
        <v>0</v>
      </c>
      <c r="W2142" s="113">
        <f t="shared" si="1363"/>
        <v>6913.2699698051056</v>
      </c>
      <c r="X2142" s="113">
        <v>6913.27</v>
      </c>
      <c r="Y2142" s="120">
        <v>44561</v>
      </c>
    </row>
    <row r="2143" spans="1:25" ht="15" x14ac:dyDescent="0.25">
      <c r="A2143" s="484"/>
      <c r="B2143" s="97"/>
      <c r="C2143" s="97"/>
      <c r="D2143" s="211"/>
      <c r="E2143" s="402"/>
      <c r="F2143" s="618" t="s">
        <v>31</v>
      </c>
      <c r="G2143" s="352" t="s">
        <v>18</v>
      </c>
      <c r="H2143" s="352" t="s">
        <v>18</v>
      </c>
      <c r="I2143" s="352" t="s">
        <v>18</v>
      </c>
      <c r="J2143" s="352" t="s">
        <v>18</v>
      </c>
      <c r="K2143" s="352" t="s">
        <v>18</v>
      </c>
      <c r="L2143" s="114">
        <f>L2138</f>
        <v>1457.2</v>
      </c>
      <c r="M2143" s="114">
        <f t="shared" ref="M2143:O2143" si="1364">M2138</f>
        <v>1335.9</v>
      </c>
      <c r="N2143" s="114">
        <f t="shared" si="1364"/>
        <v>0</v>
      </c>
      <c r="O2143" s="465">
        <f t="shared" si="1364"/>
        <v>39</v>
      </c>
      <c r="P2143" s="463" t="s">
        <v>18</v>
      </c>
      <c r="Q2143" s="114">
        <f>SUM(Q2138:Q2142)</f>
        <v>13691050</v>
      </c>
      <c r="R2143" s="114">
        <f t="shared" ref="R2143:U2143" si="1365">SUM(R2138:R2142)</f>
        <v>0</v>
      </c>
      <c r="S2143" s="114">
        <f t="shared" si="1365"/>
        <v>6141595.3000000007</v>
      </c>
      <c r="T2143" s="114">
        <f t="shared" si="1365"/>
        <v>0</v>
      </c>
      <c r="U2143" s="114">
        <f t="shared" si="1365"/>
        <v>7549454.7000000002</v>
      </c>
      <c r="V2143" s="114">
        <f>SUBTOTAL(9,V2138:V2142)</f>
        <v>0</v>
      </c>
      <c r="W2143" s="466" t="s">
        <v>18</v>
      </c>
      <c r="X2143" s="466" t="s">
        <v>18</v>
      </c>
      <c r="Y2143" s="468" t="s">
        <v>18</v>
      </c>
    </row>
    <row r="2144" spans="1:25" ht="15" x14ac:dyDescent="0.25">
      <c r="A2144" s="484"/>
      <c r="B2144" s="97"/>
      <c r="C2144" s="97"/>
      <c r="D2144" s="211"/>
      <c r="E2144" s="402" t="s">
        <v>681</v>
      </c>
      <c r="F2144" s="428" t="s">
        <v>855</v>
      </c>
      <c r="G2144" s="429" t="s">
        <v>38</v>
      </c>
      <c r="H2144" s="429" t="s">
        <v>382</v>
      </c>
      <c r="I2144" s="429"/>
      <c r="J2144" s="443" t="s">
        <v>600</v>
      </c>
      <c r="K2144" s="429">
        <v>5</v>
      </c>
      <c r="L2144" s="113">
        <v>3036.5</v>
      </c>
      <c r="M2144" s="308">
        <v>2693.3</v>
      </c>
      <c r="N2144" s="308"/>
      <c r="O2144" s="431">
        <v>180</v>
      </c>
      <c r="P2144" s="353" t="s">
        <v>2137</v>
      </c>
      <c r="Q2144" s="113">
        <v>1779480</v>
      </c>
      <c r="R2144" s="113">
        <v>0</v>
      </c>
      <c r="S2144" s="113">
        <f t="shared" ref="S2144:S2145" si="1366">Q2144-U2144</f>
        <v>798247.47</v>
      </c>
      <c r="T2144" s="113">
        <v>0</v>
      </c>
      <c r="U2144" s="308">
        <v>981232.53</v>
      </c>
      <c r="V2144" s="113">
        <v>0</v>
      </c>
      <c r="W2144" s="113">
        <f t="shared" ref="W2144:W2145" si="1367">Q2144/L2144</f>
        <v>586.02996871397988</v>
      </c>
      <c r="X2144" s="113">
        <v>586.03</v>
      </c>
      <c r="Y2144" s="120">
        <v>44561</v>
      </c>
    </row>
    <row r="2145" spans="1:25" ht="15" x14ac:dyDescent="0.25">
      <c r="A2145" s="484"/>
      <c r="B2145" s="97"/>
      <c r="C2145" s="97"/>
      <c r="D2145" s="211"/>
      <c r="E2145" s="402" t="s">
        <v>681</v>
      </c>
      <c r="F2145" s="428" t="s">
        <v>855</v>
      </c>
      <c r="G2145" s="429" t="s">
        <v>38</v>
      </c>
      <c r="H2145" s="429" t="s">
        <v>382</v>
      </c>
      <c r="I2145" s="429"/>
      <c r="J2145" s="443" t="s">
        <v>600</v>
      </c>
      <c r="K2145" s="429">
        <v>5</v>
      </c>
      <c r="L2145" s="113">
        <v>3036.5</v>
      </c>
      <c r="M2145" s="308">
        <v>2693.3</v>
      </c>
      <c r="N2145" s="308"/>
      <c r="O2145" s="431">
        <v>180</v>
      </c>
      <c r="P2145" s="353" t="s">
        <v>2138</v>
      </c>
      <c r="Q2145" s="113">
        <v>5817904</v>
      </c>
      <c r="R2145" s="113">
        <v>0</v>
      </c>
      <c r="S2145" s="113">
        <f t="shared" si="1366"/>
        <v>2609822.61</v>
      </c>
      <c r="T2145" s="113">
        <v>0</v>
      </c>
      <c r="U2145" s="308">
        <v>3208081.39</v>
      </c>
      <c r="V2145" s="113">
        <v>0</v>
      </c>
      <c r="W2145" s="113">
        <f t="shared" si="1367"/>
        <v>1915.9901202041824</v>
      </c>
      <c r="X2145" s="113">
        <v>1915.99</v>
      </c>
      <c r="Y2145" s="120">
        <v>44561</v>
      </c>
    </row>
    <row r="2146" spans="1:25" ht="15" x14ac:dyDescent="0.25">
      <c r="A2146" s="484"/>
      <c r="B2146" s="97"/>
      <c r="C2146" s="97"/>
      <c r="D2146" s="211"/>
      <c r="E2146" s="402"/>
      <c r="F2146" s="618" t="s">
        <v>31</v>
      </c>
      <c r="G2146" s="352" t="s">
        <v>18</v>
      </c>
      <c r="H2146" s="352" t="s">
        <v>18</v>
      </c>
      <c r="I2146" s="352" t="s">
        <v>18</v>
      </c>
      <c r="J2146" s="352" t="s">
        <v>18</v>
      </c>
      <c r="K2146" s="352" t="s">
        <v>18</v>
      </c>
      <c r="L2146" s="114">
        <f>L2144</f>
        <v>3036.5</v>
      </c>
      <c r="M2146" s="114">
        <f t="shared" ref="M2146:O2146" si="1368">M2144</f>
        <v>2693.3</v>
      </c>
      <c r="N2146" s="114">
        <f t="shared" si="1368"/>
        <v>0</v>
      </c>
      <c r="O2146" s="465">
        <f t="shared" si="1368"/>
        <v>180</v>
      </c>
      <c r="P2146" s="463" t="s">
        <v>18</v>
      </c>
      <c r="Q2146" s="114">
        <f>SUM(Q2144:Q2145)</f>
        <v>7597384</v>
      </c>
      <c r="R2146" s="114">
        <f t="shared" ref="R2146:U2146" si="1369">SUM(R2144:R2145)</f>
        <v>0</v>
      </c>
      <c r="S2146" s="114">
        <f t="shared" si="1369"/>
        <v>3408070.08</v>
      </c>
      <c r="T2146" s="114">
        <f t="shared" si="1369"/>
        <v>0</v>
      </c>
      <c r="U2146" s="114">
        <f t="shared" si="1369"/>
        <v>4189313.92</v>
      </c>
      <c r="V2146" s="114">
        <f>SUBTOTAL(9,V2144:V2145)</f>
        <v>0</v>
      </c>
      <c r="W2146" s="466" t="s">
        <v>18</v>
      </c>
      <c r="X2146" s="466" t="s">
        <v>18</v>
      </c>
      <c r="Y2146" s="468" t="s">
        <v>18</v>
      </c>
    </row>
    <row r="2147" spans="1:25" ht="15" x14ac:dyDescent="0.25">
      <c r="A2147" s="484"/>
      <c r="B2147" s="97"/>
      <c r="C2147" s="97"/>
      <c r="D2147" s="211"/>
      <c r="E2147" s="402" t="s">
        <v>690</v>
      </c>
      <c r="F2147" s="428" t="s">
        <v>1109</v>
      </c>
      <c r="G2147" s="429" t="s">
        <v>38</v>
      </c>
      <c r="H2147" s="429">
        <v>1976</v>
      </c>
      <c r="I2147" s="429"/>
      <c r="J2147" s="443" t="s">
        <v>2146</v>
      </c>
      <c r="K2147" s="429">
        <v>9</v>
      </c>
      <c r="L2147" s="113">
        <v>6913.7</v>
      </c>
      <c r="M2147" s="113">
        <v>5236</v>
      </c>
      <c r="N2147" s="113">
        <v>1149.4000000000001</v>
      </c>
      <c r="O2147" s="431">
        <v>257</v>
      </c>
      <c r="P2147" s="476" t="s">
        <v>2119</v>
      </c>
      <c r="Q2147" s="113">
        <v>436185</v>
      </c>
      <c r="R2147" s="113">
        <v>0</v>
      </c>
      <c r="S2147" s="113">
        <f t="shared" ref="S2147:S2151" si="1370">Q2147-U2147</f>
        <v>195665.91</v>
      </c>
      <c r="T2147" s="113">
        <v>0</v>
      </c>
      <c r="U2147" s="308">
        <v>240519.09</v>
      </c>
      <c r="V2147" s="113">
        <v>0</v>
      </c>
      <c r="W2147" s="113">
        <f t="shared" ref="W2147:W2150" si="1371">Q2147/L2147</f>
        <v>63.089951834762864</v>
      </c>
      <c r="X2147" s="113">
        <v>63.09</v>
      </c>
      <c r="Y2147" s="120">
        <v>44561</v>
      </c>
    </row>
    <row r="2148" spans="1:25" x14ac:dyDescent="0.25">
      <c r="A2148" s="437"/>
      <c r="B2148" s="34"/>
      <c r="C2148" s="34"/>
      <c r="D2148" s="132"/>
      <c r="E2148" s="402" t="s">
        <v>690</v>
      </c>
      <c r="F2148" s="428" t="s">
        <v>1109</v>
      </c>
      <c r="G2148" s="429" t="s">
        <v>38</v>
      </c>
      <c r="H2148" s="429">
        <v>1976</v>
      </c>
      <c r="I2148" s="429"/>
      <c r="J2148" s="443" t="s">
        <v>2146</v>
      </c>
      <c r="K2148" s="429">
        <v>9</v>
      </c>
      <c r="L2148" s="113">
        <v>6913.7</v>
      </c>
      <c r="M2148" s="113">
        <v>5236</v>
      </c>
      <c r="N2148" s="113">
        <v>1149.4000000000001</v>
      </c>
      <c r="O2148" s="431">
        <v>257</v>
      </c>
      <c r="P2148" s="476" t="s">
        <v>2137</v>
      </c>
      <c r="Q2148" s="113">
        <v>3921935</v>
      </c>
      <c r="R2148" s="113">
        <v>0</v>
      </c>
      <c r="S2148" s="113">
        <f t="shared" si="1370"/>
        <v>1759319.96</v>
      </c>
      <c r="T2148" s="113">
        <v>0</v>
      </c>
      <c r="U2148" s="308">
        <v>2162615.04</v>
      </c>
      <c r="V2148" s="113">
        <v>0</v>
      </c>
      <c r="W2148" s="113">
        <f t="shared" si="1371"/>
        <v>567.27005800078109</v>
      </c>
      <c r="X2148" s="113">
        <v>567.27</v>
      </c>
      <c r="Y2148" s="120">
        <v>44561</v>
      </c>
    </row>
    <row r="2149" spans="1:25" ht="15" x14ac:dyDescent="0.25">
      <c r="A2149" s="484"/>
      <c r="B2149" s="97"/>
      <c r="C2149" s="97"/>
      <c r="D2149" s="211"/>
      <c r="E2149" s="402" t="s">
        <v>690</v>
      </c>
      <c r="F2149" s="428" t="s">
        <v>1109</v>
      </c>
      <c r="G2149" s="429" t="s">
        <v>38</v>
      </c>
      <c r="H2149" s="429">
        <v>1976</v>
      </c>
      <c r="I2149" s="429"/>
      <c r="J2149" s="443" t="s">
        <v>2146</v>
      </c>
      <c r="K2149" s="429">
        <v>9</v>
      </c>
      <c r="L2149" s="113">
        <v>6913.7</v>
      </c>
      <c r="M2149" s="113">
        <v>5236</v>
      </c>
      <c r="N2149" s="113">
        <v>1149.4000000000001</v>
      </c>
      <c r="O2149" s="431">
        <v>257</v>
      </c>
      <c r="P2149" s="476" t="s">
        <v>2115</v>
      </c>
      <c r="Q2149" s="113">
        <v>4179124</v>
      </c>
      <c r="R2149" s="113">
        <v>0</v>
      </c>
      <c r="S2149" s="113">
        <f t="shared" si="1370"/>
        <v>1874691.0099999998</v>
      </c>
      <c r="T2149" s="113">
        <v>0</v>
      </c>
      <c r="U2149" s="308">
        <v>2304432.9900000002</v>
      </c>
      <c r="V2149" s="113">
        <v>0</v>
      </c>
      <c r="W2149" s="113">
        <f t="shared" si="1371"/>
        <v>604.46996543095599</v>
      </c>
      <c r="X2149" s="113">
        <v>604.47</v>
      </c>
      <c r="Y2149" s="120">
        <v>44561</v>
      </c>
    </row>
    <row r="2150" spans="1:25" ht="15" x14ac:dyDescent="0.25">
      <c r="A2150" s="484"/>
      <c r="B2150" s="97"/>
      <c r="C2150" s="97"/>
      <c r="D2150" s="211"/>
      <c r="E2150" s="402" t="s">
        <v>690</v>
      </c>
      <c r="F2150" s="428" t="s">
        <v>1109</v>
      </c>
      <c r="G2150" s="429" t="s">
        <v>38</v>
      </c>
      <c r="H2150" s="429">
        <v>1976</v>
      </c>
      <c r="I2150" s="429"/>
      <c r="J2150" s="443" t="s">
        <v>2146</v>
      </c>
      <c r="K2150" s="429">
        <v>9</v>
      </c>
      <c r="L2150" s="113">
        <v>6913.7</v>
      </c>
      <c r="M2150" s="113">
        <v>5236</v>
      </c>
      <c r="N2150" s="113">
        <v>1149.4000000000001</v>
      </c>
      <c r="O2150" s="431">
        <v>257</v>
      </c>
      <c r="P2150" s="476" t="s">
        <v>2138</v>
      </c>
      <c r="Q2150" s="113">
        <v>5863578</v>
      </c>
      <c r="R2150" s="113">
        <v>0</v>
      </c>
      <c r="S2150" s="113">
        <f t="shared" si="1370"/>
        <v>2630311.2599999998</v>
      </c>
      <c r="T2150" s="113">
        <v>0</v>
      </c>
      <c r="U2150" s="308">
        <v>3233266.74</v>
      </c>
      <c r="V2150" s="113">
        <v>0</v>
      </c>
      <c r="W2150" s="113">
        <f t="shared" si="1371"/>
        <v>848.10998452348235</v>
      </c>
      <c r="X2150" s="113">
        <v>848.11</v>
      </c>
      <c r="Y2150" s="120">
        <v>44561</v>
      </c>
    </row>
    <row r="2151" spans="1:25" ht="25.5" x14ac:dyDescent="0.25">
      <c r="A2151" s="437"/>
      <c r="B2151" s="34"/>
      <c r="C2151" s="34"/>
      <c r="D2151" s="132"/>
      <c r="E2151" s="402" t="s">
        <v>690</v>
      </c>
      <c r="F2151" s="428" t="s">
        <v>1109</v>
      </c>
      <c r="G2151" s="429" t="s">
        <v>38</v>
      </c>
      <c r="H2151" s="429">
        <v>1976</v>
      </c>
      <c r="I2151" s="429"/>
      <c r="J2151" s="429">
        <v>17.010000000000002</v>
      </c>
      <c r="K2151" s="429">
        <v>9</v>
      </c>
      <c r="L2151" s="113">
        <v>6913.7</v>
      </c>
      <c r="M2151" s="113">
        <v>5236</v>
      </c>
      <c r="N2151" s="113">
        <v>1149.4000000000001</v>
      </c>
      <c r="O2151" s="431">
        <v>257</v>
      </c>
      <c r="P2151" s="476" t="s">
        <v>2262</v>
      </c>
      <c r="Q2151" s="113">
        <v>6128567</v>
      </c>
      <c r="R2151" s="113">
        <v>0</v>
      </c>
      <c r="S2151" s="113">
        <f t="shared" si="1370"/>
        <v>2749181.27</v>
      </c>
      <c r="T2151" s="113">
        <v>0</v>
      </c>
      <c r="U2151" s="308">
        <v>3379385.73</v>
      </c>
      <c r="V2151" s="113">
        <v>0</v>
      </c>
      <c r="W2151" s="113">
        <v>3064283.57</v>
      </c>
      <c r="X2151" s="113">
        <v>3064283.57</v>
      </c>
      <c r="Y2151" s="120">
        <v>44561</v>
      </c>
    </row>
    <row r="2152" spans="1:25" ht="15" x14ac:dyDescent="0.25">
      <c r="A2152" s="484"/>
      <c r="B2152" s="97"/>
      <c r="C2152" s="97"/>
      <c r="D2152" s="211"/>
      <c r="E2152" s="402"/>
      <c r="F2152" s="618" t="s">
        <v>31</v>
      </c>
      <c r="G2152" s="352" t="s">
        <v>18</v>
      </c>
      <c r="H2152" s="352" t="s">
        <v>18</v>
      </c>
      <c r="I2152" s="352" t="s">
        <v>18</v>
      </c>
      <c r="J2152" s="352" t="s">
        <v>18</v>
      </c>
      <c r="K2152" s="352" t="s">
        <v>18</v>
      </c>
      <c r="L2152" s="114">
        <f>L2147</f>
        <v>6913.7</v>
      </c>
      <c r="M2152" s="114">
        <f t="shared" ref="M2152:O2152" si="1372">M2147</f>
        <v>5236</v>
      </c>
      <c r="N2152" s="114">
        <f t="shared" si="1372"/>
        <v>1149.4000000000001</v>
      </c>
      <c r="O2152" s="465">
        <f t="shared" si="1372"/>
        <v>257</v>
      </c>
      <c r="P2152" s="463" t="s">
        <v>18</v>
      </c>
      <c r="Q2152" s="114">
        <f>SUM(Q2147:Q2151)</f>
        <v>20529389</v>
      </c>
      <c r="R2152" s="114">
        <f t="shared" ref="R2152:U2152" si="1373">SUM(R2147:R2151)</f>
        <v>0</v>
      </c>
      <c r="S2152" s="114">
        <f t="shared" si="1373"/>
        <v>9209169.4100000001</v>
      </c>
      <c r="T2152" s="114">
        <f t="shared" si="1373"/>
        <v>0</v>
      </c>
      <c r="U2152" s="114">
        <f t="shared" si="1373"/>
        <v>11320219.59</v>
      </c>
      <c r="V2152" s="114">
        <f>SUBTOTAL(9,V2147:V2151)</f>
        <v>0</v>
      </c>
      <c r="W2152" s="466" t="s">
        <v>18</v>
      </c>
      <c r="X2152" s="466" t="s">
        <v>18</v>
      </c>
      <c r="Y2152" s="468" t="s">
        <v>18</v>
      </c>
    </row>
    <row r="2153" spans="1:25" ht="15" x14ac:dyDescent="0.25">
      <c r="A2153" s="484"/>
      <c r="B2153" s="97"/>
      <c r="C2153" s="97"/>
      <c r="D2153" s="211"/>
      <c r="E2153" s="402" t="s">
        <v>691</v>
      </c>
      <c r="F2153" s="428" t="s">
        <v>886</v>
      </c>
      <c r="G2153" s="429" t="s">
        <v>38</v>
      </c>
      <c r="H2153" s="443" t="s">
        <v>634</v>
      </c>
      <c r="I2153" s="429"/>
      <c r="J2153" s="443" t="s">
        <v>600</v>
      </c>
      <c r="K2153" s="429">
        <v>5</v>
      </c>
      <c r="L2153" s="113">
        <v>6486.1</v>
      </c>
      <c r="M2153" s="308">
        <v>6142.5</v>
      </c>
      <c r="N2153" s="308">
        <v>1207.0999999999999</v>
      </c>
      <c r="O2153" s="431">
        <v>174</v>
      </c>
      <c r="P2153" s="353" t="s">
        <v>45</v>
      </c>
      <c r="Q2153" s="113">
        <v>5239671</v>
      </c>
      <c r="R2153" s="113">
        <v>0</v>
      </c>
      <c r="S2153" s="113">
        <f t="shared" ref="S2153:S2156" si="1374">Q2153-U2153</f>
        <v>2350436.14</v>
      </c>
      <c r="T2153" s="113">
        <v>0</v>
      </c>
      <c r="U2153" s="308">
        <v>2889234.86</v>
      </c>
      <c r="V2153" s="113">
        <v>0</v>
      </c>
      <c r="W2153" s="113">
        <f>Q2153/N2153</f>
        <v>4340.7099660342974</v>
      </c>
      <c r="X2153" s="113">
        <v>4340.71</v>
      </c>
      <c r="Y2153" s="120">
        <v>44561</v>
      </c>
    </row>
    <row r="2154" spans="1:25" ht="15" x14ac:dyDescent="0.25">
      <c r="A2154" s="484"/>
      <c r="B2154" s="97"/>
      <c r="C2154" s="97"/>
      <c r="D2154" s="211"/>
      <c r="E2154" s="402" t="s">
        <v>691</v>
      </c>
      <c r="F2154" s="428" t="s">
        <v>886</v>
      </c>
      <c r="G2154" s="429" t="s">
        <v>38</v>
      </c>
      <c r="H2154" s="429" t="s">
        <v>634</v>
      </c>
      <c r="I2154" s="429"/>
      <c r="J2154" s="443" t="s">
        <v>600</v>
      </c>
      <c r="K2154" s="429">
        <v>5</v>
      </c>
      <c r="L2154" s="113">
        <v>6486.1</v>
      </c>
      <c r="M2154" s="308">
        <v>6142.5</v>
      </c>
      <c r="N2154" s="308">
        <v>1207.0999999999999</v>
      </c>
      <c r="O2154" s="431">
        <v>174</v>
      </c>
      <c r="P2154" s="353" t="s">
        <v>2115</v>
      </c>
      <c r="Q2154" s="113">
        <v>2154747</v>
      </c>
      <c r="R2154" s="113">
        <v>0</v>
      </c>
      <c r="S2154" s="113">
        <f t="shared" si="1374"/>
        <v>966586.5</v>
      </c>
      <c r="T2154" s="113">
        <v>0</v>
      </c>
      <c r="U2154" s="308">
        <v>1188160.5</v>
      </c>
      <c r="V2154" s="113">
        <v>0</v>
      </c>
      <c r="W2154" s="113">
        <f t="shared" ref="W2154:W2156" si="1375">Q2154/L2154</f>
        <v>332.20995667658531</v>
      </c>
      <c r="X2154" s="113">
        <v>332.21</v>
      </c>
      <c r="Y2154" s="120">
        <v>44561</v>
      </c>
    </row>
    <row r="2155" spans="1:25" ht="15" x14ac:dyDescent="0.25">
      <c r="A2155" s="484"/>
      <c r="B2155" s="97"/>
      <c r="C2155" s="97"/>
      <c r="D2155" s="211"/>
      <c r="E2155" s="402" t="s">
        <v>691</v>
      </c>
      <c r="F2155" s="428" t="s">
        <v>886</v>
      </c>
      <c r="G2155" s="429" t="s">
        <v>38</v>
      </c>
      <c r="H2155" s="429" t="s">
        <v>634</v>
      </c>
      <c r="I2155" s="429"/>
      <c r="J2155" s="443" t="s">
        <v>600</v>
      </c>
      <c r="K2155" s="429">
        <v>5</v>
      </c>
      <c r="L2155" s="113">
        <v>6486.1</v>
      </c>
      <c r="M2155" s="308">
        <v>6142.5</v>
      </c>
      <c r="N2155" s="308">
        <v>1207.0999999999999</v>
      </c>
      <c r="O2155" s="431">
        <v>174</v>
      </c>
      <c r="P2155" s="353" t="s">
        <v>2138</v>
      </c>
      <c r="Q2155" s="113">
        <v>12427303</v>
      </c>
      <c r="R2155" s="113">
        <v>0</v>
      </c>
      <c r="S2155" s="113">
        <f t="shared" si="1374"/>
        <v>5574697.75</v>
      </c>
      <c r="T2155" s="113">
        <v>0</v>
      </c>
      <c r="U2155" s="308">
        <v>6852605.25</v>
      </c>
      <c r="V2155" s="113">
        <v>0</v>
      </c>
      <c r="W2155" s="113">
        <f t="shared" si="1375"/>
        <v>1915.9900402398976</v>
      </c>
      <c r="X2155" s="113">
        <v>1915.99</v>
      </c>
      <c r="Y2155" s="120">
        <v>44561</v>
      </c>
    </row>
    <row r="2156" spans="1:25" ht="15" x14ac:dyDescent="0.25">
      <c r="A2156" s="484"/>
      <c r="B2156" s="97"/>
      <c r="C2156" s="97"/>
      <c r="D2156" s="211"/>
      <c r="E2156" s="402" t="s">
        <v>691</v>
      </c>
      <c r="F2156" s="428" t="s">
        <v>886</v>
      </c>
      <c r="G2156" s="429" t="s">
        <v>38</v>
      </c>
      <c r="H2156" s="429" t="s">
        <v>634</v>
      </c>
      <c r="I2156" s="429"/>
      <c r="J2156" s="443" t="s">
        <v>600</v>
      </c>
      <c r="K2156" s="429">
        <v>5</v>
      </c>
      <c r="L2156" s="113">
        <v>6486.1</v>
      </c>
      <c r="M2156" s="308">
        <v>6142.5</v>
      </c>
      <c r="N2156" s="308">
        <v>1207.0999999999999</v>
      </c>
      <c r="O2156" s="431">
        <v>174</v>
      </c>
      <c r="P2156" s="353" t="s">
        <v>2137</v>
      </c>
      <c r="Q2156" s="113">
        <v>3801049</v>
      </c>
      <c r="R2156" s="113">
        <v>0</v>
      </c>
      <c r="S2156" s="113">
        <f t="shared" si="1374"/>
        <v>1705092.35</v>
      </c>
      <c r="T2156" s="113">
        <v>0</v>
      </c>
      <c r="U2156" s="308">
        <v>2095956.65</v>
      </c>
      <c r="V2156" s="113">
        <v>0</v>
      </c>
      <c r="W2156" s="113">
        <f t="shared" si="1375"/>
        <v>586.02997178581882</v>
      </c>
      <c r="X2156" s="113">
        <v>586.03</v>
      </c>
      <c r="Y2156" s="120">
        <v>44561</v>
      </c>
    </row>
    <row r="2157" spans="1:25" ht="15" x14ac:dyDescent="0.25">
      <c r="A2157" s="484"/>
      <c r="B2157" s="97"/>
      <c r="C2157" s="97"/>
      <c r="D2157" s="211"/>
      <c r="E2157" s="402"/>
      <c r="F2157" s="618" t="s">
        <v>31</v>
      </c>
      <c r="G2157" s="352" t="s">
        <v>18</v>
      </c>
      <c r="H2157" s="352" t="s">
        <v>18</v>
      </c>
      <c r="I2157" s="352" t="s">
        <v>18</v>
      </c>
      <c r="J2157" s="352" t="s">
        <v>18</v>
      </c>
      <c r="K2157" s="352" t="s">
        <v>18</v>
      </c>
      <c r="L2157" s="114">
        <f>L2153</f>
        <v>6486.1</v>
      </c>
      <c r="M2157" s="114">
        <f t="shared" ref="M2157:O2157" si="1376">M2153</f>
        <v>6142.5</v>
      </c>
      <c r="N2157" s="114">
        <f t="shared" si="1376"/>
        <v>1207.0999999999999</v>
      </c>
      <c r="O2157" s="465">
        <f t="shared" si="1376"/>
        <v>174</v>
      </c>
      <c r="P2157" s="463" t="s">
        <v>18</v>
      </c>
      <c r="Q2157" s="114">
        <f>SUM(Q2153:Q2156)</f>
        <v>23622770</v>
      </c>
      <c r="R2157" s="114">
        <f t="shared" ref="R2157:U2157" si="1377">SUM(R2153:R2156)</f>
        <v>0</v>
      </c>
      <c r="S2157" s="114">
        <f t="shared" si="1377"/>
        <v>10596812.74</v>
      </c>
      <c r="T2157" s="114">
        <f t="shared" si="1377"/>
        <v>0</v>
      </c>
      <c r="U2157" s="114">
        <f t="shared" si="1377"/>
        <v>13025957.26</v>
      </c>
      <c r="V2157" s="114">
        <f>SUBTOTAL(9,V2153:V2156)</f>
        <v>0</v>
      </c>
      <c r="W2157" s="466" t="s">
        <v>18</v>
      </c>
      <c r="X2157" s="466" t="s">
        <v>18</v>
      </c>
      <c r="Y2157" s="468" t="s">
        <v>18</v>
      </c>
    </row>
    <row r="2158" spans="1:25" ht="15" x14ac:dyDescent="0.25">
      <c r="A2158" s="484"/>
      <c r="B2158" s="97"/>
      <c r="C2158" s="97"/>
      <c r="D2158" s="211"/>
      <c r="E2158" s="402" t="s">
        <v>692</v>
      </c>
      <c r="F2158" s="428" t="s">
        <v>887</v>
      </c>
      <c r="G2158" s="429" t="s">
        <v>38</v>
      </c>
      <c r="H2158" s="429" t="s">
        <v>382</v>
      </c>
      <c r="I2158" s="429"/>
      <c r="J2158" s="443" t="s">
        <v>600</v>
      </c>
      <c r="K2158" s="429">
        <v>5</v>
      </c>
      <c r="L2158" s="113">
        <v>3040.4</v>
      </c>
      <c r="M2158" s="308">
        <v>2732.8</v>
      </c>
      <c r="N2158" s="308">
        <v>700.6</v>
      </c>
      <c r="O2158" s="431">
        <v>180</v>
      </c>
      <c r="P2158" s="353" t="s">
        <v>2137</v>
      </c>
      <c r="Q2158" s="113">
        <v>1781766</v>
      </c>
      <c r="R2158" s="113">
        <v>0</v>
      </c>
      <c r="S2158" s="113">
        <f t="shared" ref="S2158:S2159" si="1378">Q2158-U2158</f>
        <v>799272.93</v>
      </c>
      <c r="T2158" s="113">
        <v>0</v>
      </c>
      <c r="U2158" s="308">
        <v>982493.07</v>
      </c>
      <c r="V2158" s="113">
        <v>0</v>
      </c>
      <c r="W2158" s="113">
        <f t="shared" ref="W2158:W2159" si="1379">Q2158/L2158</f>
        <v>586.03012761478749</v>
      </c>
      <c r="X2158" s="113">
        <v>586.03</v>
      </c>
      <c r="Y2158" s="120">
        <v>44561</v>
      </c>
    </row>
    <row r="2159" spans="1:25" ht="15" x14ac:dyDescent="0.25">
      <c r="A2159" s="484"/>
      <c r="B2159" s="97"/>
      <c r="C2159" s="97"/>
      <c r="D2159" s="211"/>
      <c r="E2159" s="402" t="s">
        <v>692</v>
      </c>
      <c r="F2159" s="428" t="s">
        <v>887</v>
      </c>
      <c r="G2159" s="429" t="s">
        <v>38</v>
      </c>
      <c r="H2159" s="429" t="s">
        <v>382</v>
      </c>
      <c r="I2159" s="429"/>
      <c r="J2159" s="443" t="s">
        <v>600</v>
      </c>
      <c r="K2159" s="429">
        <v>5</v>
      </c>
      <c r="L2159" s="113">
        <v>3040.4</v>
      </c>
      <c r="M2159" s="308">
        <v>2732.8</v>
      </c>
      <c r="N2159" s="308">
        <v>700.6</v>
      </c>
      <c r="O2159" s="431">
        <v>180</v>
      </c>
      <c r="P2159" s="353" t="s">
        <v>2138</v>
      </c>
      <c r="Q2159" s="113">
        <v>5825376</v>
      </c>
      <c r="R2159" s="113">
        <v>0</v>
      </c>
      <c r="S2159" s="113">
        <f t="shared" si="1378"/>
        <v>2613174.4300000002</v>
      </c>
      <c r="T2159" s="113">
        <v>0</v>
      </c>
      <c r="U2159" s="308">
        <v>3212201.57</v>
      </c>
      <c r="V2159" s="113">
        <v>0</v>
      </c>
      <c r="W2159" s="113">
        <f t="shared" si="1379"/>
        <v>1915.9900013156164</v>
      </c>
      <c r="X2159" s="113">
        <v>1915.99</v>
      </c>
      <c r="Y2159" s="120">
        <v>44561</v>
      </c>
    </row>
    <row r="2160" spans="1:25" ht="14.25" x14ac:dyDescent="0.25">
      <c r="A2160" s="437"/>
      <c r="B2160" s="34"/>
      <c r="C2160" s="34"/>
      <c r="D2160" s="132"/>
      <c r="E2160" s="402"/>
      <c r="F2160" s="618" t="s">
        <v>31</v>
      </c>
      <c r="G2160" s="352" t="s">
        <v>18</v>
      </c>
      <c r="H2160" s="352" t="s">
        <v>18</v>
      </c>
      <c r="I2160" s="352" t="s">
        <v>18</v>
      </c>
      <c r="J2160" s="352" t="s">
        <v>18</v>
      </c>
      <c r="K2160" s="352" t="s">
        <v>18</v>
      </c>
      <c r="L2160" s="114">
        <f>L2158</f>
        <v>3040.4</v>
      </c>
      <c r="M2160" s="114">
        <f t="shared" ref="M2160:O2160" si="1380">M2158</f>
        <v>2732.8</v>
      </c>
      <c r="N2160" s="114">
        <f t="shared" si="1380"/>
        <v>700.6</v>
      </c>
      <c r="O2160" s="465">
        <f t="shared" si="1380"/>
        <v>180</v>
      </c>
      <c r="P2160" s="463" t="s">
        <v>18</v>
      </c>
      <c r="Q2160" s="114">
        <f>SUM(Q2158:Q2159)</f>
        <v>7607142</v>
      </c>
      <c r="R2160" s="114">
        <f t="shared" ref="R2160:U2160" si="1381">SUM(R2158:R2159)</f>
        <v>0</v>
      </c>
      <c r="S2160" s="114">
        <f t="shared" si="1381"/>
        <v>3412447.3600000003</v>
      </c>
      <c r="T2160" s="114">
        <f t="shared" si="1381"/>
        <v>0</v>
      </c>
      <c r="U2160" s="114">
        <f t="shared" si="1381"/>
        <v>4194694.6399999997</v>
      </c>
      <c r="V2160" s="114">
        <f>SUBTOTAL(9,V2158:V2159)</f>
        <v>0</v>
      </c>
      <c r="W2160" s="466" t="s">
        <v>18</v>
      </c>
      <c r="X2160" s="466" t="s">
        <v>18</v>
      </c>
      <c r="Y2160" s="468" t="s">
        <v>18</v>
      </c>
    </row>
    <row r="2161" spans="1:25" ht="15" x14ac:dyDescent="0.25">
      <c r="A2161" s="484"/>
      <c r="B2161" s="97"/>
      <c r="C2161" s="97"/>
      <c r="D2161" s="211"/>
      <c r="E2161" s="402" t="s">
        <v>693</v>
      </c>
      <c r="F2161" s="428" t="s">
        <v>888</v>
      </c>
      <c r="G2161" s="429" t="s">
        <v>38</v>
      </c>
      <c r="H2161" s="429" t="s">
        <v>634</v>
      </c>
      <c r="I2161" s="429"/>
      <c r="J2161" s="443" t="s">
        <v>600</v>
      </c>
      <c r="K2161" s="429">
        <v>5</v>
      </c>
      <c r="L2161" s="113">
        <v>3053.3</v>
      </c>
      <c r="M2161" s="308">
        <v>2747.1</v>
      </c>
      <c r="N2161" s="308">
        <v>694.7</v>
      </c>
      <c r="O2161" s="431">
        <v>180</v>
      </c>
      <c r="P2161" s="353" t="s">
        <v>2138</v>
      </c>
      <c r="Q2161" s="113">
        <v>5850092</v>
      </c>
      <c r="R2161" s="113">
        <v>0</v>
      </c>
      <c r="S2161" s="113">
        <f t="shared" ref="S2161:S2162" si="1382">Q2161-U2161</f>
        <v>2624261.65</v>
      </c>
      <c r="T2161" s="113">
        <v>0</v>
      </c>
      <c r="U2161" s="308">
        <v>3225830.35</v>
      </c>
      <c r="V2161" s="113">
        <v>0</v>
      </c>
      <c r="W2161" s="113">
        <f t="shared" ref="W2161:W2162" si="1383">Q2161/L2161</f>
        <v>1915.9899125536303</v>
      </c>
      <c r="X2161" s="113">
        <v>1915.99</v>
      </c>
      <c r="Y2161" s="120">
        <v>44561</v>
      </c>
    </row>
    <row r="2162" spans="1:25" ht="15" x14ac:dyDescent="0.25">
      <c r="A2162" s="484"/>
      <c r="B2162" s="97"/>
      <c r="C2162" s="97"/>
      <c r="D2162" s="211"/>
      <c r="E2162" s="402" t="s">
        <v>693</v>
      </c>
      <c r="F2162" s="428" t="s">
        <v>888</v>
      </c>
      <c r="G2162" s="429" t="s">
        <v>38</v>
      </c>
      <c r="H2162" s="429" t="s">
        <v>634</v>
      </c>
      <c r="I2162" s="429"/>
      <c r="J2162" s="443" t="s">
        <v>600</v>
      </c>
      <c r="K2162" s="429">
        <v>5</v>
      </c>
      <c r="L2162" s="113">
        <v>3053.3</v>
      </c>
      <c r="M2162" s="308">
        <v>2747.1</v>
      </c>
      <c r="N2162" s="308">
        <v>694.7</v>
      </c>
      <c r="O2162" s="431">
        <v>180</v>
      </c>
      <c r="P2162" s="353" t="s">
        <v>2137</v>
      </c>
      <c r="Q2162" s="113">
        <v>1789325</v>
      </c>
      <c r="R2162" s="113">
        <v>0</v>
      </c>
      <c r="S2162" s="113">
        <f t="shared" si="1382"/>
        <v>802663.78</v>
      </c>
      <c r="T2162" s="113">
        <v>0</v>
      </c>
      <c r="U2162" s="308">
        <v>986661.22</v>
      </c>
      <c r="V2162" s="113">
        <v>0</v>
      </c>
      <c r="W2162" s="113">
        <f t="shared" si="1383"/>
        <v>586.02986932171746</v>
      </c>
      <c r="X2162" s="113">
        <v>586.03</v>
      </c>
      <c r="Y2162" s="120">
        <v>44561</v>
      </c>
    </row>
    <row r="2163" spans="1:25" ht="15" x14ac:dyDescent="0.25">
      <c r="A2163" s="484"/>
      <c r="B2163" s="97"/>
      <c r="C2163" s="97"/>
      <c r="D2163" s="211"/>
      <c r="E2163" s="402"/>
      <c r="F2163" s="618" t="s">
        <v>31</v>
      </c>
      <c r="G2163" s="352" t="s">
        <v>18</v>
      </c>
      <c r="H2163" s="352" t="s">
        <v>18</v>
      </c>
      <c r="I2163" s="352" t="s">
        <v>18</v>
      </c>
      <c r="J2163" s="352" t="s">
        <v>18</v>
      </c>
      <c r="K2163" s="352" t="s">
        <v>18</v>
      </c>
      <c r="L2163" s="114">
        <f>L2161</f>
        <v>3053.3</v>
      </c>
      <c r="M2163" s="114">
        <f t="shared" ref="M2163:O2163" si="1384">M2161</f>
        <v>2747.1</v>
      </c>
      <c r="N2163" s="114">
        <f t="shared" si="1384"/>
        <v>694.7</v>
      </c>
      <c r="O2163" s="465">
        <f t="shared" si="1384"/>
        <v>180</v>
      </c>
      <c r="P2163" s="463" t="s">
        <v>18</v>
      </c>
      <c r="Q2163" s="114">
        <f>SUM(Q2161:Q2162)</f>
        <v>7639417</v>
      </c>
      <c r="R2163" s="114">
        <f t="shared" ref="R2163:U2163" si="1385">SUM(R2161:R2162)</f>
        <v>0</v>
      </c>
      <c r="S2163" s="114">
        <f t="shared" si="1385"/>
        <v>3426925.4299999997</v>
      </c>
      <c r="T2163" s="114">
        <f t="shared" si="1385"/>
        <v>0</v>
      </c>
      <c r="U2163" s="114">
        <f t="shared" si="1385"/>
        <v>4212491.57</v>
      </c>
      <c r="V2163" s="114">
        <f>SUBTOTAL(9,V2161:V2162)</f>
        <v>0</v>
      </c>
      <c r="W2163" s="466" t="s">
        <v>18</v>
      </c>
      <c r="X2163" s="466" t="s">
        <v>18</v>
      </c>
      <c r="Y2163" s="468" t="s">
        <v>18</v>
      </c>
    </row>
    <row r="2164" spans="1:25" ht="15" x14ac:dyDescent="0.25">
      <c r="A2164" s="484"/>
      <c r="B2164" s="97"/>
      <c r="C2164" s="97"/>
      <c r="D2164" s="211"/>
      <c r="E2164" s="402" t="s">
        <v>694</v>
      </c>
      <c r="F2164" s="428" t="s">
        <v>889</v>
      </c>
      <c r="G2164" s="429" t="s">
        <v>38</v>
      </c>
      <c r="H2164" s="443" t="s">
        <v>616</v>
      </c>
      <c r="I2164" s="429"/>
      <c r="J2164" s="443" t="s">
        <v>600</v>
      </c>
      <c r="K2164" s="429">
        <v>5</v>
      </c>
      <c r="L2164" s="113">
        <v>3016.7</v>
      </c>
      <c r="M2164" s="308">
        <v>2695.6</v>
      </c>
      <c r="N2164" s="308"/>
      <c r="O2164" s="431">
        <v>180</v>
      </c>
      <c r="P2164" s="353" t="s">
        <v>2137</v>
      </c>
      <c r="Q2164" s="113">
        <v>1767877</v>
      </c>
      <c r="R2164" s="113">
        <v>0</v>
      </c>
      <c r="S2164" s="113">
        <f t="shared" ref="S2164:S2165" si="1386">Q2164-U2164</f>
        <v>793042.54</v>
      </c>
      <c r="T2164" s="113">
        <v>0</v>
      </c>
      <c r="U2164" s="308">
        <v>974834.46</v>
      </c>
      <c r="V2164" s="113">
        <v>0</v>
      </c>
      <c r="W2164" s="113">
        <f t="shared" ref="W2164:W2165" si="1387">Q2164/L2164</f>
        <v>586.030099114927</v>
      </c>
      <c r="X2164" s="113">
        <v>586.03</v>
      </c>
      <c r="Y2164" s="120">
        <v>44561</v>
      </c>
    </row>
    <row r="2165" spans="1:25" x14ac:dyDescent="0.25">
      <c r="A2165" s="437"/>
      <c r="B2165" s="34"/>
      <c r="C2165" s="34"/>
      <c r="D2165" s="132"/>
      <c r="E2165" s="402" t="s">
        <v>694</v>
      </c>
      <c r="F2165" s="428" t="s">
        <v>889</v>
      </c>
      <c r="G2165" s="429" t="s">
        <v>38</v>
      </c>
      <c r="H2165" s="443" t="s">
        <v>616</v>
      </c>
      <c r="I2165" s="429"/>
      <c r="J2165" s="443" t="s">
        <v>600</v>
      </c>
      <c r="K2165" s="429">
        <v>5</v>
      </c>
      <c r="L2165" s="113">
        <v>3016.7</v>
      </c>
      <c r="M2165" s="308">
        <v>2695.6</v>
      </c>
      <c r="N2165" s="308"/>
      <c r="O2165" s="431">
        <v>180</v>
      </c>
      <c r="P2165" s="353" t="s">
        <v>2138</v>
      </c>
      <c r="Q2165" s="113">
        <v>5779967</v>
      </c>
      <c r="R2165" s="113">
        <v>0</v>
      </c>
      <c r="S2165" s="113">
        <f t="shared" si="1386"/>
        <v>2592804.65</v>
      </c>
      <c r="T2165" s="113">
        <v>0</v>
      </c>
      <c r="U2165" s="308">
        <v>3187162.35</v>
      </c>
      <c r="V2165" s="113">
        <v>0</v>
      </c>
      <c r="W2165" s="113">
        <f t="shared" si="1387"/>
        <v>1915.9899890608945</v>
      </c>
      <c r="X2165" s="113">
        <v>1915.99</v>
      </c>
      <c r="Y2165" s="120">
        <v>44561</v>
      </c>
    </row>
    <row r="2166" spans="1:25" ht="15" x14ac:dyDescent="0.25">
      <c r="A2166" s="484"/>
      <c r="B2166" s="97"/>
      <c r="C2166" s="97"/>
      <c r="D2166" s="211"/>
      <c r="E2166" s="402"/>
      <c r="F2166" s="618" t="s">
        <v>31</v>
      </c>
      <c r="G2166" s="352" t="s">
        <v>18</v>
      </c>
      <c r="H2166" s="352" t="s">
        <v>18</v>
      </c>
      <c r="I2166" s="352" t="s">
        <v>18</v>
      </c>
      <c r="J2166" s="352" t="s">
        <v>18</v>
      </c>
      <c r="K2166" s="352" t="s">
        <v>18</v>
      </c>
      <c r="L2166" s="114">
        <f>L2164</f>
        <v>3016.7</v>
      </c>
      <c r="M2166" s="114">
        <f t="shared" ref="M2166:O2166" si="1388">M2164</f>
        <v>2695.6</v>
      </c>
      <c r="N2166" s="114">
        <f t="shared" si="1388"/>
        <v>0</v>
      </c>
      <c r="O2166" s="465">
        <f t="shared" si="1388"/>
        <v>180</v>
      </c>
      <c r="P2166" s="463" t="s">
        <v>18</v>
      </c>
      <c r="Q2166" s="114">
        <f>SUM(Q2164:Q2165)</f>
        <v>7547844</v>
      </c>
      <c r="R2166" s="114">
        <f t="shared" ref="R2166:U2166" si="1389">SUM(R2164:R2165)</f>
        <v>0</v>
      </c>
      <c r="S2166" s="114">
        <f t="shared" si="1389"/>
        <v>3385847.19</v>
      </c>
      <c r="T2166" s="114">
        <f t="shared" si="1389"/>
        <v>0</v>
      </c>
      <c r="U2166" s="114">
        <f t="shared" si="1389"/>
        <v>4161996.81</v>
      </c>
      <c r="V2166" s="114">
        <f>SUBTOTAL(9,V2164:V2165)</f>
        <v>0</v>
      </c>
      <c r="W2166" s="466" t="s">
        <v>18</v>
      </c>
      <c r="X2166" s="466" t="s">
        <v>18</v>
      </c>
      <c r="Y2166" s="468" t="s">
        <v>18</v>
      </c>
    </row>
    <row r="2167" spans="1:25" ht="15" x14ac:dyDescent="0.25">
      <c r="A2167" s="484"/>
      <c r="B2167" s="97"/>
      <c r="C2167" s="97"/>
      <c r="D2167" s="211"/>
      <c r="E2167" s="402" t="s">
        <v>663</v>
      </c>
      <c r="F2167" s="428" t="s">
        <v>857</v>
      </c>
      <c r="G2167" s="429" t="s">
        <v>38</v>
      </c>
      <c r="H2167" s="443" t="s">
        <v>628</v>
      </c>
      <c r="I2167" s="429"/>
      <c r="J2167" s="443" t="s">
        <v>624</v>
      </c>
      <c r="K2167" s="429">
        <v>2</v>
      </c>
      <c r="L2167" s="113">
        <v>593.29999999999995</v>
      </c>
      <c r="M2167" s="308">
        <v>544.79999999999995</v>
      </c>
      <c r="N2167" s="308"/>
      <c r="O2167" s="431">
        <v>24</v>
      </c>
      <c r="P2167" s="353" t="s">
        <v>2129</v>
      </c>
      <c r="Q2167" s="113">
        <v>6294854</v>
      </c>
      <c r="R2167" s="113">
        <v>0</v>
      </c>
      <c r="S2167" s="113">
        <f t="shared" ref="S2167:S2168" si="1390">Q2167-U2167</f>
        <v>2823775.07</v>
      </c>
      <c r="T2167" s="113">
        <v>0</v>
      </c>
      <c r="U2167" s="308">
        <v>3471078.93</v>
      </c>
      <c r="V2167" s="113">
        <v>0</v>
      </c>
      <c r="W2167" s="113">
        <f t="shared" ref="W2167:W2168" si="1391">Q2167/L2167</f>
        <v>10609.900556211023</v>
      </c>
      <c r="X2167" s="113">
        <v>10609.9</v>
      </c>
      <c r="Y2167" s="120">
        <v>44561</v>
      </c>
    </row>
    <row r="2168" spans="1:25" ht="15" x14ac:dyDescent="0.25">
      <c r="A2168" s="484"/>
      <c r="B2168" s="97"/>
      <c r="C2168" s="97"/>
      <c r="D2168" s="211"/>
      <c r="E2168" s="402" t="s">
        <v>663</v>
      </c>
      <c r="F2168" s="428" t="s">
        <v>857</v>
      </c>
      <c r="G2168" s="429" t="s">
        <v>38</v>
      </c>
      <c r="H2168" s="443" t="s">
        <v>628</v>
      </c>
      <c r="I2168" s="429"/>
      <c r="J2168" s="443" t="s">
        <v>624</v>
      </c>
      <c r="K2168" s="429">
        <v>2</v>
      </c>
      <c r="L2168" s="113">
        <v>593.29999999999995</v>
      </c>
      <c r="M2168" s="308">
        <v>544.79999999999995</v>
      </c>
      <c r="N2168" s="308"/>
      <c r="O2168" s="431">
        <v>24</v>
      </c>
      <c r="P2168" s="353" t="s">
        <v>2115</v>
      </c>
      <c r="Q2168" s="113">
        <v>363823</v>
      </c>
      <c r="R2168" s="113">
        <v>0</v>
      </c>
      <c r="S2168" s="113">
        <f t="shared" si="1390"/>
        <v>163205.42000000001</v>
      </c>
      <c r="T2168" s="113">
        <v>0</v>
      </c>
      <c r="U2168" s="308">
        <v>200617.58</v>
      </c>
      <c r="V2168" s="113">
        <v>0</v>
      </c>
      <c r="W2168" s="113">
        <f t="shared" si="1391"/>
        <v>613.21928198213391</v>
      </c>
      <c r="X2168" s="113">
        <v>613.22</v>
      </c>
      <c r="Y2168" s="120">
        <v>44561</v>
      </c>
    </row>
    <row r="2169" spans="1:25" ht="15" x14ac:dyDescent="0.25">
      <c r="A2169" s="484"/>
      <c r="B2169" s="97"/>
      <c r="C2169" s="97"/>
      <c r="D2169" s="211"/>
      <c r="E2169" s="402"/>
      <c r="F2169" s="618" t="s">
        <v>31</v>
      </c>
      <c r="G2169" s="352" t="s">
        <v>18</v>
      </c>
      <c r="H2169" s="352" t="s">
        <v>18</v>
      </c>
      <c r="I2169" s="352" t="s">
        <v>18</v>
      </c>
      <c r="J2169" s="352" t="s">
        <v>18</v>
      </c>
      <c r="K2169" s="352" t="s">
        <v>18</v>
      </c>
      <c r="L2169" s="114">
        <f>L2167</f>
        <v>593.29999999999995</v>
      </c>
      <c r="M2169" s="114">
        <f t="shared" ref="M2169:O2169" si="1392">M2167</f>
        <v>544.79999999999995</v>
      </c>
      <c r="N2169" s="114">
        <f t="shared" si="1392"/>
        <v>0</v>
      </c>
      <c r="O2169" s="465">
        <f t="shared" si="1392"/>
        <v>24</v>
      </c>
      <c r="P2169" s="463" t="s">
        <v>18</v>
      </c>
      <c r="Q2169" s="114">
        <f>SUM(Q2167:Q2168)</f>
        <v>6658677</v>
      </c>
      <c r="R2169" s="114">
        <f t="shared" ref="R2169:U2169" si="1393">SUM(R2167:R2168)</f>
        <v>0</v>
      </c>
      <c r="S2169" s="114">
        <f t="shared" si="1393"/>
        <v>2986980.4899999998</v>
      </c>
      <c r="T2169" s="114">
        <f t="shared" si="1393"/>
        <v>0</v>
      </c>
      <c r="U2169" s="114">
        <f t="shared" si="1393"/>
        <v>3671696.5100000002</v>
      </c>
      <c r="V2169" s="114">
        <f>SUBTOTAL(9,V2167:V2168)</f>
        <v>0</v>
      </c>
      <c r="W2169" s="466" t="s">
        <v>18</v>
      </c>
      <c r="X2169" s="466" t="s">
        <v>18</v>
      </c>
      <c r="Y2169" s="468" t="s">
        <v>18</v>
      </c>
    </row>
    <row r="2170" spans="1:25" x14ac:dyDescent="0.25">
      <c r="A2170" s="437"/>
      <c r="B2170" s="34"/>
      <c r="C2170" s="34"/>
      <c r="D2170" s="132"/>
      <c r="E2170" s="402" t="s">
        <v>695</v>
      </c>
      <c r="F2170" s="428" t="s">
        <v>1112</v>
      </c>
      <c r="G2170" s="429" t="s">
        <v>38</v>
      </c>
      <c r="H2170" s="443" t="s">
        <v>634</v>
      </c>
      <c r="I2170" s="429"/>
      <c r="J2170" s="443" t="s">
        <v>613</v>
      </c>
      <c r="K2170" s="429">
        <v>4</v>
      </c>
      <c r="L2170" s="113">
        <v>2772.8</v>
      </c>
      <c r="M2170" s="308">
        <v>2554.6</v>
      </c>
      <c r="N2170" s="308">
        <v>949.3</v>
      </c>
      <c r="O2170" s="431">
        <v>192</v>
      </c>
      <c r="P2170" s="353" t="s">
        <v>2138</v>
      </c>
      <c r="Q2170" s="113">
        <v>4629439</v>
      </c>
      <c r="R2170" s="113">
        <v>0</v>
      </c>
      <c r="S2170" s="113">
        <f t="shared" ref="S2170:S2173" si="1394">Q2170-U2170</f>
        <v>2076695.42</v>
      </c>
      <c r="T2170" s="113">
        <v>0</v>
      </c>
      <c r="U2170" s="308">
        <v>2552743.58</v>
      </c>
      <c r="V2170" s="113">
        <v>0</v>
      </c>
      <c r="W2170" s="113">
        <f t="shared" ref="W2170:W2172" si="1395">Q2170/L2170</f>
        <v>1669.5899451817656</v>
      </c>
      <c r="X2170" s="113">
        <v>1669.59</v>
      </c>
      <c r="Y2170" s="120">
        <v>44561</v>
      </c>
    </row>
    <row r="2171" spans="1:25" ht="15" x14ac:dyDescent="0.25">
      <c r="A2171" s="484"/>
      <c r="B2171" s="97"/>
      <c r="C2171" s="97"/>
      <c r="D2171" s="211"/>
      <c r="E2171" s="402" t="s">
        <v>695</v>
      </c>
      <c r="F2171" s="428" t="s">
        <v>1112</v>
      </c>
      <c r="G2171" s="429" t="s">
        <v>38</v>
      </c>
      <c r="H2171" s="443" t="s">
        <v>634</v>
      </c>
      <c r="I2171" s="429"/>
      <c r="J2171" s="443" t="s">
        <v>613</v>
      </c>
      <c r="K2171" s="429">
        <v>4</v>
      </c>
      <c r="L2171" s="113">
        <v>2772.8</v>
      </c>
      <c r="M2171" s="308">
        <v>2554.6</v>
      </c>
      <c r="N2171" s="308">
        <v>949.3</v>
      </c>
      <c r="O2171" s="431">
        <v>192</v>
      </c>
      <c r="P2171" s="353" t="s">
        <v>2120</v>
      </c>
      <c r="Q2171" s="113">
        <v>877674</v>
      </c>
      <c r="R2171" s="113">
        <v>0</v>
      </c>
      <c r="S2171" s="113">
        <f t="shared" si="1394"/>
        <v>393711.11</v>
      </c>
      <c r="T2171" s="113">
        <v>0</v>
      </c>
      <c r="U2171" s="308">
        <v>483962.89</v>
      </c>
      <c r="V2171" s="113">
        <v>0</v>
      </c>
      <c r="W2171" s="113">
        <f t="shared" si="1395"/>
        <v>316.52986151182915</v>
      </c>
      <c r="X2171" s="113">
        <v>316.52999999999997</v>
      </c>
      <c r="Y2171" s="120">
        <v>44561</v>
      </c>
    </row>
    <row r="2172" spans="1:25" ht="15" x14ac:dyDescent="0.25">
      <c r="A2172" s="484"/>
      <c r="B2172" s="97"/>
      <c r="C2172" s="97"/>
      <c r="D2172" s="211"/>
      <c r="E2172" s="402" t="s">
        <v>695</v>
      </c>
      <c r="F2172" s="428" t="s">
        <v>1112</v>
      </c>
      <c r="G2172" s="429" t="s">
        <v>38</v>
      </c>
      <c r="H2172" s="443" t="s">
        <v>634</v>
      </c>
      <c r="I2172" s="429"/>
      <c r="J2172" s="443" t="s">
        <v>613</v>
      </c>
      <c r="K2172" s="429">
        <v>4</v>
      </c>
      <c r="L2172" s="113">
        <v>2772.8</v>
      </c>
      <c r="M2172" s="308">
        <v>2554.6</v>
      </c>
      <c r="N2172" s="308">
        <v>949.3</v>
      </c>
      <c r="O2172" s="431">
        <v>192</v>
      </c>
      <c r="P2172" s="353" t="s">
        <v>2115</v>
      </c>
      <c r="Q2172" s="113">
        <v>739811</v>
      </c>
      <c r="R2172" s="113">
        <v>0</v>
      </c>
      <c r="S2172" s="113">
        <f t="shared" si="1394"/>
        <v>331867.88</v>
      </c>
      <c r="T2172" s="113">
        <v>0</v>
      </c>
      <c r="U2172" s="308">
        <v>407943.12</v>
      </c>
      <c r="V2172" s="113">
        <v>0</v>
      </c>
      <c r="W2172" s="113">
        <f t="shared" si="1395"/>
        <v>266.81008366993649</v>
      </c>
      <c r="X2172" s="113">
        <v>266.81</v>
      </c>
      <c r="Y2172" s="120">
        <v>44561</v>
      </c>
    </row>
    <row r="2173" spans="1:25" ht="15" x14ac:dyDescent="0.25">
      <c r="A2173" s="484"/>
      <c r="B2173" s="97"/>
      <c r="C2173" s="97"/>
      <c r="D2173" s="211"/>
      <c r="E2173" s="402" t="s">
        <v>695</v>
      </c>
      <c r="F2173" s="428" t="s">
        <v>1112</v>
      </c>
      <c r="G2173" s="429" t="s">
        <v>38</v>
      </c>
      <c r="H2173" s="429" t="s">
        <v>634</v>
      </c>
      <c r="I2173" s="429"/>
      <c r="J2173" s="429" t="s">
        <v>613</v>
      </c>
      <c r="K2173" s="429">
        <v>4</v>
      </c>
      <c r="L2173" s="113">
        <v>2772.8</v>
      </c>
      <c r="M2173" s="113">
        <v>2554.6</v>
      </c>
      <c r="N2173" s="113">
        <v>949.3</v>
      </c>
      <c r="O2173" s="431">
        <v>192</v>
      </c>
      <c r="P2173" s="445" t="s">
        <v>45</v>
      </c>
      <c r="Q2173" s="113">
        <v>6118182</v>
      </c>
      <c r="R2173" s="113">
        <v>0</v>
      </c>
      <c r="S2173" s="113">
        <f t="shared" si="1394"/>
        <v>2744522.72</v>
      </c>
      <c r="T2173" s="113">
        <v>0</v>
      </c>
      <c r="U2173" s="308">
        <v>3373659.28</v>
      </c>
      <c r="V2173" s="113">
        <v>0</v>
      </c>
      <c r="W2173" s="113">
        <f>Q2173/N2173</f>
        <v>6444.9404824607609</v>
      </c>
      <c r="X2173" s="113">
        <v>6444.94</v>
      </c>
      <c r="Y2173" s="120">
        <v>44561</v>
      </c>
    </row>
    <row r="2174" spans="1:25" ht="15" x14ac:dyDescent="0.25">
      <c r="A2174" s="484"/>
      <c r="B2174" s="97"/>
      <c r="C2174" s="97"/>
      <c r="D2174" s="211"/>
      <c r="E2174" s="402"/>
      <c r="F2174" s="618" t="s">
        <v>31</v>
      </c>
      <c r="G2174" s="352" t="s">
        <v>18</v>
      </c>
      <c r="H2174" s="352" t="s">
        <v>18</v>
      </c>
      <c r="I2174" s="352" t="s">
        <v>18</v>
      </c>
      <c r="J2174" s="352" t="s">
        <v>18</v>
      </c>
      <c r="K2174" s="352" t="s">
        <v>18</v>
      </c>
      <c r="L2174" s="114">
        <f>L2170</f>
        <v>2772.8</v>
      </c>
      <c r="M2174" s="114">
        <f t="shared" ref="M2174:O2174" si="1396">M2170</f>
        <v>2554.6</v>
      </c>
      <c r="N2174" s="114">
        <f t="shared" si="1396"/>
        <v>949.3</v>
      </c>
      <c r="O2174" s="465">
        <f t="shared" si="1396"/>
        <v>192</v>
      </c>
      <c r="P2174" s="463" t="s">
        <v>18</v>
      </c>
      <c r="Q2174" s="114">
        <f>SUM(Q2170:Q2173)</f>
        <v>12365106</v>
      </c>
      <c r="R2174" s="114">
        <f t="shared" ref="R2174:U2174" si="1397">SUM(R2170:R2173)</f>
        <v>0</v>
      </c>
      <c r="S2174" s="114">
        <f t="shared" si="1397"/>
        <v>5546797.1299999999</v>
      </c>
      <c r="T2174" s="114">
        <f t="shared" si="1397"/>
        <v>0</v>
      </c>
      <c r="U2174" s="114">
        <f t="shared" si="1397"/>
        <v>6818308.8700000001</v>
      </c>
      <c r="V2174" s="114">
        <f>SUBTOTAL(9,V2170:V2173)</f>
        <v>0</v>
      </c>
      <c r="W2174" s="466" t="s">
        <v>18</v>
      </c>
      <c r="X2174" s="466" t="s">
        <v>18</v>
      </c>
      <c r="Y2174" s="468" t="s">
        <v>18</v>
      </c>
    </row>
    <row r="2175" spans="1:25" x14ac:dyDescent="0.25">
      <c r="A2175" s="437"/>
      <c r="B2175" s="34"/>
      <c r="C2175" s="34"/>
      <c r="D2175" s="132"/>
      <c r="E2175" s="402" t="s">
        <v>696</v>
      </c>
      <c r="F2175" s="428" t="s">
        <v>1113</v>
      </c>
      <c r="G2175" s="429" t="s">
        <v>38</v>
      </c>
      <c r="H2175" s="443" t="s">
        <v>611</v>
      </c>
      <c r="I2175" s="429"/>
      <c r="J2175" s="443" t="s">
        <v>613</v>
      </c>
      <c r="K2175" s="429">
        <v>4</v>
      </c>
      <c r="L2175" s="113">
        <v>2711.7</v>
      </c>
      <c r="M2175" s="308">
        <v>2515.6999999999998</v>
      </c>
      <c r="N2175" s="308"/>
      <c r="O2175" s="431">
        <v>186</v>
      </c>
      <c r="P2175" s="353" t="s">
        <v>2119</v>
      </c>
      <c r="Q2175" s="113">
        <v>118176</v>
      </c>
      <c r="R2175" s="113">
        <v>0</v>
      </c>
      <c r="S2175" s="113">
        <f>Q2175-U2175</f>
        <v>53011.94</v>
      </c>
      <c r="T2175" s="113">
        <v>0</v>
      </c>
      <c r="U2175" s="308">
        <v>65164.06</v>
      </c>
      <c r="V2175" s="113">
        <v>0</v>
      </c>
      <c r="W2175" s="113">
        <f>Q2175/L2175</f>
        <v>43.580042040048681</v>
      </c>
      <c r="X2175" s="113">
        <v>43.58</v>
      </c>
      <c r="Y2175" s="120">
        <v>44561</v>
      </c>
    </row>
    <row r="2176" spans="1:25" ht="15" x14ac:dyDescent="0.25">
      <c r="A2176" s="484"/>
      <c r="B2176" s="97"/>
      <c r="C2176" s="97"/>
      <c r="D2176" s="211"/>
      <c r="E2176" s="402"/>
      <c r="F2176" s="618" t="s">
        <v>31</v>
      </c>
      <c r="G2176" s="352" t="s">
        <v>18</v>
      </c>
      <c r="H2176" s="352" t="s">
        <v>18</v>
      </c>
      <c r="I2176" s="352" t="s">
        <v>18</v>
      </c>
      <c r="J2176" s="352" t="s">
        <v>18</v>
      </c>
      <c r="K2176" s="352" t="s">
        <v>18</v>
      </c>
      <c r="L2176" s="114">
        <f>L2175</f>
        <v>2711.7</v>
      </c>
      <c r="M2176" s="114">
        <f t="shared" ref="M2176:O2176" si="1398">M2175</f>
        <v>2515.6999999999998</v>
      </c>
      <c r="N2176" s="114">
        <f t="shared" si="1398"/>
        <v>0</v>
      </c>
      <c r="O2176" s="465">
        <f t="shared" si="1398"/>
        <v>186</v>
      </c>
      <c r="P2176" s="463" t="s">
        <v>18</v>
      </c>
      <c r="Q2176" s="114">
        <f>SUM(Q2175:Q2175)</f>
        <v>118176</v>
      </c>
      <c r="R2176" s="114">
        <f t="shared" ref="R2176:U2176" si="1399">SUM(R2175:R2175)</f>
        <v>0</v>
      </c>
      <c r="S2176" s="114">
        <f t="shared" si="1399"/>
        <v>53011.94</v>
      </c>
      <c r="T2176" s="114">
        <f t="shared" si="1399"/>
        <v>0</v>
      </c>
      <c r="U2176" s="114">
        <f t="shared" si="1399"/>
        <v>65164.06</v>
      </c>
      <c r="V2176" s="114">
        <f>SUBTOTAL(9,V2175:V2175)</f>
        <v>0</v>
      </c>
      <c r="W2176" s="466" t="s">
        <v>18</v>
      </c>
      <c r="X2176" s="466" t="s">
        <v>18</v>
      </c>
      <c r="Y2176" s="468" t="s">
        <v>18</v>
      </c>
    </row>
    <row r="2177" spans="1:25" ht="15" x14ac:dyDescent="0.25">
      <c r="A2177" s="484"/>
      <c r="B2177" s="97"/>
      <c r="C2177" s="97"/>
      <c r="D2177" s="211"/>
      <c r="E2177" s="402" t="s">
        <v>707</v>
      </c>
      <c r="F2177" s="428" t="s">
        <v>858</v>
      </c>
      <c r="G2177" s="429" t="s">
        <v>38</v>
      </c>
      <c r="H2177" s="443" t="s">
        <v>635</v>
      </c>
      <c r="I2177" s="429"/>
      <c r="J2177" s="443" t="s">
        <v>624</v>
      </c>
      <c r="K2177" s="429">
        <v>2</v>
      </c>
      <c r="L2177" s="113">
        <v>638.29999999999995</v>
      </c>
      <c r="M2177" s="308">
        <v>544.9</v>
      </c>
      <c r="N2177" s="308"/>
      <c r="O2177" s="431">
        <v>24</v>
      </c>
      <c r="P2177" s="353" t="s">
        <v>2119</v>
      </c>
      <c r="Q2177" s="113">
        <v>118622</v>
      </c>
      <c r="R2177" s="113">
        <v>0</v>
      </c>
      <c r="S2177" s="113">
        <f t="shared" ref="S2177:S2178" si="1400">Q2177-U2177</f>
        <v>53212.01</v>
      </c>
      <c r="T2177" s="113">
        <v>0</v>
      </c>
      <c r="U2177" s="308">
        <v>65409.99</v>
      </c>
      <c r="V2177" s="113">
        <v>0</v>
      </c>
      <c r="W2177" s="113">
        <f t="shared" ref="W2177:W2178" si="1401">Q2177/L2177</f>
        <v>185.84051386495381</v>
      </c>
      <c r="X2177" s="113">
        <v>185.84</v>
      </c>
      <c r="Y2177" s="120">
        <v>44561</v>
      </c>
    </row>
    <row r="2178" spans="1:25" ht="15" x14ac:dyDescent="0.25">
      <c r="A2178" s="484"/>
      <c r="B2178" s="97"/>
      <c r="C2178" s="97"/>
      <c r="D2178" s="211"/>
      <c r="E2178" s="402" t="s">
        <v>707</v>
      </c>
      <c r="F2178" s="428" t="s">
        <v>858</v>
      </c>
      <c r="G2178" s="429" t="s">
        <v>38</v>
      </c>
      <c r="H2178" s="443" t="s">
        <v>635</v>
      </c>
      <c r="I2178" s="429"/>
      <c r="J2178" s="443" t="s">
        <v>624</v>
      </c>
      <c r="K2178" s="429">
        <v>2</v>
      </c>
      <c r="L2178" s="113">
        <v>638.29999999999995</v>
      </c>
      <c r="M2178" s="308">
        <v>544.9</v>
      </c>
      <c r="N2178" s="308"/>
      <c r="O2178" s="431">
        <v>24</v>
      </c>
      <c r="P2178" s="353" t="s">
        <v>2111</v>
      </c>
      <c r="Q2178" s="113">
        <v>693449</v>
      </c>
      <c r="R2178" s="113">
        <v>0</v>
      </c>
      <c r="S2178" s="113">
        <f t="shared" si="1400"/>
        <v>311070.59999999998</v>
      </c>
      <c r="T2178" s="113">
        <v>0</v>
      </c>
      <c r="U2178" s="308">
        <v>382378.4</v>
      </c>
      <c r="V2178" s="113">
        <v>0</v>
      </c>
      <c r="W2178" s="113">
        <f t="shared" si="1401"/>
        <v>1086.3998120006268</v>
      </c>
      <c r="X2178" s="113">
        <v>1086.4000000000001</v>
      </c>
      <c r="Y2178" s="120">
        <v>44561</v>
      </c>
    </row>
    <row r="2179" spans="1:25" ht="14.25" x14ac:dyDescent="0.25">
      <c r="A2179" s="437"/>
      <c r="B2179" s="34"/>
      <c r="C2179" s="34"/>
      <c r="D2179" s="132"/>
      <c r="E2179" s="402"/>
      <c r="F2179" s="618" t="s">
        <v>31</v>
      </c>
      <c r="G2179" s="352" t="s">
        <v>18</v>
      </c>
      <c r="H2179" s="352" t="s">
        <v>18</v>
      </c>
      <c r="I2179" s="352" t="s">
        <v>18</v>
      </c>
      <c r="J2179" s="352" t="s">
        <v>18</v>
      </c>
      <c r="K2179" s="352" t="s">
        <v>18</v>
      </c>
      <c r="L2179" s="114">
        <f>L2177</f>
        <v>638.29999999999995</v>
      </c>
      <c r="M2179" s="114">
        <f t="shared" ref="M2179:O2179" si="1402">M2177</f>
        <v>544.9</v>
      </c>
      <c r="N2179" s="114">
        <f t="shared" si="1402"/>
        <v>0</v>
      </c>
      <c r="O2179" s="465">
        <f t="shared" si="1402"/>
        <v>24</v>
      </c>
      <c r="P2179" s="463" t="s">
        <v>18</v>
      </c>
      <c r="Q2179" s="114">
        <f>SUM(Q2177:Q2178)</f>
        <v>812071</v>
      </c>
      <c r="R2179" s="114">
        <f t="shared" ref="R2179:U2179" si="1403">SUM(R2177:R2178)</f>
        <v>0</v>
      </c>
      <c r="S2179" s="114">
        <f t="shared" si="1403"/>
        <v>364282.61</v>
      </c>
      <c r="T2179" s="114">
        <f t="shared" si="1403"/>
        <v>0</v>
      </c>
      <c r="U2179" s="114">
        <f t="shared" si="1403"/>
        <v>447788.39</v>
      </c>
      <c r="V2179" s="114">
        <f>SUBTOTAL(9,V2177:V2178)</f>
        <v>0</v>
      </c>
      <c r="W2179" s="466" t="s">
        <v>18</v>
      </c>
      <c r="X2179" s="466" t="s">
        <v>18</v>
      </c>
      <c r="Y2179" s="468" t="s">
        <v>18</v>
      </c>
    </row>
    <row r="2180" spans="1:25" ht="15" x14ac:dyDescent="0.25">
      <c r="A2180" s="484"/>
      <c r="B2180" s="97"/>
      <c r="C2180" s="97"/>
      <c r="D2180" s="211"/>
      <c r="E2180" s="402" t="s">
        <v>706</v>
      </c>
      <c r="F2180" s="428" t="s">
        <v>859</v>
      </c>
      <c r="G2180" s="429" t="s">
        <v>38</v>
      </c>
      <c r="H2180" s="443" t="s">
        <v>636</v>
      </c>
      <c r="I2180" s="429"/>
      <c r="J2180" s="443" t="s">
        <v>624</v>
      </c>
      <c r="K2180" s="429">
        <v>2</v>
      </c>
      <c r="L2180" s="113">
        <v>1165.0999999999999</v>
      </c>
      <c r="M2180" s="308">
        <v>1067.4000000000001</v>
      </c>
      <c r="N2180" s="308"/>
      <c r="O2180" s="431">
        <v>48</v>
      </c>
      <c r="P2180" s="353" t="s">
        <v>2120</v>
      </c>
      <c r="Q2180" s="113">
        <v>407179</v>
      </c>
      <c r="R2180" s="113">
        <v>0</v>
      </c>
      <c r="S2180" s="113">
        <f t="shared" ref="S2180:S2181" si="1404">Q2180-U2180</f>
        <v>182654.26</v>
      </c>
      <c r="T2180" s="113">
        <v>0</v>
      </c>
      <c r="U2180" s="308">
        <v>224524.74</v>
      </c>
      <c r="V2180" s="113">
        <v>0</v>
      </c>
      <c r="W2180" s="113">
        <f t="shared" ref="W2180:W2181" si="1405">Q2180/L2180</f>
        <v>349.47987297227706</v>
      </c>
      <c r="X2180" s="113">
        <v>349.48</v>
      </c>
      <c r="Y2180" s="120">
        <v>44561</v>
      </c>
    </row>
    <row r="2181" spans="1:25" ht="15" x14ac:dyDescent="0.25">
      <c r="A2181" s="484"/>
      <c r="B2181" s="97"/>
      <c r="C2181" s="97"/>
      <c r="D2181" s="211"/>
      <c r="E2181" s="402" t="s">
        <v>706</v>
      </c>
      <c r="F2181" s="428" t="s">
        <v>859</v>
      </c>
      <c r="G2181" s="429" t="s">
        <v>38</v>
      </c>
      <c r="H2181" s="443" t="s">
        <v>636</v>
      </c>
      <c r="I2181" s="429"/>
      <c r="J2181" s="443" t="s">
        <v>624</v>
      </c>
      <c r="K2181" s="429">
        <v>2</v>
      </c>
      <c r="L2181" s="113">
        <v>1165.0999999999999</v>
      </c>
      <c r="M2181" s="308">
        <v>1067.4000000000001</v>
      </c>
      <c r="N2181" s="308"/>
      <c r="O2181" s="431">
        <v>48</v>
      </c>
      <c r="P2181" s="353" t="s">
        <v>2129</v>
      </c>
      <c r="Q2181" s="113">
        <v>12361594</v>
      </c>
      <c r="R2181" s="113">
        <v>0</v>
      </c>
      <c r="S2181" s="113">
        <f t="shared" si="1404"/>
        <v>5545221.7000000002</v>
      </c>
      <c r="T2181" s="113">
        <v>0</v>
      </c>
      <c r="U2181" s="308">
        <v>6816372.2999999998</v>
      </c>
      <c r="V2181" s="113">
        <v>0</v>
      </c>
      <c r="W2181" s="113">
        <f t="shared" si="1405"/>
        <v>10609.899579435243</v>
      </c>
      <c r="X2181" s="113">
        <v>10609.9</v>
      </c>
      <c r="Y2181" s="120">
        <v>44561</v>
      </c>
    </row>
    <row r="2182" spans="1:25" ht="14.25" x14ac:dyDescent="0.25">
      <c r="A2182" s="437"/>
      <c r="B2182" s="34"/>
      <c r="C2182" s="34"/>
      <c r="D2182" s="132"/>
      <c r="E2182" s="402"/>
      <c r="F2182" s="618" t="s">
        <v>31</v>
      </c>
      <c r="G2182" s="352" t="s">
        <v>18</v>
      </c>
      <c r="H2182" s="352" t="s">
        <v>18</v>
      </c>
      <c r="I2182" s="352" t="s">
        <v>18</v>
      </c>
      <c r="J2182" s="352" t="s">
        <v>18</v>
      </c>
      <c r="K2182" s="352" t="s">
        <v>18</v>
      </c>
      <c r="L2182" s="114">
        <f>L2180</f>
        <v>1165.0999999999999</v>
      </c>
      <c r="M2182" s="114">
        <f t="shared" ref="M2182:O2182" si="1406">M2180</f>
        <v>1067.4000000000001</v>
      </c>
      <c r="N2182" s="114">
        <f t="shared" si="1406"/>
        <v>0</v>
      </c>
      <c r="O2182" s="465">
        <f t="shared" si="1406"/>
        <v>48</v>
      </c>
      <c r="P2182" s="463" t="s">
        <v>18</v>
      </c>
      <c r="Q2182" s="114">
        <f>SUM(Q2180:Q2181)</f>
        <v>12768773</v>
      </c>
      <c r="R2182" s="114">
        <f t="shared" ref="R2182:U2182" si="1407">SUM(R2180:R2181)</f>
        <v>0</v>
      </c>
      <c r="S2182" s="114">
        <f t="shared" si="1407"/>
        <v>5727875.96</v>
      </c>
      <c r="T2182" s="114">
        <f t="shared" si="1407"/>
        <v>0</v>
      </c>
      <c r="U2182" s="114">
        <f t="shared" si="1407"/>
        <v>7040897.04</v>
      </c>
      <c r="V2182" s="114">
        <f>SUBTOTAL(9,V2180:V2181)</f>
        <v>0</v>
      </c>
      <c r="W2182" s="466" t="s">
        <v>18</v>
      </c>
      <c r="X2182" s="466" t="s">
        <v>18</v>
      </c>
      <c r="Y2182" s="468" t="s">
        <v>18</v>
      </c>
    </row>
    <row r="2183" spans="1:25" ht="15" x14ac:dyDescent="0.25">
      <c r="A2183" s="484"/>
      <c r="B2183" s="97"/>
      <c r="C2183" s="97"/>
      <c r="D2183" s="211"/>
      <c r="E2183" s="402" t="s">
        <v>708</v>
      </c>
      <c r="F2183" s="428" t="s">
        <v>860</v>
      </c>
      <c r="G2183" s="443" t="s">
        <v>38</v>
      </c>
      <c r="H2183" s="432" t="s">
        <v>625</v>
      </c>
      <c r="I2183" s="429"/>
      <c r="J2183" s="429" t="s">
        <v>629</v>
      </c>
      <c r="K2183" s="432">
        <v>3</v>
      </c>
      <c r="L2183" s="308">
        <v>1563.2</v>
      </c>
      <c r="M2183" s="113">
        <v>1463.2</v>
      </c>
      <c r="N2183" s="113">
        <v>512.20000000000005</v>
      </c>
      <c r="O2183" s="431">
        <v>24</v>
      </c>
      <c r="P2183" s="353" t="s">
        <v>2120</v>
      </c>
      <c r="Q2183" s="113">
        <v>743083</v>
      </c>
      <c r="R2183" s="113">
        <v>0</v>
      </c>
      <c r="S2183" s="113">
        <f t="shared" ref="S2183:S2184" si="1408">Q2183-U2183</f>
        <v>333335.65000000002</v>
      </c>
      <c r="T2183" s="113">
        <v>0</v>
      </c>
      <c r="U2183" s="308">
        <v>409747.35</v>
      </c>
      <c r="V2183" s="113">
        <v>0</v>
      </c>
      <c r="W2183" s="113">
        <f t="shared" ref="W2183:W2184" si="1409">Q2183/L2183</f>
        <v>475.36015864892528</v>
      </c>
      <c r="X2183" s="113">
        <v>475.36</v>
      </c>
      <c r="Y2183" s="120">
        <v>44561</v>
      </c>
    </row>
    <row r="2184" spans="1:25" ht="15" x14ac:dyDescent="0.25">
      <c r="A2184" s="484"/>
      <c r="B2184" s="97"/>
      <c r="C2184" s="97"/>
      <c r="D2184" s="211"/>
      <c r="E2184" s="402" t="s">
        <v>708</v>
      </c>
      <c r="F2184" s="428" t="s">
        <v>860</v>
      </c>
      <c r="G2184" s="443" t="s">
        <v>38</v>
      </c>
      <c r="H2184" s="432" t="s">
        <v>625</v>
      </c>
      <c r="I2184" s="429"/>
      <c r="J2184" s="429" t="s">
        <v>629</v>
      </c>
      <c r="K2184" s="432">
        <v>3</v>
      </c>
      <c r="L2184" s="308">
        <v>1563.2</v>
      </c>
      <c r="M2184" s="113">
        <v>1463.2</v>
      </c>
      <c r="N2184" s="113">
        <v>512.20000000000005</v>
      </c>
      <c r="O2184" s="431">
        <v>24</v>
      </c>
      <c r="P2184" s="353" t="s">
        <v>2129</v>
      </c>
      <c r="Q2184" s="113">
        <v>5934876</v>
      </c>
      <c r="R2184" s="113">
        <v>0</v>
      </c>
      <c r="S2184" s="113">
        <f t="shared" si="1408"/>
        <v>2662294.46</v>
      </c>
      <c r="T2184" s="113">
        <v>0</v>
      </c>
      <c r="U2184" s="308">
        <v>3272581.54</v>
      </c>
      <c r="V2184" s="113">
        <v>0</v>
      </c>
      <c r="W2184" s="113">
        <f t="shared" si="1409"/>
        <v>3796.6197543500512</v>
      </c>
      <c r="X2184" s="113">
        <v>3796.62</v>
      </c>
      <c r="Y2184" s="120">
        <v>44561</v>
      </c>
    </row>
    <row r="2185" spans="1:25" ht="15" x14ac:dyDescent="0.25">
      <c r="A2185" s="484"/>
      <c r="B2185" s="97"/>
      <c r="C2185" s="97"/>
      <c r="D2185" s="211"/>
      <c r="E2185" s="402"/>
      <c r="F2185" s="618" t="s">
        <v>31</v>
      </c>
      <c r="G2185" s="352" t="s">
        <v>18</v>
      </c>
      <c r="H2185" s="352" t="s">
        <v>18</v>
      </c>
      <c r="I2185" s="352" t="s">
        <v>18</v>
      </c>
      <c r="J2185" s="352" t="s">
        <v>18</v>
      </c>
      <c r="K2185" s="352" t="s">
        <v>18</v>
      </c>
      <c r="L2185" s="114">
        <f>L2183</f>
        <v>1563.2</v>
      </c>
      <c r="M2185" s="114">
        <f t="shared" ref="M2185:O2185" si="1410">M2183</f>
        <v>1463.2</v>
      </c>
      <c r="N2185" s="114">
        <f t="shared" si="1410"/>
        <v>512.20000000000005</v>
      </c>
      <c r="O2185" s="465">
        <f t="shared" si="1410"/>
        <v>24</v>
      </c>
      <c r="P2185" s="463" t="s">
        <v>18</v>
      </c>
      <c r="Q2185" s="114">
        <f>SUM(Q2183:Q2184)</f>
        <v>6677959</v>
      </c>
      <c r="R2185" s="114">
        <f t="shared" ref="R2185:U2185" si="1411">SUM(R2183:R2184)</f>
        <v>0</v>
      </c>
      <c r="S2185" s="114">
        <f t="shared" si="1411"/>
        <v>2995630.11</v>
      </c>
      <c r="T2185" s="114">
        <f t="shared" si="1411"/>
        <v>0</v>
      </c>
      <c r="U2185" s="114">
        <f t="shared" si="1411"/>
        <v>3682328.89</v>
      </c>
      <c r="V2185" s="114">
        <f>SUBTOTAL(9,V2183:V2184)</f>
        <v>0</v>
      </c>
      <c r="W2185" s="466" t="s">
        <v>18</v>
      </c>
      <c r="X2185" s="466" t="s">
        <v>18</v>
      </c>
      <c r="Y2185" s="468" t="s">
        <v>18</v>
      </c>
    </row>
    <row r="2186" spans="1:25" x14ac:dyDescent="0.25">
      <c r="A2186" s="437"/>
      <c r="B2186" s="34"/>
      <c r="C2186" s="34"/>
      <c r="D2186" s="132"/>
      <c r="E2186" s="402" t="s">
        <v>709</v>
      </c>
      <c r="F2186" s="428" t="s">
        <v>861</v>
      </c>
      <c r="G2186" s="443" t="s">
        <v>38</v>
      </c>
      <c r="H2186" s="432" t="s">
        <v>637</v>
      </c>
      <c r="I2186" s="429"/>
      <c r="J2186" s="429" t="s">
        <v>629</v>
      </c>
      <c r="K2186" s="432">
        <v>3</v>
      </c>
      <c r="L2186" s="308">
        <v>828.9</v>
      </c>
      <c r="M2186" s="113">
        <v>710.8</v>
      </c>
      <c r="N2186" s="308">
        <v>453</v>
      </c>
      <c r="O2186" s="431">
        <v>36</v>
      </c>
      <c r="P2186" s="353" t="s">
        <v>2115</v>
      </c>
      <c r="Q2186" s="113">
        <v>518004</v>
      </c>
      <c r="R2186" s="113">
        <v>0</v>
      </c>
      <c r="S2186" s="113">
        <f>Q2186-U2186</f>
        <v>232368.65999999997</v>
      </c>
      <c r="T2186" s="113">
        <v>0</v>
      </c>
      <c r="U2186" s="308">
        <v>285635.34000000003</v>
      </c>
      <c r="V2186" s="113">
        <v>0</v>
      </c>
      <c r="W2186" s="113">
        <f>Q2186/L2186</f>
        <v>624.92942453854505</v>
      </c>
      <c r="X2186" s="113">
        <v>624.92999999999995</v>
      </c>
      <c r="Y2186" s="120">
        <v>44561</v>
      </c>
    </row>
    <row r="2187" spans="1:25" ht="15" x14ac:dyDescent="0.25">
      <c r="A2187" s="484"/>
      <c r="B2187" s="97"/>
      <c r="C2187" s="97"/>
      <c r="D2187" s="211"/>
      <c r="E2187" s="402"/>
      <c r="F2187" s="618" t="s">
        <v>31</v>
      </c>
      <c r="G2187" s="352" t="s">
        <v>18</v>
      </c>
      <c r="H2187" s="352" t="s">
        <v>18</v>
      </c>
      <c r="I2187" s="352" t="s">
        <v>18</v>
      </c>
      <c r="J2187" s="352" t="s">
        <v>18</v>
      </c>
      <c r="K2187" s="352" t="s">
        <v>18</v>
      </c>
      <c r="L2187" s="114">
        <f>L2186</f>
        <v>828.9</v>
      </c>
      <c r="M2187" s="114">
        <f t="shared" ref="M2187:O2187" si="1412">M2186</f>
        <v>710.8</v>
      </c>
      <c r="N2187" s="114">
        <f t="shared" si="1412"/>
        <v>453</v>
      </c>
      <c r="O2187" s="465">
        <f t="shared" si="1412"/>
        <v>36</v>
      </c>
      <c r="P2187" s="463" t="s">
        <v>18</v>
      </c>
      <c r="Q2187" s="114">
        <f>SUM(Q2186:Q2186)</f>
        <v>518004</v>
      </c>
      <c r="R2187" s="114">
        <f t="shared" ref="R2187:U2187" si="1413">SUM(R2186:R2186)</f>
        <v>0</v>
      </c>
      <c r="S2187" s="114">
        <f t="shared" si="1413"/>
        <v>232368.65999999997</v>
      </c>
      <c r="T2187" s="114">
        <f t="shared" si="1413"/>
        <v>0</v>
      </c>
      <c r="U2187" s="114">
        <f t="shared" si="1413"/>
        <v>285635.34000000003</v>
      </c>
      <c r="V2187" s="114">
        <f>SUBTOTAL(9,V2186:V2186)</f>
        <v>0</v>
      </c>
      <c r="W2187" s="466" t="s">
        <v>18</v>
      </c>
      <c r="X2187" s="466" t="s">
        <v>18</v>
      </c>
      <c r="Y2187" s="468" t="s">
        <v>18</v>
      </c>
    </row>
    <row r="2188" spans="1:25" ht="15" x14ac:dyDescent="0.25">
      <c r="A2188" s="484"/>
      <c r="B2188" s="97"/>
      <c r="C2188" s="97"/>
      <c r="D2188" s="211"/>
      <c r="E2188" s="402" t="s">
        <v>710</v>
      </c>
      <c r="F2188" s="428" t="s">
        <v>890</v>
      </c>
      <c r="G2188" s="443" t="s">
        <v>38</v>
      </c>
      <c r="H2188" s="432" t="s">
        <v>615</v>
      </c>
      <c r="I2188" s="429"/>
      <c r="J2188" s="443" t="s">
        <v>613</v>
      </c>
      <c r="K2188" s="432">
        <v>4</v>
      </c>
      <c r="L2188" s="308">
        <v>2302.9</v>
      </c>
      <c r="M2188" s="113">
        <v>2090.8000000000002</v>
      </c>
      <c r="N2188" s="113">
        <v>711.3</v>
      </c>
      <c r="O2188" s="431">
        <v>144</v>
      </c>
      <c r="P2188" s="353" t="s">
        <v>2137</v>
      </c>
      <c r="Q2188" s="113">
        <v>1085679</v>
      </c>
      <c r="R2188" s="113">
        <v>0</v>
      </c>
      <c r="S2188" s="113">
        <f>Q2188-U2188</f>
        <v>487018.97</v>
      </c>
      <c r="T2188" s="113">
        <v>0</v>
      </c>
      <c r="U2188" s="308">
        <v>598660.03</v>
      </c>
      <c r="V2188" s="113">
        <v>0</v>
      </c>
      <c r="W2188" s="113">
        <f>Q2188/L2188</f>
        <v>471.43992357462326</v>
      </c>
      <c r="X2188" s="113">
        <v>471.44</v>
      </c>
      <c r="Y2188" s="120">
        <v>44561</v>
      </c>
    </row>
    <row r="2189" spans="1:25" ht="15" x14ac:dyDescent="0.25">
      <c r="A2189" s="484"/>
      <c r="B2189" s="97"/>
      <c r="C2189" s="97"/>
      <c r="D2189" s="211"/>
      <c r="E2189" s="402"/>
      <c r="F2189" s="618" t="s">
        <v>31</v>
      </c>
      <c r="G2189" s="352" t="s">
        <v>18</v>
      </c>
      <c r="H2189" s="352" t="s">
        <v>18</v>
      </c>
      <c r="I2189" s="352" t="s">
        <v>18</v>
      </c>
      <c r="J2189" s="352" t="s">
        <v>18</v>
      </c>
      <c r="K2189" s="352" t="s">
        <v>18</v>
      </c>
      <c r="L2189" s="114">
        <f>L2188</f>
        <v>2302.9</v>
      </c>
      <c r="M2189" s="114">
        <f t="shared" ref="M2189:O2189" si="1414">M2188</f>
        <v>2090.8000000000002</v>
      </c>
      <c r="N2189" s="114">
        <f t="shared" si="1414"/>
        <v>711.3</v>
      </c>
      <c r="O2189" s="465">
        <f t="shared" si="1414"/>
        <v>144</v>
      </c>
      <c r="P2189" s="463" t="s">
        <v>18</v>
      </c>
      <c r="Q2189" s="114">
        <f>SUM(Q2188:Q2188)</f>
        <v>1085679</v>
      </c>
      <c r="R2189" s="114">
        <f t="shared" ref="R2189:U2189" si="1415">SUM(R2188:R2188)</f>
        <v>0</v>
      </c>
      <c r="S2189" s="114">
        <f t="shared" si="1415"/>
        <v>487018.97</v>
      </c>
      <c r="T2189" s="114">
        <f t="shared" si="1415"/>
        <v>0</v>
      </c>
      <c r="U2189" s="114">
        <f t="shared" si="1415"/>
        <v>598660.03</v>
      </c>
      <c r="V2189" s="114">
        <f>SUBTOTAL(9,V2188:V2188)</f>
        <v>0</v>
      </c>
      <c r="W2189" s="466" t="s">
        <v>18</v>
      </c>
      <c r="X2189" s="466" t="s">
        <v>18</v>
      </c>
      <c r="Y2189" s="468" t="s">
        <v>18</v>
      </c>
    </row>
    <row r="2190" spans="1:25" ht="15" x14ac:dyDescent="0.25">
      <c r="A2190" s="484"/>
      <c r="B2190" s="97"/>
      <c r="C2190" s="97"/>
      <c r="D2190" s="211"/>
      <c r="E2190" s="402" t="s">
        <v>711</v>
      </c>
      <c r="F2190" s="428" t="s">
        <v>891</v>
      </c>
      <c r="G2190" s="443" t="s">
        <v>38</v>
      </c>
      <c r="H2190" s="432" t="s">
        <v>382</v>
      </c>
      <c r="I2190" s="429"/>
      <c r="J2190" s="429" t="s">
        <v>600</v>
      </c>
      <c r="K2190" s="432">
        <v>5</v>
      </c>
      <c r="L2190" s="308">
        <v>3009.5</v>
      </c>
      <c r="M2190" s="113">
        <v>2697.5</v>
      </c>
      <c r="N2190" s="113">
        <v>685</v>
      </c>
      <c r="O2190" s="431">
        <v>177</v>
      </c>
      <c r="P2190" s="353" t="s">
        <v>2138</v>
      </c>
      <c r="Q2190" s="113">
        <v>5766172</v>
      </c>
      <c r="R2190" s="113">
        <v>0</v>
      </c>
      <c r="S2190" s="113">
        <f t="shared" ref="S2190:S2191" si="1416">Q2190-U2190</f>
        <v>2586616.4300000002</v>
      </c>
      <c r="T2190" s="113">
        <v>0</v>
      </c>
      <c r="U2190" s="308">
        <v>3179555.57</v>
      </c>
      <c r="V2190" s="113">
        <v>0</v>
      </c>
      <c r="W2190" s="113">
        <f t="shared" ref="W2190:W2191" si="1417">Q2190/L2190</f>
        <v>1915.9900315667055</v>
      </c>
      <c r="X2190" s="113">
        <v>1915.99</v>
      </c>
      <c r="Y2190" s="120">
        <v>44561</v>
      </c>
    </row>
    <row r="2191" spans="1:25" x14ac:dyDescent="0.25">
      <c r="A2191" s="437"/>
      <c r="B2191" s="34"/>
      <c r="C2191" s="34"/>
      <c r="D2191" s="132"/>
      <c r="E2191" s="402" t="s">
        <v>711</v>
      </c>
      <c r="F2191" s="428" t="s">
        <v>891</v>
      </c>
      <c r="G2191" s="443" t="s">
        <v>38</v>
      </c>
      <c r="H2191" s="432" t="s">
        <v>382</v>
      </c>
      <c r="I2191" s="429"/>
      <c r="J2191" s="429" t="s">
        <v>600</v>
      </c>
      <c r="K2191" s="432">
        <v>5</v>
      </c>
      <c r="L2191" s="308">
        <v>3009.5</v>
      </c>
      <c r="M2191" s="113">
        <v>2697.5</v>
      </c>
      <c r="N2191" s="113">
        <v>685</v>
      </c>
      <c r="O2191" s="431">
        <v>177</v>
      </c>
      <c r="P2191" s="353" t="s">
        <v>2137</v>
      </c>
      <c r="Q2191" s="113">
        <v>1763657</v>
      </c>
      <c r="R2191" s="113">
        <v>0</v>
      </c>
      <c r="S2191" s="113">
        <f t="shared" si="1416"/>
        <v>791149.51</v>
      </c>
      <c r="T2191" s="113">
        <v>0</v>
      </c>
      <c r="U2191" s="308">
        <v>972507.49</v>
      </c>
      <c r="V2191" s="113">
        <v>0</v>
      </c>
      <c r="W2191" s="113">
        <f t="shared" si="1417"/>
        <v>586.02990529988369</v>
      </c>
      <c r="X2191" s="113">
        <v>586.03</v>
      </c>
      <c r="Y2191" s="120">
        <v>44561</v>
      </c>
    </row>
    <row r="2192" spans="1:25" ht="15" x14ac:dyDescent="0.25">
      <c r="A2192" s="484"/>
      <c r="B2192" s="97"/>
      <c r="C2192" s="97"/>
      <c r="D2192" s="211"/>
      <c r="E2192" s="402"/>
      <c r="F2192" s="618" t="s">
        <v>31</v>
      </c>
      <c r="G2192" s="352" t="s">
        <v>18</v>
      </c>
      <c r="H2192" s="352" t="s">
        <v>18</v>
      </c>
      <c r="I2192" s="352" t="s">
        <v>18</v>
      </c>
      <c r="J2192" s="352" t="s">
        <v>18</v>
      </c>
      <c r="K2192" s="352" t="s">
        <v>18</v>
      </c>
      <c r="L2192" s="114">
        <f>L2190</f>
        <v>3009.5</v>
      </c>
      <c r="M2192" s="114">
        <f t="shared" ref="M2192:O2192" si="1418">M2190</f>
        <v>2697.5</v>
      </c>
      <c r="N2192" s="114">
        <f t="shared" si="1418"/>
        <v>685</v>
      </c>
      <c r="O2192" s="465">
        <f t="shared" si="1418"/>
        <v>177</v>
      </c>
      <c r="P2192" s="463" t="s">
        <v>18</v>
      </c>
      <c r="Q2192" s="114">
        <f>SUM(Q2190:Q2191)</f>
        <v>7529829</v>
      </c>
      <c r="R2192" s="114">
        <f t="shared" ref="R2192:U2192" si="1419">SUM(R2190:R2191)</f>
        <v>0</v>
      </c>
      <c r="S2192" s="114">
        <f t="shared" si="1419"/>
        <v>3377765.9400000004</v>
      </c>
      <c r="T2192" s="114">
        <f t="shared" si="1419"/>
        <v>0</v>
      </c>
      <c r="U2192" s="114">
        <f t="shared" si="1419"/>
        <v>4152063.0599999996</v>
      </c>
      <c r="V2192" s="114">
        <f>SUBTOTAL(9,V2190:V2191)</f>
        <v>0</v>
      </c>
      <c r="W2192" s="466" t="s">
        <v>18</v>
      </c>
      <c r="X2192" s="466" t="s">
        <v>18</v>
      </c>
      <c r="Y2192" s="468" t="s">
        <v>18</v>
      </c>
    </row>
    <row r="2193" spans="1:25" x14ac:dyDescent="0.25">
      <c r="A2193" s="437"/>
      <c r="B2193" s="34"/>
      <c r="C2193" s="34"/>
      <c r="D2193" s="132"/>
      <c r="E2193" s="402" t="s">
        <v>712</v>
      </c>
      <c r="F2193" s="428" t="s">
        <v>892</v>
      </c>
      <c r="G2193" s="443" t="s">
        <v>38</v>
      </c>
      <c r="H2193" s="432" t="s">
        <v>616</v>
      </c>
      <c r="I2193" s="429"/>
      <c r="J2193" s="429" t="s">
        <v>600</v>
      </c>
      <c r="K2193" s="432">
        <v>5</v>
      </c>
      <c r="L2193" s="308">
        <v>2975.7</v>
      </c>
      <c r="M2193" s="113">
        <v>2664.7</v>
      </c>
      <c r="N2193" s="113">
        <v>691.7</v>
      </c>
      <c r="O2193" s="431">
        <v>185</v>
      </c>
      <c r="P2193" s="353" t="s">
        <v>2137</v>
      </c>
      <c r="Q2193" s="113">
        <v>1743849</v>
      </c>
      <c r="R2193" s="113">
        <v>0</v>
      </c>
      <c r="S2193" s="113">
        <f t="shared" ref="S2193:S2194" si="1420">Q2193-U2193</f>
        <v>782263.95</v>
      </c>
      <c r="T2193" s="113">
        <v>0</v>
      </c>
      <c r="U2193" s="308">
        <v>961585.05</v>
      </c>
      <c r="V2193" s="113">
        <v>0</v>
      </c>
      <c r="W2193" s="113">
        <f t="shared" ref="W2193:W2194" si="1421">Q2193/L2193</f>
        <v>586.02984171791513</v>
      </c>
      <c r="X2193" s="113">
        <v>586.03</v>
      </c>
      <c r="Y2193" s="120">
        <v>44561</v>
      </c>
    </row>
    <row r="2194" spans="1:25" ht="15" x14ac:dyDescent="0.25">
      <c r="A2194" s="484"/>
      <c r="B2194" s="97"/>
      <c r="C2194" s="97"/>
      <c r="D2194" s="211"/>
      <c r="E2194" s="402" t="s">
        <v>712</v>
      </c>
      <c r="F2194" s="428" t="s">
        <v>892</v>
      </c>
      <c r="G2194" s="443" t="s">
        <v>38</v>
      </c>
      <c r="H2194" s="432" t="s">
        <v>616</v>
      </c>
      <c r="I2194" s="429"/>
      <c r="J2194" s="429" t="s">
        <v>600</v>
      </c>
      <c r="K2194" s="432">
        <v>5</v>
      </c>
      <c r="L2194" s="308">
        <v>2975.7</v>
      </c>
      <c r="M2194" s="113">
        <v>2664.7</v>
      </c>
      <c r="N2194" s="113">
        <v>691.7</v>
      </c>
      <c r="O2194" s="431">
        <v>185</v>
      </c>
      <c r="P2194" s="353" t="s">
        <v>2138</v>
      </c>
      <c r="Q2194" s="113">
        <v>5701411</v>
      </c>
      <c r="R2194" s="113">
        <v>0</v>
      </c>
      <c r="S2194" s="113">
        <f t="shared" si="1420"/>
        <v>2557565.63</v>
      </c>
      <c r="T2194" s="113">
        <v>0</v>
      </c>
      <c r="U2194" s="308">
        <v>3143845.37</v>
      </c>
      <c r="V2194" s="113">
        <v>0</v>
      </c>
      <c r="W2194" s="113">
        <f t="shared" si="1421"/>
        <v>1915.989851127466</v>
      </c>
      <c r="X2194" s="113">
        <v>1915.99</v>
      </c>
      <c r="Y2194" s="120">
        <v>44561</v>
      </c>
    </row>
    <row r="2195" spans="1:25" ht="15" x14ac:dyDescent="0.25">
      <c r="A2195" s="484"/>
      <c r="B2195" s="97"/>
      <c r="C2195" s="97"/>
      <c r="D2195" s="211"/>
      <c r="E2195" s="402"/>
      <c r="F2195" s="618" t="s">
        <v>31</v>
      </c>
      <c r="G2195" s="352" t="s">
        <v>18</v>
      </c>
      <c r="H2195" s="352" t="s">
        <v>18</v>
      </c>
      <c r="I2195" s="352" t="s">
        <v>18</v>
      </c>
      <c r="J2195" s="352" t="s">
        <v>18</v>
      </c>
      <c r="K2195" s="352" t="s">
        <v>18</v>
      </c>
      <c r="L2195" s="114">
        <f>L2193</f>
        <v>2975.7</v>
      </c>
      <c r="M2195" s="114">
        <f t="shared" ref="M2195:O2195" si="1422">M2193</f>
        <v>2664.7</v>
      </c>
      <c r="N2195" s="114">
        <f t="shared" si="1422"/>
        <v>691.7</v>
      </c>
      <c r="O2195" s="465">
        <f t="shared" si="1422"/>
        <v>185</v>
      </c>
      <c r="P2195" s="463" t="s">
        <v>18</v>
      </c>
      <c r="Q2195" s="114">
        <f>SUM(Q2193:Q2194)</f>
        <v>7445260</v>
      </c>
      <c r="R2195" s="114">
        <f t="shared" ref="R2195:U2195" si="1423">SUM(R2193:R2194)</f>
        <v>0</v>
      </c>
      <c r="S2195" s="114">
        <f t="shared" si="1423"/>
        <v>3339829.58</v>
      </c>
      <c r="T2195" s="114">
        <f t="shared" si="1423"/>
        <v>0</v>
      </c>
      <c r="U2195" s="114">
        <f t="shared" si="1423"/>
        <v>4105430.42</v>
      </c>
      <c r="V2195" s="114">
        <f>SUBTOTAL(9,V2193:V2194)</f>
        <v>0</v>
      </c>
      <c r="W2195" s="466" t="s">
        <v>18</v>
      </c>
      <c r="X2195" s="466" t="s">
        <v>18</v>
      </c>
      <c r="Y2195" s="468" t="s">
        <v>18</v>
      </c>
    </row>
    <row r="2196" spans="1:25" x14ac:dyDescent="0.25">
      <c r="A2196" s="437"/>
      <c r="B2196" s="34"/>
      <c r="C2196" s="34"/>
      <c r="D2196" s="132"/>
      <c r="E2196" s="402" t="s">
        <v>2150</v>
      </c>
      <c r="F2196" s="428" t="s">
        <v>893</v>
      </c>
      <c r="G2196" s="443" t="s">
        <v>38</v>
      </c>
      <c r="H2196" s="432" t="s">
        <v>616</v>
      </c>
      <c r="I2196" s="429"/>
      <c r="J2196" s="429" t="s">
        <v>600</v>
      </c>
      <c r="K2196" s="432">
        <v>5</v>
      </c>
      <c r="L2196" s="308">
        <v>2998.4</v>
      </c>
      <c r="M2196" s="113">
        <v>2692.4</v>
      </c>
      <c r="N2196" s="113">
        <v>689.4</v>
      </c>
      <c r="O2196" s="431">
        <v>180</v>
      </c>
      <c r="P2196" s="353" t="s">
        <v>2137</v>
      </c>
      <c r="Q2196" s="113">
        <v>1757152</v>
      </c>
      <c r="R2196" s="113">
        <v>0</v>
      </c>
      <c r="S2196" s="113">
        <f t="shared" ref="S2196:S2199" si="1424">Q2196-U2196</f>
        <v>788231.47</v>
      </c>
      <c r="T2196" s="113">
        <v>0</v>
      </c>
      <c r="U2196" s="308">
        <v>968920.53</v>
      </c>
      <c r="V2196" s="113">
        <v>0</v>
      </c>
      <c r="W2196" s="113">
        <f t="shared" ref="W2196:W2199" si="1425">Q2196/L2196</f>
        <v>586.0298826040555</v>
      </c>
      <c r="X2196" s="113">
        <v>586.03</v>
      </c>
      <c r="Y2196" s="120">
        <v>44561</v>
      </c>
    </row>
    <row r="2197" spans="1:25" ht="15" x14ac:dyDescent="0.25">
      <c r="A2197" s="484"/>
      <c r="B2197" s="97"/>
      <c r="C2197" s="97"/>
      <c r="D2197" s="211"/>
      <c r="E2197" s="402" t="s">
        <v>2150</v>
      </c>
      <c r="F2197" s="428" t="s">
        <v>893</v>
      </c>
      <c r="G2197" s="443" t="s">
        <v>38</v>
      </c>
      <c r="H2197" s="432" t="s">
        <v>616</v>
      </c>
      <c r="I2197" s="429"/>
      <c r="J2197" s="429" t="s">
        <v>600</v>
      </c>
      <c r="K2197" s="432">
        <v>5</v>
      </c>
      <c r="L2197" s="308">
        <v>2998.4</v>
      </c>
      <c r="M2197" s="113">
        <v>2692.4</v>
      </c>
      <c r="N2197" s="113">
        <v>689.4</v>
      </c>
      <c r="O2197" s="431">
        <v>180</v>
      </c>
      <c r="P2197" s="353" t="s">
        <v>2138</v>
      </c>
      <c r="Q2197" s="113">
        <v>5744904</v>
      </c>
      <c r="R2197" s="113">
        <v>0</v>
      </c>
      <c r="S2197" s="113">
        <f t="shared" si="1424"/>
        <v>2577075.9300000002</v>
      </c>
      <c r="T2197" s="113">
        <v>0</v>
      </c>
      <c r="U2197" s="308">
        <v>3167828.07</v>
      </c>
      <c r="V2197" s="113">
        <v>0</v>
      </c>
      <c r="W2197" s="113">
        <f t="shared" si="1425"/>
        <v>1915.9898612593383</v>
      </c>
      <c r="X2197" s="113">
        <v>1915.99</v>
      </c>
      <c r="Y2197" s="120">
        <v>44561</v>
      </c>
    </row>
    <row r="2198" spans="1:25" ht="15" x14ac:dyDescent="0.25">
      <c r="A2198" s="484"/>
      <c r="B2198" s="97"/>
      <c r="C2198" s="97"/>
      <c r="D2198" s="211"/>
      <c r="E2198" s="402" t="s">
        <v>2150</v>
      </c>
      <c r="F2198" s="428" t="s">
        <v>893</v>
      </c>
      <c r="G2198" s="443" t="s">
        <v>38</v>
      </c>
      <c r="H2198" s="432" t="s">
        <v>616</v>
      </c>
      <c r="I2198" s="429"/>
      <c r="J2198" s="429" t="s">
        <v>600</v>
      </c>
      <c r="K2198" s="432">
        <v>5</v>
      </c>
      <c r="L2198" s="308">
        <v>2998.4</v>
      </c>
      <c r="M2198" s="113">
        <v>2692.4</v>
      </c>
      <c r="N2198" s="113">
        <v>689.4</v>
      </c>
      <c r="O2198" s="431">
        <v>180</v>
      </c>
      <c r="P2198" s="353" t="s">
        <v>35</v>
      </c>
      <c r="Q2198" s="113">
        <v>124673</v>
      </c>
      <c r="R2198" s="113">
        <v>0</v>
      </c>
      <c r="S2198" s="113">
        <f t="shared" si="1424"/>
        <v>55926.399999999994</v>
      </c>
      <c r="T2198" s="113">
        <v>0</v>
      </c>
      <c r="U2198" s="308">
        <v>68746.600000000006</v>
      </c>
      <c r="V2198" s="113">
        <v>0</v>
      </c>
      <c r="W2198" s="113">
        <f t="shared" si="1425"/>
        <v>41.579842582710775</v>
      </c>
      <c r="X2198" s="113">
        <v>41.58</v>
      </c>
      <c r="Y2198" s="120">
        <v>44561</v>
      </c>
    </row>
    <row r="2199" spans="1:25" ht="25.5" x14ac:dyDescent="0.25">
      <c r="A2199" s="484"/>
      <c r="B2199" s="97"/>
      <c r="C2199" s="97"/>
      <c r="D2199" s="211"/>
      <c r="E2199" s="696" t="s">
        <v>2150</v>
      </c>
      <c r="F2199" s="428" t="s">
        <v>893</v>
      </c>
      <c r="G2199" s="443" t="s">
        <v>38</v>
      </c>
      <c r="H2199" s="432" t="s">
        <v>616</v>
      </c>
      <c r="I2199" s="429"/>
      <c r="J2199" s="429" t="s">
        <v>600</v>
      </c>
      <c r="K2199" s="432">
        <v>5</v>
      </c>
      <c r="L2199" s="308">
        <v>2998.4</v>
      </c>
      <c r="M2199" s="113">
        <v>2692.4</v>
      </c>
      <c r="N2199" s="113">
        <v>689.4</v>
      </c>
      <c r="O2199" s="431">
        <v>180</v>
      </c>
      <c r="P2199" s="353" t="s">
        <v>2140</v>
      </c>
      <c r="Q2199" s="113">
        <v>124673</v>
      </c>
      <c r="R2199" s="113">
        <v>0</v>
      </c>
      <c r="S2199" s="113">
        <f t="shared" si="1424"/>
        <v>55926.399999999994</v>
      </c>
      <c r="T2199" s="113">
        <v>0</v>
      </c>
      <c r="U2199" s="308">
        <v>68746.600000000006</v>
      </c>
      <c r="V2199" s="113">
        <v>0</v>
      </c>
      <c r="W2199" s="113">
        <f t="shared" si="1425"/>
        <v>41.579842582710775</v>
      </c>
      <c r="X2199" s="113">
        <v>41.58</v>
      </c>
      <c r="Y2199" s="120">
        <v>44561</v>
      </c>
    </row>
    <row r="2200" spans="1:25" ht="15" x14ac:dyDescent="0.25">
      <c r="A2200" s="484"/>
      <c r="B2200" s="97"/>
      <c r="C2200" s="97"/>
      <c r="D2200" s="211"/>
      <c r="E2200" s="402"/>
      <c r="F2200" s="618" t="s">
        <v>31</v>
      </c>
      <c r="G2200" s="352" t="s">
        <v>18</v>
      </c>
      <c r="H2200" s="352" t="s">
        <v>18</v>
      </c>
      <c r="I2200" s="352" t="s">
        <v>18</v>
      </c>
      <c r="J2200" s="352" t="s">
        <v>18</v>
      </c>
      <c r="K2200" s="352" t="s">
        <v>18</v>
      </c>
      <c r="L2200" s="114">
        <f>L2196</f>
        <v>2998.4</v>
      </c>
      <c r="M2200" s="114">
        <f t="shared" ref="M2200:O2200" si="1426">M2196</f>
        <v>2692.4</v>
      </c>
      <c r="N2200" s="114">
        <f t="shared" si="1426"/>
        <v>689.4</v>
      </c>
      <c r="O2200" s="465">
        <f t="shared" si="1426"/>
        <v>180</v>
      </c>
      <c r="P2200" s="463" t="s">
        <v>18</v>
      </c>
      <c r="Q2200" s="114">
        <f>SUM(Q2196:Q2199)</f>
        <v>7751402</v>
      </c>
      <c r="R2200" s="114">
        <f t="shared" ref="R2200:U2200" si="1427">SUM(R2196:R2199)</f>
        <v>0</v>
      </c>
      <c r="S2200" s="114">
        <f t="shared" si="1427"/>
        <v>3477160.2</v>
      </c>
      <c r="T2200" s="114">
        <f t="shared" si="1427"/>
        <v>0</v>
      </c>
      <c r="U2200" s="114">
        <f t="shared" si="1427"/>
        <v>4274241.7999999989</v>
      </c>
      <c r="V2200" s="114">
        <f>SUBTOTAL(9,V2196:V2199)</f>
        <v>0</v>
      </c>
      <c r="W2200" s="466" t="s">
        <v>18</v>
      </c>
      <c r="X2200" s="466" t="s">
        <v>18</v>
      </c>
      <c r="Y2200" s="468" t="s">
        <v>18</v>
      </c>
    </row>
    <row r="2201" spans="1:25" x14ac:dyDescent="0.25">
      <c r="A2201" s="437"/>
      <c r="B2201" s="34"/>
      <c r="C2201" s="34"/>
      <c r="D2201" s="132"/>
      <c r="E2201" s="402" t="s">
        <v>2151</v>
      </c>
      <c r="F2201" s="428" t="s">
        <v>894</v>
      </c>
      <c r="G2201" s="443" t="s">
        <v>38</v>
      </c>
      <c r="H2201" s="432" t="s">
        <v>616</v>
      </c>
      <c r="I2201" s="429"/>
      <c r="J2201" s="429" t="s">
        <v>600</v>
      </c>
      <c r="K2201" s="432">
        <v>5</v>
      </c>
      <c r="L2201" s="308">
        <v>3011.9</v>
      </c>
      <c r="M2201" s="113">
        <v>2687.9</v>
      </c>
      <c r="N2201" s="308">
        <v>689.4</v>
      </c>
      <c r="O2201" s="431">
        <v>180</v>
      </c>
      <c r="P2201" s="353" t="s">
        <v>2137</v>
      </c>
      <c r="Q2201" s="113">
        <v>1765064</v>
      </c>
      <c r="R2201" s="113">
        <v>0</v>
      </c>
      <c r="S2201" s="113">
        <f t="shared" ref="S2201:S2204" si="1428">Q2201-U2201</f>
        <v>791780.67</v>
      </c>
      <c r="T2201" s="113">
        <v>0</v>
      </c>
      <c r="U2201" s="308">
        <v>973283.33</v>
      </c>
      <c r="V2201" s="113">
        <v>0</v>
      </c>
      <c r="W2201" s="113">
        <f t="shared" ref="W2201:W2204" si="1429">Q2201/L2201</f>
        <v>586.03008067996939</v>
      </c>
      <c r="X2201" s="113">
        <v>586.03</v>
      </c>
      <c r="Y2201" s="120">
        <v>44561</v>
      </c>
    </row>
    <row r="2202" spans="1:25" ht="15" x14ac:dyDescent="0.25">
      <c r="A2202" s="484"/>
      <c r="B2202" s="97"/>
      <c r="C2202" s="97"/>
      <c r="D2202" s="211"/>
      <c r="E2202" s="402" t="s">
        <v>2151</v>
      </c>
      <c r="F2202" s="428" t="s">
        <v>894</v>
      </c>
      <c r="G2202" s="443" t="s">
        <v>38</v>
      </c>
      <c r="H2202" s="432" t="s">
        <v>616</v>
      </c>
      <c r="I2202" s="429"/>
      <c r="J2202" s="429" t="s">
        <v>600</v>
      </c>
      <c r="K2202" s="432">
        <v>5</v>
      </c>
      <c r="L2202" s="308">
        <v>3011.9</v>
      </c>
      <c r="M2202" s="113">
        <v>2687.9</v>
      </c>
      <c r="N2202" s="308">
        <v>689.4</v>
      </c>
      <c r="O2202" s="431">
        <v>180</v>
      </c>
      <c r="P2202" s="353" t="s">
        <v>2138</v>
      </c>
      <c r="Q2202" s="113">
        <v>5770770</v>
      </c>
      <c r="R2202" s="113">
        <v>0</v>
      </c>
      <c r="S2202" s="113">
        <f t="shared" si="1428"/>
        <v>2588679.02</v>
      </c>
      <c r="T2202" s="113">
        <v>0</v>
      </c>
      <c r="U2202" s="308">
        <v>3182090.98</v>
      </c>
      <c r="V2202" s="113">
        <v>0</v>
      </c>
      <c r="W2202" s="113">
        <f t="shared" si="1429"/>
        <v>1915.9899067034098</v>
      </c>
      <c r="X2202" s="113">
        <v>1915.99</v>
      </c>
      <c r="Y2202" s="120">
        <v>44561</v>
      </c>
    </row>
    <row r="2203" spans="1:25" ht="15" x14ac:dyDescent="0.25">
      <c r="A2203" s="484"/>
      <c r="B2203" s="97"/>
      <c r="C2203" s="97"/>
      <c r="D2203" s="211"/>
      <c r="E2203" s="402" t="s">
        <v>2151</v>
      </c>
      <c r="F2203" s="428" t="s">
        <v>894</v>
      </c>
      <c r="G2203" s="443" t="s">
        <v>38</v>
      </c>
      <c r="H2203" s="432" t="s">
        <v>616</v>
      </c>
      <c r="I2203" s="429"/>
      <c r="J2203" s="429" t="s">
        <v>600</v>
      </c>
      <c r="K2203" s="432">
        <v>5</v>
      </c>
      <c r="L2203" s="308">
        <v>3011.9</v>
      </c>
      <c r="M2203" s="113">
        <v>2687.9</v>
      </c>
      <c r="N2203" s="308">
        <v>689.4</v>
      </c>
      <c r="O2203" s="431">
        <v>180</v>
      </c>
      <c r="P2203" s="353" t="s">
        <v>35</v>
      </c>
      <c r="Q2203" s="113">
        <v>125235</v>
      </c>
      <c r="R2203" s="113">
        <v>0</v>
      </c>
      <c r="S2203" s="113">
        <f t="shared" si="1428"/>
        <v>56178.5</v>
      </c>
      <c r="T2203" s="113">
        <v>0</v>
      </c>
      <c r="U2203" s="308">
        <v>69056.5</v>
      </c>
      <c r="V2203" s="113">
        <v>0</v>
      </c>
      <c r="W2203" s="113">
        <f t="shared" si="1429"/>
        <v>41.580065739234371</v>
      </c>
      <c r="X2203" s="113">
        <v>41.58</v>
      </c>
      <c r="Y2203" s="120">
        <v>44561</v>
      </c>
    </row>
    <row r="2204" spans="1:25" ht="25.5" x14ac:dyDescent="0.25">
      <c r="A2204" s="484"/>
      <c r="B2204" s="97"/>
      <c r="C2204" s="97"/>
      <c r="D2204" s="211"/>
      <c r="E2204" s="402" t="s">
        <v>2151</v>
      </c>
      <c r="F2204" s="428" t="s">
        <v>894</v>
      </c>
      <c r="G2204" s="443" t="s">
        <v>38</v>
      </c>
      <c r="H2204" s="432" t="s">
        <v>616</v>
      </c>
      <c r="I2204" s="429"/>
      <c r="J2204" s="429" t="s">
        <v>600</v>
      </c>
      <c r="K2204" s="432">
        <v>5</v>
      </c>
      <c r="L2204" s="308">
        <v>3011.9</v>
      </c>
      <c r="M2204" s="113">
        <v>2687.9</v>
      </c>
      <c r="N2204" s="308">
        <v>689.4</v>
      </c>
      <c r="O2204" s="431">
        <v>180</v>
      </c>
      <c r="P2204" s="353" t="s">
        <v>2140</v>
      </c>
      <c r="Q2204" s="113">
        <v>125235</v>
      </c>
      <c r="R2204" s="113">
        <v>0</v>
      </c>
      <c r="S2204" s="113">
        <f t="shared" si="1428"/>
        <v>56178.5</v>
      </c>
      <c r="T2204" s="113">
        <v>0</v>
      </c>
      <c r="U2204" s="308">
        <v>69056.5</v>
      </c>
      <c r="V2204" s="113">
        <v>0</v>
      </c>
      <c r="W2204" s="113">
        <f t="shared" si="1429"/>
        <v>41.580065739234371</v>
      </c>
      <c r="X2204" s="113">
        <v>41.58</v>
      </c>
      <c r="Y2204" s="120">
        <v>44561</v>
      </c>
    </row>
    <row r="2205" spans="1:25" ht="15" x14ac:dyDescent="0.25">
      <c r="A2205" s="484"/>
      <c r="B2205" s="97"/>
      <c r="C2205" s="97"/>
      <c r="D2205" s="211"/>
      <c r="E2205" s="402"/>
      <c r="F2205" s="618" t="s">
        <v>31</v>
      </c>
      <c r="G2205" s="352" t="s">
        <v>18</v>
      </c>
      <c r="H2205" s="352" t="s">
        <v>18</v>
      </c>
      <c r="I2205" s="352" t="s">
        <v>18</v>
      </c>
      <c r="J2205" s="352" t="s">
        <v>18</v>
      </c>
      <c r="K2205" s="352" t="s">
        <v>18</v>
      </c>
      <c r="L2205" s="114">
        <f>L2201</f>
        <v>3011.9</v>
      </c>
      <c r="M2205" s="114">
        <f t="shared" ref="M2205:O2205" si="1430">M2201</f>
        <v>2687.9</v>
      </c>
      <c r="N2205" s="114">
        <f t="shared" si="1430"/>
        <v>689.4</v>
      </c>
      <c r="O2205" s="465">
        <f t="shared" si="1430"/>
        <v>180</v>
      </c>
      <c r="P2205" s="463" t="s">
        <v>18</v>
      </c>
      <c r="Q2205" s="114">
        <f>SUM(Q2201:Q2204)</f>
        <v>7786304</v>
      </c>
      <c r="R2205" s="114">
        <f t="shared" ref="R2205:U2205" si="1431">SUM(R2201:R2204)</f>
        <v>0</v>
      </c>
      <c r="S2205" s="114">
        <f t="shared" si="1431"/>
        <v>3492816.69</v>
      </c>
      <c r="T2205" s="114">
        <f t="shared" si="1431"/>
        <v>0</v>
      </c>
      <c r="U2205" s="114">
        <f t="shared" si="1431"/>
        <v>4293487.3100000005</v>
      </c>
      <c r="V2205" s="114">
        <f>SUBTOTAL(9,V2201:V2204)</f>
        <v>0</v>
      </c>
      <c r="W2205" s="466" t="s">
        <v>18</v>
      </c>
      <c r="X2205" s="466" t="s">
        <v>18</v>
      </c>
      <c r="Y2205" s="468" t="s">
        <v>18</v>
      </c>
    </row>
    <row r="2206" spans="1:25" x14ac:dyDescent="0.25">
      <c r="A2206" s="437"/>
      <c r="B2206" s="34"/>
      <c r="C2206" s="34"/>
      <c r="D2206" s="132"/>
      <c r="E2206" s="402" t="s">
        <v>2152</v>
      </c>
      <c r="F2206" s="428" t="s">
        <v>862</v>
      </c>
      <c r="G2206" s="443" t="s">
        <v>38</v>
      </c>
      <c r="H2206" s="432" t="s">
        <v>630</v>
      </c>
      <c r="I2206" s="429"/>
      <c r="J2206" s="429" t="s">
        <v>629</v>
      </c>
      <c r="K2206" s="432">
        <v>3</v>
      </c>
      <c r="L2206" s="308">
        <v>576.79999999999995</v>
      </c>
      <c r="M2206" s="113">
        <v>521</v>
      </c>
      <c r="N2206" s="113">
        <v>317.8</v>
      </c>
      <c r="O2206" s="431">
        <v>54</v>
      </c>
      <c r="P2206" s="353" t="s">
        <v>2120</v>
      </c>
      <c r="Q2206" s="113">
        <v>274188</v>
      </c>
      <c r="R2206" s="113">
        <v>0</v>
      </c>
      <c r="S2206" s="113">
        <f>Q2206-U2206</f>
        <v>122996.54000000001</v>
      </c>
      <c r="T2206" s="113">
        <v>0</v>
      </c>
      <c r="U2206" s="308">
        <v>151191.46</v>
      </c>
      <c r="V2206" s="113">
        <v>0</v>
      </c>
      <c r="W2206" s="113">
        <f>Q2206/L2206</f>
        <v>475.36061026352291</v>
      </c>
      <c r="X2206" s="113">
        <v>475.36</v>
      </c>
      <c r="Y2206" s="120">
        <v>44561</v>
      </c>
    </row>
    <row r="2207" spans="1:25" ht="15" x14ac:dyDescent="0.25">
      <c r="A2207" s="484"/>
      <c r="B2207" s="97"/>
      <c r="C2207" s="97"/>
      <c r="D2207" s="211"/>
      <c r="E2207" s="402"/>
      <c r="F2207" s="618" t="s">
        <v>31</v>
      </c>
      <c r="G2207" s="352" t="s">
        <v>18</v>
      </c>
      <c r="H2207" s="352" t="s">
        <v>18</v>
      </c>
      <c r="I2207" s="352" t="s">
        <v>18</v>
      </c>
      <c r="J2207" s="352" t="s">
        <v>18</v>
      </c>
      <c r="K2207" s="352" t="s">
        <v>18</v>
      </c>
      <c r="L2207" s="114">
        <f>L2206</f>
        <v>576.79999999999995</v>
      </c>
      <c r="M2207" s="114">
        <f t="shared" ref="M2207:O2207" si="1432">M2206</f>
        <v>521</v>
      </c>
      <c r="N2207" s="114">
        <f t="shared" si="1432"/>
        <v>317.8</v>
      </c>
      <c r="O2207" s="465">
        <f t="shared" si="1432"/>
        <v>54</v>
      </c>
      <c r="P2207" s="463" t="s">
        <v>18</v>
      </c>
      <c r="Q2207" s="114">
        <f>SUM(Q2206:Q2206)</f>
        <v>274188</v>
      </c>
      <c r="R2207" s="114">
        <f t="shared" ref="R2207:U2207" si="1433">SUM(R2206:R2206)</f>
        <v>0</v>
      </c>
      <c r="S2207" s="114">
        <f t="shared" si="1433"/>
        <v>122996.54000000001</v>
      </c>
      <c r="T2207" s="114">
        <f t="shared" si="1433"/>
        <v>0</v>
      </c>
      <c r="U2207" s="114">
        <f t="shared" si="1433"/>
        <v>151191.46</v>
      </c>
      <c r="V2207" s="114">
        <f>SUBTOTAL(9,V2206:V2206)</f>
        <v>0</v>
      </c>
      <c r="W2207" s="466" t="s">
        <v>18</v>
      </c>
      <c r="X2207" s="466" t="s">
        <v>18</v>
      </c>
      <c r="Y2207" s="468" t="s">
        <v>18</v>
      </c>
    </row>
    <row r="2208" spans="1:25" ht="15" x14ac:dyDescent="0.25">
      <c r="A2208" s="484"/>
      <c r="B2208" s="97"/>
      <c r="C2208" s="97"/>
      <c r="D2208" s="211"/>
      <c r="E2208" s="402" t="s">
        <v>2153</v>
      </c>
      <c r="F2208" s="428" t="s">
        <v>863</v>
      </c>
      <c r="G2208" s="443" t="s">
        <v>38</v>
      </c>
      <c r="H2208" s="432" t="s">
        <v>382</v>
      </c>
      <c r="I2208" s="429"/>
      <c r="J2208" s="443" t="s">
        <v>613</v>
      </c>
      <c r="K2208" s="432">
        <v>4</v>
      </c>
      <c r="L2208" s="308">
        <v>4994.3999999999996</v>
      </c>
      <c r="M2208" s="113">
        <v>4654.8</v>
      </c>
      <c r="N2208" s="113">
        <v>1597.9</v>
      </c>
      <c r="O2208" s="431">
        <v>276</v>
      </c>
      <c r="P2208" s="353" t="s">
        <v>2137</v>
      </c>
      <c r="Q2208" s="113">
        <v>2354560</v>
      </c>
      <c r="R2208" s="113">
        <v>0</v>
      </c>
      <c r="S2208" s="113">
        <f t="shared" ref="S2208:S2210" si="1434">Q2208-U2208</f>
        <v>1056219.55</v>
      </c>
      <c r="T2208" s="113">
        <v>0</v>
      </c>
      <c r="U2208" s="308">
        <v>1298340.45</v>
      </c>
      <c r="V2208" s="113">
        <v>0</v>
      </c>
      <c r="W2208" s="113">
        <f t="shared" ref="W2208:W2210" si="1435">Q2208/L2208</f>
        <v>471.44001281435209</v>
      </c>
      <c r="X2208" s="113">
        <v>471.44</v>
      </c>
      <c r="Y2208" s="120">
        <v>44561</v>
      </c>
    </row>
    <row r="2209" spans="1:25" ht="15" x14ac:dyDescent="0.25">
      <c r="A2209" s="484"/>
      <c r="B2209" s="97"/>
      <c r="C2209" s="97"/>
      <c r="D2209" s="211"/>
      <c r="E2209" s="402" t="s">
        <v>2153</v>
      </c>
      <c r="F2209" s="428" t="s">
        <v>863</v>
      </c>
      <c r="G2209" s="443" t="s">
        <v>38</v>
      </c>
      <c r="H2209" s="432" t="s">
        <v>382</v>
      </c>
      <c r="I2209" s="429"/>
      <c r="J2209" s="443" t="s">
        <v>613</v>
      </c>
      <c r="K2209" s="432">
        <v>4</v>
      </c>
      <c r="L2209" s="308">
        <v>4994.3999999999996</v>
      </c>
      <c r="M2209" s="113">
        <v>4654.8</v>
      </c>
      <c r="N2209" s="113">
        <v>1597.9</v>
      </c>
      <c r="O2209" s="431">
        <v>276</v>
      </c>
      <c r="P2209" s="353" t="s">
        <v>2120</v>
      </c>
      <c r="Q2209" s="113">
        <v>1580877</v>
      </c>
      <c r="R2209" s="113">
        <v>0</v>
      </c>
      <c r="S2209" s="113">
        <f t="shared" si="1434"/>
        <v>709157.2</v>
      </c>
      <c r="T2209" s="113">
        <v>0</v>
      </c>
      <c r="U2209" s="308">
        <v>871719.8</v>
      </c>
      <c r="V2209" s="113">
        <v>0</v>
      </c>
      <c r="W2209" s="113">
        <f t="shared" si="1435"/>
        <v>316.52991350312351</v>
      </c>
      <c r="X2209" s="113">
        <v>316.52999999999997</v>
      </c>
      <c r="Y2209" s="120">
        <v>44561</v>
      </c>
    </row>
    <row r="2210" spans="1:25" ht="25.5" x14ac:dyDescent="0.25">
      <c r="A2210" s="484"/>
      <c r="B2210" s="97"/>
      <c r="C2210" s="97"/>
      <c r="D2210" s="211"/>
      <c r="E2210" s="402" t="s">
        <v>2153</v>
      </c>
      <c r="F2210" s="428" t="s">
        <v>863</v>
      </c>
      <c r="G2210" s="443" t="s">
        <v>38</v>
      </c>
      <c r="H2210" s="432" t="s">
        <v>382</v>
      </c>
      <c r="I2210" s="429"/>
      <c r="J2210" s="443" t="s">
        <v>613</v>
      </c>
      <c r="K2210" s="432">
        <v>4</v>
      </c>
      <c r="L2210" s="308">
        <v>4994.3999999999996</v>
      </c>
      <c r="M2210" s="113">
        <v>4654.8</v>
      </c>
      <c r="N2210" s="308">
        <v>1597.9</v>
      </c>
      <c r="O2210" s="431">
        <v>276</v>
      </c>
      <c r="P2210" s="353" t="s">
        <v>2140</v>
      </c>
      <c r="Q2210" s="113">
        <v>163217</v>
      </c>
      <c r="R2210" s="113">
        <v>0</v>
      </c>
      <c r="S2210" s="113">
        <f t="shared" si="1434"/>
        <v>73216.649999999994</v>
      </c>
      <c r="T2210" s="113">
        <v>0</v>
      </c>
      <c r="U2210" s="308">
        <v>90000.35</v>
      </c>
      <c r="V2210" s="113">
        <v>0</v>
      </c>
      <c r="W2210" s="113">
        <f t="shared" si="1435"/>
        <v>32.680001601794011</v>
      </c>
      <c r="X2210" s="113">
        <v>32.68</v>
      </c>
      <c r="Y2210" s="120">
        <v>44561</v>
      </c>
    </row>
    <row r="2211" spans="1:25" ht="14.25" x14ac:dyDescent="0.25">
      <c r="A2211" s="437"/>
      <c r="B2211" s="34"/>
      <c r="C2211" s="34"/>
      <c r="D2211" s="132"/>
      <c r="E2211" s="402"/>
      <c r="F2211" s="618" t="s">
        <v>31</v>
      </c>
      <c r="G2211" s="352" t="s">
        <v>18</v>
      </c>
      <c r="H2211" s="352" t="s">
        <v>18</v>
      </c>
      <c r="I2211" s="352" t="s">
        <v>18</v>
      </c>
      <c r="J2211" s="352" t="s">
        <v>18</v>
      </c>
      <c r="K2211" s="352" t="s">
        <v>18</v>
      </c>
      <c r="L2211" s="114">
        <f>L2208</f>
        <v>4994.3999999999996</v>
      </c>
      <c r="M2211" s="114">
        <f t="shared" ref="M2211:O2211" si="1436">M2208</f>
        <v>4654.8</v>
      </c>
      <c r="N2211" s="114">
        <f t="shared" si="1436"/>
        <v>1597.9</v>
      </c>
      <c r="O2211" s="465">
        <f t="shared" si="1436"/>
        <v>276</v>
      </c>
      <c r="P2211" s="463" t="s">
        <v>18</v>
      </c>
      <c r="Q2211" s="114">
        <f>SUM(Q2208:Q2210)</f>
        <v>4098654</v>
      </c>
      <c r="R2211" s="114">
        <f t="shared" ref="R2211:U2211" si="1437">SUM(R2208:R2210)</f>
        <v>0</v>
      </c>
      <c r="S2211" s="114">
        <f t="shared" si="1437"/>
        <v>1838593.4</v>
      </c>
      <c r="T2211" s="114">
        <f t="shared" si="1437"/>
        <v>0</v>
      </c>
      <c r="U2211" s="114">
        <f t="shared" si="1437"/>
        <v>2260060.6</v>
      </c>
      <c r="V2211" s="114">
        <f>SUBTOTAL(9,V2208:V2210)</f>
        <v>0</v>
      </c>
      <c r="W2211" s="466" t="s">
        <v>18</v>
      </c>
      <c r="X2211" s="466" t="s">
        <v>18</v>
      </c>
      <c r="Y2211" s="468" t="s">
        <v>18</v>
      </c>
    </row>
    <row r="2212" spans="1:25" ht="25.5" x14ac:dyDescent="0.25">
      <c r="A2212" s="484"/>
      <c r="B2212" s="97"/>
      <c r="C2212" s="97"/>
      <c r="D2212" s="211"/>
      <c r="E2212" s="402" t="s">
        <v>2154</v>
      </c>
      <c r="F2212" s="428" t="s">
        <v>864</v>
      </c>
      <c r="G2212" s="443" t="s">
        <v>38</v>
      </c>
      <c r="H2212" s="432" t="s">
        <v>616</v>
      </c>
      <c r="I2212" s="429"/>
      <c r="J2212" s="443" t="s">
        <v>613</v>
      </c>
      <c r="K2212" s="432">
        <v>4</v>
      </c>
      <c r="L2212" s="308">
        <v>2594.1</v>
      </c>
      <c r="M2212" s="113">
        <v>2446.5</v>
      </c>
      <c r="N2212" s="113">
        <v>717.6</v>
      </c>
      <c r="O2212" s="431">
        <v>144</v>
      </c>
      <c r="P2212" s="353" t="s">
        <v>2140</v>
      </c>
      <c r="Q2212" s="113">
        <v>84775</v>
      </c>
      <c r="R2212" s="113">
        <v>0</v>
      </c>
      <c r="S2212" s="113">
        <f t="shared" ref="S2212:S2213" si="1438">Q2212-U2212</f>
        <v>38028.769999999997</v>
      </c>
      <c r="T2212" s="113">
        <v>0</v>
      </c>
      <c r="U2212" s="308">
        <v>46746.23</v>
      </c>
      <c r="V2212" s="113">
        <v>0</v>
      </c>
      <c r="W2212" s="113">
        <f t="shared" ref="W2212:W2213" si="1439">Q2212/L2212</f>
        <v>32.679927527851667</v>
      </c>
      <c r="X2212" s="113">
        <v>32.68</v>
      </c>
      <c r="Y2212" s="120">
        <v>44561</v>
      </c>
    </row>
    <row r="2213" spans="1:25" ht="15" x14ac:dyDescent="0.25">
      <c r="A2213" s="484"/>
      <c r="B2213" s="97"/>
      <c r="C2213" s="97"/>
      <c r="D2213" s="211"/>
      <c r="E2213" s="402" t="s">
        <v>2154</v>
      </c>
      <c r="F2213" s="428" t="s">
        <v>864</v>
      </c>
      <c r="G2213" s="443" t="s">
        <v>38</v>
      </c>
      <c r="H2213" s="432" t="s">
        <v>616</v>
      </c>
      <c r="I2213" s="429"/>
      <c r="J2213" s="443" t="s">
        <v>613</v>
      </c>
      <c r="K2213" s="432">
        <v>4</v>
      </c>
      <c r="L2213" s="308">
        <v>2594.1</v>
      </c>
      <c r="M2213" s="113">
        <v>2446.5</v>
      </c>
      <c r="N2213" s="113">
        <v>717.6</v>
      </c>
      <c r="O2213" s="431">
        <v>144</v>
      </c>
      <c r="P2213" s="353" t="s">
        <v>35</v>
      </c>
      <c r="Q2213" s="113">
        <v>84775</v>
      </c>
      <c r="R2213" s="113">
        <v>0</v>
      </c>
      <c r="S2213" s="113">
        <f t="shared" si="1438"/>
        <v>38028.769999999997</v>
      </c>
      <c r="T2213" s="113">
        <v>0</v>
      </c>
      <c r="U2213" s="308">
        <v>46746.23</v>
      </c>
      <c r="V2213" s="113">
        <v>0</v>
      </c>
      <c r="W2213" s="113">
        <f t="shared" si="1439"/>
        <v>32.679927527851667</v>
      </c>
      <c r="X2213" s="113">
        <v>32.68</v>
      </c>
      <c r="Y2213" s="120">
        <v>44561</v>
      </c>
    </row>
    <row r="2214" spans="1:25" ht="15" x14ac:dyDescent="0.25">
      <c r="A2214" s="484"/>
      <c r="B2214" s="97"/>
      <c r="C2214" s="97"/>
      <c r="D2214" s="211"/>
      <c r="E2214" s="402"/>
      <c r="F2214" s="618" t="s">
        <v>31</v>
      </c>
      <c r="G2214" s="352" t="s">
        <v>18</v>
      </c>
      <c r="H2214" s="352" t="s">
        <v>18</v>
      </c>
      <c r="I2214" s="352" t="s">
        <v>18</v>
      </c>
      <c r="J2214" s="352" t="s">
        <v>18</v>
      </c>
      <c r="K2214" s="352" t="s">
        <v>18</v>
      </c>
      <c r="L2214" s="114">
        <f>L2212</f>
        <v>2594.1</v>
      </c>
      <c r="M2214" s="114">
        <f t="shared" ref="M2214:O2214" si="1440">M2212</f>
        <v>2446.5</v>
      </c>
      <c r="N2214" s="114">
        <f t="shared" si="1440"/>
        <v>717.6</v>
      </c>
      <c r="O2214" s="465">
        <f t="shared" si="1440"/>
        <v>144</v>
      </c>
      <c r="P2214" s="463" t="s">
        <v>18</v>
      </c>
      <c r="Q2214" s="114">
        <f>SUM(Q2212:Q2213)</f>
        <v>169550</v>
      </c>
      <c r="R2214" s="114">
        <f t="shared" ref="R2214:U2214" si="1441">SUM(R2212:R2213)</f>
        <v>0</v>
      </c>
      <c r="S2214" s="114">
        <f t="shared" si="1441"/>
        <v>76057.539999999994</v>
      </c>
      <c r="T2214" s="114">
        <f t="shared" si="1441"/>
        <v>0</v>
      </c>
      <c r="U2214" s="114">
        <f t="shared" si="1441"/>
        <v>93492.46</v>
      </c>
      <c r="V2214" s="114">
        <f>SUBTOTAL(9,V2212:V2213)</f>
        <v>0</v>
      </c>
      <c r="W2214" s="466" t="s">
        <v>18</v>
      </c>
      <c r="X2214" s="466" t="s">
        <v>18</v>
      </c>
      <c r="Y2214" s="468" t="s">
        <v>18</v>
      </c>
    </row>
    <row r="2215" spans="1:25" ht="25.5" x14ac:dyDescent="0.25">
      <c r="A2215" s="484"/>
      <c r="B2215" s="97"/>
      <c r="C2215" s="97"/>
      <c r="D2215" s="211"/>
      <c r="E2215" s="402" t="s">
        <v>2155</v>
      </c>
      <c r="F2215" s="428" t="s">
        <v>1114</v>
      </c>
      <c r="G2215" s="429" t="s">
        <v>38</v>
      </c>
      <c r="H2215" s="443" t="s">
        <v>702</v>
      </c>
      <c r="I2215" s="429"/>
      <c r="J2215" s="443" t="s">
        <v>600</v>
      </c>
      <c r="K2215" s="429">
        <v>5</v>
      </c>
      <c r="L2215" s="113">
        <v>6071.5</v>
      </c>
      <c r="M2215" s="308">
        <v>5772.7</v>
      </c>
      <c r="N2215" s="308">
        <v>1254.2</v>
      </c>
      <c r="O2215" s="431">
        <v>357</v>
      </c>
      <c r="P2215" s="353" t="s">
        <v>2140</v>
      </c>
      <c r="Q2215" s="113">
        <v>252453</v>
      </c>
      <c r="R2215" s="113">
        <v>0</v>
      </c>
      <c r="S2215" s="113">
        <f t="shared" ref="S2215:S2218" si="1442">Q2215-U2215</f>
        <v>113246.54999999999</v>
      </c>
      <c r="T2215" s="113">
        <v>0</v>
      </c>
      <c r="U2215" s="308">
        <v>139206.45000000001</v>
      </c>
      <c r="V2215" s="113">
        <v>0</v>
      </c>
      <c r="W2215" s="113">
        <f t="shared" ref="W2215:W2218" si="1443">Q2215/L2215</f>
        <v>41.580004941118339</v>
      </c>
      <c r="X2215" s="113">
        <v>41.58</v>
      </c>
      <c r="Y2215" s="120">
        <v>44561</v>
      </c>
    </row>
    <row r="2216" spans="1:25" ht="25.5" x14ac:dyDescent="0.25">
      <c r="A2216" s="437"/>
      <c r="B2216" s="34"/>
      <c r="C2216" s="34"/>
      <c r="D2216" s="132"/>
      <c r="E2216" s="402" t="s">
        <v>2155</v>
      </c>
      <c r="F2216" s="428" t="s">
        <v>1114</v>
      </c>
      <c r="G2216" s="443" t="s">
        <v>38</v>
      </c>
      <c r="H2216" s="432" t="s">
        <v>702</v>
      </c>
      <c r="I2216" s="429"/>
      <c r="J2216" s="429" t="s">
        <v>600</v>
      </c>
      <c r="K2216" s="432">
        <v>5</v>
      </c>
      <c r="L2216" s="308">
        <v>6071.5</v>
      </c>
      <c r="M2216" s="113">
        <v>5772.7</v>
      </c>
      <c r="N2216" s="308">
        <v>1254.2</v>
      </c>
      <c r="O2216" s="431">
        <v>357</v>
      </c>
      <c r="P2216" s="353" t="s">
        <v>2136</v>
      </c>
      <c r="Q2216" s="113">
        <v>252453</v>
      </c>
      <c r="R2216" s="113">
        <v>0</v>
      </c>
      <c r="S2216" s="113">
        <f t="shared" si="1442"/>
        <v>113246.54999999999</v>
      </c>
      <c r="T2216" s="113">
        <v>0</v>
      </c>
      <c r="U2216" s="308">
        <v>139206.45000000001</v>
      </c>
      <c r="V2216" s="113">
        <v>0</v>
      </c>
      <c r="W2216" s="113">
        <f t="shared" si="1443"/>
        <v>41.580004941118339</v>
      </c>
      <c r="X2216" s="113">
        <v>41.58</v>
      </c>
      <c r="Y2216" s="120">
        <v>44561</v>
      </c>
    </row>
    <row r="2217" spans="1:25" ht="15" x14ac:dyDescent="0.25">
      <c r="A2217" s="484"/>
      <c r="B2217" s="97"/>
      <c r="C2217" s="97"/>
      <c r="D2217" s="211"/>
      <c r="E2217" s="402" t="s">
        <v>2155</v>
      </c>
      <c r="F2217" s="428" t="s">
        <v>1114</v>
      </c>
      <c r="G2217" s="443" t="s">
        <v>38</v>
      </c>
      <c r="H2217" s="432" t="s">
        <v>702</v>
      </c>
      <c r="I2217" s="429"/>
      <c r="J2217" s="429" t="s">
        <v>600</v>
      </c>
      <c r="K2217" s="432">
        <v>5</v>
      </c>
      <c r="L2217" s="308">
        <v>6071.5</v>
      </c>
      <c r="M2217" s="113">
        <v>5772.7</v>
      </c>
      <c r="N2217" s="308">
        <v>1254.2</v>
      </c>
      <c r="O2217" s="431">
        <v>357</v>
      </c>
      <c r="P2217" s="353" t="s">
        <v>35</v>
      </c>
      <c r="Q2217" s="113">
        <v>252453</v>
      </c>
      <c r="R2217" s="113">
        <v>0</v>
      </c>
      <c r="S2217" s="113">
        <f t="shared" si="1442"/>
        <v>113246.54999999999</v>
      </c>
      <c r="T2217" s="113">
        <v>0</v>
      </c>
      <c r="U2217" s="308">
        <v>139206.45000000001</v>
      </c>
      <c r="V2217" s="113">
        <v>0</v>
      </c>
      <c r="W2217" s="113">
        <f t="shared" si="1443"/>
        <v>41.580004941118339</v>
      </c>
      <c r="X2217" s="113">
        <v>41.58</v>
      </c>
      <c r="Y2217" s="120">
        <v>44561</v>
      </c>
    </row>
    <row r="2218" spans="1:25" ht="15" x14ac:dyDescent="0.25">
      <c r="A2218" s="484"/>
      <c r="B2218" s="97"/>
      <c r="C2218" s="97"/>
      <c r="D2218" s="211"/>
      <c r="E2218" s="402" t="s">
        <v>2155</v>
      </c>
      <c r="F2218" s="428" t="s">
        <v>1114</v>
      </c>
      <c r="G2218" s="443" t="s">
        <v>38</v>
      </c>
      <c r="H2218" s="432" t="s">
        <v>702</v>
      </c>
      <c r="I2218" s="429"/>
      <c r="J2218" s="429" t="s">
        <v>600</v>
      </c>
      <c r="K2218" s="432">
        <v>5</v>
      </c>
      <c r="L2218" s="308">
        <v>6071.5</v>
      </c>
      <c r="M2218" s="113">
        <v>5772.7</v>
      </c>
      <c r="N2218" s="308">
        <v>1254.2</v>
      </c>
      <c r="O2218" s="431">
        <v>357</v>
      </c>
      <c r="P2218" s="353" t="s">
        <v>78</v>
      </c>
      <c r="Q2218" s="113">
        <v>332415</v>
      </c>
      <c r="R2218" s="113">
        <v>0</v>
      </c>
      <c r="S2218" s="113">
        <f t="shared" si="1442"/>
        <v>149116.28</v>
      </c>
      <c r="T2218" s="113">
        <v>0</v>
      </c>
      <c r="U2218" s="308">
        <v>183298.72</v>
      </c>
      <c r="V2218" s="113">
        <v>0</v>
      </c>
      <c r="W2218" s="113">
        <f t="shared" si="1443"/>
        <v>54.750061763979247</v>
      </c>
      <c r="X2218" s="113">
        <v>54.75</v>
      </c>
      <c r="Y2218" s="120">
        <v>44561</v>
      </c>
    </row>
    <row r="2219" spans="1:25" ht="15" x14ac:dyDescent="0.25">
      <c r="A2219" s="484"/>
      <c r="B2219" s="97"/>
      <c r="C2219" s="97"/>
      <c r="D2219" s="211"/>
      <c r="E2219" s="402"/>
      <c r="F2219" s="618" t="s">
        <v>31</v>
      </c>
      <c r="G2219" s="352" t="s">
        <v>18</v>
      </c>
      <c r="H2219" s="352" t="s">
        <v>18</v>
      </c>
      <c r="I2219" s="352" t="s">
        <v>18</v>
      </c>
      <c r="J2219" s="352" t="s">
        <v>18</v>
      </c>
      <c r="K2219" s="352" t="s">
        <v>18</v>
      </c>
      <c r="L2219" s="114">
        <f>L2215</f>
        <v>6071.5</v>
      </c>
      <c r="M2219" s="114">
        <f t="shared" ref="M2219:O2219" si="1444">M2215</f>
        <v>5772.7</v>
      </c>
      <c r="N2219" s="114">
        <f t="shared" si="1444"/>
        <v>1254.2</v>
      </c>
      <c r="O2219" s="465">
        <f t="shared" si="1444"/>
        <v>357</v>
      </c>
      <c r="P2219" s="463" t="s">
        <v>18</v>
      </c>
      <c r="Q2219" s="114">
        <f>SUM(Q2215:Q2218)</f>
        <v>1089774</v>
      </c>
      <c r="R2219" s="114">
        <f t="shared" ref="R2219:U2219" si="1445">SUM(R2215:R2218)</f>
        <v>0</v>
      </c>
      <c r="S2219" s="114">
        <f t="shared" si="1445"/>
        <v>488855.92999999993</v>
      </c>
      <c r="T2219" s="114">
        <f t="shared" si="1445"/>
        <v>0</v>
      </c>
      <c r="U2219" s="114">
        <f t="shared" si="1445"/>
        <v>600918.07000000007</v>
      </c>
      <c r="V2219" s="114">
        <f>SUBTOTAL(9,V2215:V2218)</f>
        <v>0</v>
      </c>
      <c r="W2219" s="466" t="s">
        <v>18</v>
      </c>
      <c r="X2219" s="466" t="s">
        <v>18</v>
      </c>
      <c r="Y2219" s="468" t="s">
        <v>18</v>
      </c>
    </row>
    <row r="2220" spans="1:25" x14ac:dyDescent="0.25">
      <c r="A2220" s="437"/>
      <c r="B2220" s="34"/>
      <c r="C2220" s="34"/>
      <c r="D2220" s="132"/>
      <c r="E2220" s="405" t="s">
        <v>2156</v>
      </c>
      <c r="F2220" s="480" t="s">
        <v>865</v>
      </c>
      <c r="G2220" s="178" t="s">
        <v>38</v>
      </c>
      <c r="H2220" s="455" t="s">
        <v>611</v>
      </c>
      <c r="I2220" s="452"/>
      <c r="J2220" s="178" t="s">
        <v>613</v>
      </c>
      <c r="K2220" s="455">
        <v>4</v>
      </c>
      <c r="L2220" s="309">
        <v>2684.9</v>
      </c>
      <c r="M2220" s="111">
        <v>2441.8000000000002</v>
      </c>
      <c r="N2220" s="111">
        <v>764.6</v>
      </c>
      <c r="O2220" s="454">
        <v>144</v>
      </c>
      <c r="P2220" s="354" t="s">
        <v>2137</v>
      </c>
      <c r="Q2220" s="111">
        <v>1265769</v>
      </c>
      <c r="R2220" s="111">
        <v>0</v>
      </c>
      <c r="S2220" s="111">
        <f t="shared" ref="S2220:S2223" si="1446">Q2220-U2220</f>
        <v>567804.57999999996</v>
      </c>
      <c r="T2220" s="111">
        <v>0</v>
      </c>
      <c r="U2220" s="309">
        <v>697964.42</v>
      </c>
      <c r="V2220" s="111">
        <v>0</v>
      </c>
      <c r="W2220" s="111">
        <f t="shared" ref="W2220:W2223" si="1447">Q2220/L2220</f>
        <v>471.43990465194236</v>
      </c>
      <c r="X2220" s="111">
        <v>471.44</v>
      </c>
      <c r="Y2220" s="112">
        <v>44561</v>
      </c>
    </row>
    <row r="2221" spans="1:25" ht="15" x14ac:dyDescent="0.25">
      <c r="A2221" s="484"/>
      <c r="B2221" s="97"/>
      <c r="C2221" s="97"/>
      <c r="D2221" s="211"/>
      <c r="E2221" s="402" t="s">
        <v>2156</v>
      </c>
      <c r="F2221" s="428" t="s">
        <v>865</v>
      </c>
      <c r="G2221" s="443" t="s">
        <v>38</v>
      </c>
      <c r="H2221" s="432" t="s">
        <v>611</v>
      </c>
      <c r="I2221" s="429"/>
      <c r="J2221" s="443" t="s">
        <v>613</v>
      </c>
      <c r="K2221" s="432">
        <v>4</v>
      </c>
      <c r="L2221" s="308">
        <v>2684.9</v>
      </c>
      <c r="M2221" s="113">
        <v>2441.8000000000002</v>
      </c>
      <c r="N2221" s="113">
        <v>764.6</v>
      </c>
      <c r="O2221" s="431">
        <v>144</v>
      </c>
      <c r="P2221" s="353" t="s">
        <v>2138</v>
      </c>
      <c r="Q2221" s="113">
        <v>4482682</v>
      </c>
      <c r="R2221" s="113">
        <v>0</v>
      </c>
      <c r="S2221" s="113">
        <f t="shared" si="1446"/>
        <v>2010862.4700000002</v>
      </c>
      <c r="T2221" s="113">
        <v>0</v>
      </c>
      <c r="U2221" s="308">
        <v>2471819.5299999998</v>
      </c>
      <c r="V2221" s="113">
        <v>0</v>
      </c>
      <c r="W2221" s="113">
        <f t="shared" si="1447"/>
        <v>1669.58992886141</v>
      </c>
      <c r="X2221" s="113">
        <v>1669.59</v>
      </c>
      <c r="Y2221" s="120">
        <v>44561</v>
      </c>
    </row>
    <row r="2222" spans="1:25" ht="25.5" x14ac:dyDescent="0.25">
      <c r="A2222" s="484"/>
      <c r="B2222" s="97"/>
      <c r="C2222" s="97"/>
      <c r="D2222" s="211"/>
      <c r="E2222" s="402" t="s">
        <v>2156</v>
      </c>
      <c r="F2222" s="428" t="s">
        <v>865</v>
      </c>
      <c r="G2222" s="429" t="s">
        <v>38</v>
      </c>
      <c r="H2222" s="443" t="s">
        <v>611</v>
      </c>
      <c r="I2222" s="429"/>
      <c r="J2222" s="443" t="s">
        <v>613</v>
      </c>
      <c r="K2222" s="429">
        <v>4</v>
      </c>
      <c r="L2222" s="113">
        <v>2684.9</v>
      </c>
      <c r="M2222" s="308">
        <v>2441.8000000000002</v>
      </c>
      <c r="N2222" s="308">
        <v>764.6</v>
      </c>
      <c r="O2222" s="431">
        <v>144</v>
      </c>
      <c r="P2222" s="353" t="s">
        <v>2140</v>
      </c>
      <c r="Q2222" s="113">
        <v>87743</v>
      </c>
      <c r="R2222" s="113">
        <v>0</v>
      </c>
      <c r="S2222" s="113">
        <f t="shared" si="1446"/>
        <v>39360.17</v>
      </c>
      <c r="T2222" s="113">
        <v>0</v>
      </c>
      <c r="U2222" s="308">
        <v>48382.83</v>
      </c>
      <c r="V2222" s="113">
        <v>0</v>
      </c>
      <c r="W2222" s="113">
        <f t="shared" si="1447"/>
        <v>32.680174308167899</v>
      </c>
      <c r="X2222" s="113">
        <v>32.68</v>
      </c>
      <c r="Y2222" s="120">
        <v>44561</v>
      </c>
    </row>
    <row r="2223" spans="1:25" ht="15" x14ac:dyDescent="0.25">
      <c r="A2223" s="484"/>
      <c r="B2223" s="97"/>
      <c r="C2223" s="97"/>
      <c r="D2223" s="211"/>
      <c r="E2223" s="403" t="s">
        <v>2156</v>
      </c>
      <c r="F2223" s="427" t="s">
        <v>865</v>
      </c>
      <c r="G2223" s="179" t="s">
        <v>38</v>
      </c>
      <c r="H2223" s="424" t="s">
        <v>611</v>
      </c>
      <c r="I2223" s="423"/>
      <c r="J2223" s="179" t="s">
        <v>613</v>
      </c>
      <c r="K2223" s="424">
        <v>4</v>
      </c>
      <c r="L2223" s="310">
        <v>2684.9</v>
      </c>
      <c r="M2223" s="116">
        <v>2441.8000000000002</v>
      </c>
      <c r="N2223" s="310">
        <v>764.6</v>
      </c>
      <c r="O2223" s="426">
        <v>144</v>
      </c>
      <c r="P2223" s="355" t="s">
        <v>35</v>
      </c>
      <c r="Q2223" s="116">
        <v>87743</v>
      </c>
      <c r="R2223" s="116">
        <v>0</v>
      </c>
      <c r="S2223" s="116">
        <f t="shared" si="1446"/>
        <v>39360.17</v>
      </c>
      <c r="T2223" s="116">
        <v>0</v>
      </c>
      <c r="U2223" s="310">
        <v>48382.83</v>
      </c>
      <c r="V2223" s="116">
        <v>0</v>
      </c>
      <c r="W2223" s="116">
        <f t="shared" si="1447"/>
        <v>32.680174308167899</v>
      </c>
      <c r="X2223" s="116">
        <v>32.68</v>
      </c>
      <c r="Y2223" s="121">
        <v>44561</v>
      </c>
    </row>
    <row r="2224" spans="1:25" ht="15" x14ac:dyDescent="0.25">
      <c r="A2224" s="484"/>
      <c r="B2224" s="97"/>
      <c r="C2224" s="97"/>
      <c r="D2224" s="211"/>
      <c r="E2224" s="402"/>
      <c r="F2224" s="618" t="s">
        <v>31</v>
      </c>
      <c r="G2224" s="352" t="s">
        <v>18</v>
      </c>
      <c r="H2224" s="352" t="s">
        <v>18</v>
      </c>
      <c r="I2224" s="352" t="s">
        <v>18</v>
      </c>
      <c r="J2224" s="352" t="s">
        <v>18</v>
      </c>
      <c r="K2224" s="352" t="s">
        <v>18</v>
      </c>
      <c r="L2224" s="114">
        <f>L2220</f>
        <v>2684.9</v>
      </c>
      <c r="M2224" s="114">
        <f t="shared" ref="M2224:O2224" si="1448">M2220</f>
        <v>2441.8000000000002</v>
      </c>
      <c r="N2224" s="114">
        <f t="shared" si="1448"/>
        <v>764.6</v>
      </c>
      <c r="O2224" s="465">
        <f t="shared" si="1448"/>
        <v>144</v>
      </c>
      <c r="P2224" s="463" t="s">
        <v>18</v>
      </c>
      <c r="Q2224" s="114">
        <f>SUM(Q2220:Q2223)</f>
        <v>5923937</v>
      </c>
      <c r="R2224" s="114">
        <f t="shared" ref="R2224:U2224" si="1449">SUM(R2220:R2223)</f>
        <v>0</v>
      </c>
      <c r="S2224" s="114">
        <f t="shared" si="1449"/>
        <v>2657387.39</v>
      </c>
      <c r="T2224" s="114">
        <f t="shared" si="1449"/>
        <v>0</v>
      </c>
      <c r="U2224" s="114">
        <f t="shared" si="1449"/>
        <v>3266549.61</v>
      </c>
      <c r="V2224" s="114">
        <f>SUBTOTAL(9,V2220:V2223)</f>
        <v>0</v>
      </c>
      <c r="W2224" s="466" t="s">
        <v>18</v>
      </c>
      <c r="X2224" s="466" t="s">
        <v>18</v>
      </c>
      <c r="Y2224" s="468" t="s">
        <v>18</v>
      </c>
    </row>
    <row r="2225" spans="1:25" ht="25.5" x14ac:dyDescent="0.25">
      <c r="A2225" s="484"/>
      <c r="B2225" s="97"/>
      <c r="C2225" s="97"/>
      <c r="D2225" s="211"/>
      <c r="E2225" s="402" t="s">
        <v>2157</v>
      </c>
      <c r="F2225" s="428" t="s">
        <v>918</v>
      </c>
      <c r="G2225" s="443" t="s">
        <v>38</v>
      </c>
      <c r="H2225" s="432" t="s">
        <v>720</v>
      </c>
      <c r="I2225" s="443"/>
      <c r="J2225" s="429" t="s">
        <v>600</v>
      </c>
      <c r="K2225" s="432">
        <v>5</v>
      </c>
      <c r="L2225" s="308">
        <v>6009.5</v>
      </c>
      <c r="M2225" s="113">
        <v>5400.5</v>
      </c>
      <c r="N2225" s="113">
        <v>1380.6</v>
      </c>
      <c r="O2225" s="431">
        <v>360</v>
      </c>
      <c r="P2225" s="353" t="s">
        <v>2140</v>
      </c>
      <c r="Q2225" s="113">
        <v>249875</v>
      </c>
      <c r="R2225" s="113">
        <v>0</v>
      </c>
      <c r="S2225" s="113">
        <f>Q2225-U2225</f>
        <v>112090.1</v>
      </c>
      <c r="T2225" s="113">
        <v>0</v>
      </c>
      <c r="U2225" s="308">
        <v>137784.9</v>
      </c>
      <c r="V2225" s="113">
        <v>0</v>
      </c>
      <c r="W2225" s="113">
        <f>Q2225/L2225</f>
        <v>41.57999833596805</v>
      </c>
      <c r="X2225" s="113">
        <v>41.58</v>
      </c>
      <c r="Y2225" s="120">
        <v>44561</v>
      </c>
    </row>
    <row r="2226" spans="1:25" ht="14.25" x14ac:dyDescent="0.25">
      <c r="A2226" s="437"/>
      <c r="B2226" s="34"/>
      <c r="C2226" s="34"/>
      <c r="D2226" s="132"/>
      <c r="E2226" s="402"/>
      <c r="F2226" s="618" t="s">
        <v>31</v>
      </c>
      <c r="G2226" s="352" t="s">
        <v>18</v>
      </c>
      <c r="H2226" s="352" t="s">
        <v>18</v>
      </c>
      <c r="I2226" s="352" t="s">
        <v>18</v>
      </c>
      <c r="J2226" s="352" t="s">
        <v>18</v>
      </c>
      <c r="K2226" s="352" t="s">
        <v>18</v>
      </c>
      <c r="L2226" s="114">
        <f>L2225</f>
        <v>6009.5</v>
      </c>
      <c r="M2226" s="114">
        <f t="shared" ref="M2226:O2226" si="1450">M2225</f>
        <v>5400.5</v>
      </c>
      <c r="N2226" s="114">
        <f t="shared" si="1450"/>
        <v>1380.6</v>
      </c>
      <c r="O2226" s="465">
        <f t="shared" si="1450"/>
        <v>360</v>
      </c>
      <c r="P2226" s="463" t="s">
        <v>18</v>
      </c>
      <c r="Q2226" s="114">
        <f>SUM(Q2225:Q2225)</f>
        <v>249875</v>
      </c>
      <c r="R2226" s="114">
        <f t="shared" ref="R2226:U2226" si="1451">SUM(R2225:R2225)</f>
        <v>0</v>
      </c>
      <c r="S2226" s="114">
        <f t="shared" si="1451"/>
        <v>112090.1</v>
      </c>
      <c r="T2226" s="114">
        <f t="shared" si="1451"/>
        <v>0</v>
      </c>
      <c r="U2226" s="114">
        <f t="shared" si="1451"/>
        <v>137784.9</v>
      </c>
      <c r="V2226" s="114">
        <f>SUBTOTAL(9,V2225:V2225)</f>
        <v>0</v>
      </c>
      <c r="W2226" s="466" t="s">
        <v>18</v>
      </c>
      <c r="X2226" s="466" t="s">
        <v>18</v>
      </c>
      <c r="Y2226" s="468" t="s">
        <v>18</v>
      </c>
    </row>
    <row r="2227" spans="1:25" ht="15" x14ac:dyDescent="0.25">
      <c r="A2227" s="484"/>
      <c r="B2227" s="97"/>
      <c r="C2227" s="97"/>
      <c r="D2227" s="211"/>
      <c r="E2227" s="402" t="s">
        <v>2158</v>
      </c>
      <c r="F2227" s="428" t="s">
        <v>866</v>
      </c>
      <c r="G2227" s="443" t="s">
        <v>38</v>
      </c>
      <c r="H2227" s="432" t="s">
        <v>602</v>
      </c>
      <c r="I2227" s="443"/>
      <c r="J2227" s="429" t="s">
        <v>600</v>
      </c>
      <c r="K2227" s="432">
        <v>5</v>
      </c>
      <c r="L2227" s="308">
        <v>4899.6000000000004</v>
      </c>
      <c r="M2227" s="113">
        <v>4447.8</v>
      </c>
      <c r="N2227" s="113">
        <v>1108</v>
      </c>
      <c r="O2227" s="431">
        <v>270</v>
      </c>
      <c r="P2227" s="353" t="s">
        <v>35</v>
      </c>
      <c r="Q2227" s="113">
        <v>203725</v>
      </c>
      <c r="R2227" s="113">
        <v>0</v>
      </c>
      <c r="S2227" s="113">
        <f t="shared" ref="S2227:S2228" si="1452">Q2227-U2227</f>
        <v>91387.91</v>
      </c>
      <c r="T2227" s="113">
        <v>0</v>
      </c>
      <c r="U2227" s="308">
        <v>112337.09</v>
      </c>
      <c r="V2227" s="113">
        <v>0</v>
      </c>
      <c r="W2227" s="113">
        <f t="shared" ref="W2227:W2228" si="1453">Q2227/L2227</f>
        <v>41.579924891827901</v>
      </c>
      <c r="X2227" s="113">
        <v>41.58</v>
      </c>
      <c r="Y2227" s="120">
        <v>44561</v>
      </c>
    </row>
    <row r="2228" spans="1:25" ht="15" x14ac:dyDescent="0.25">
      <c r="A2228" s="484"/>
      <c r="B2228" s="97"/>
      <c r="C2228" s="97"/>
      <c r="D2228" s="211"/>
      <c r="E2228" s="402" t="s">
        <v>2158</v>
      </c>
      <c r="F2228" s="428" t="s">
        <v>866</v>
      </c>
      <c r="G2228" s="443" t="s">
        <v>38</v>
      </c>
      <c r="H2228" s="432" t="s">
        <v>602</v>
      </c>
      <c r="I2228" s="443"/>
      <c r="J2228" s="429" t="s">
        <v>600</v>
      </c>
      <c r="K2228" s="432">
        <v>5</v>
      </c>
      <c r="L2228" s="308">
        <v>4899.6000000000004</v>
      </c>
      <c r="M2228" s="113">
        <v>4447.8</v>
      </c>
      <c r="N2228" s="113">
        <v>1108</v>
      </c>
      <c r="O2228" s="431">
        <v>270</v>
      </c>
      <c r="P2228" s="353" t="s">
        <v>78</v>
      </c>
      <c r="Q2228" s="113">
        <v>268253</v>
      </c>
      <c r="R2228" s="113">
        <v>0</v>
      </c>
      <c r="S2228" s="113">
        <f t="shared" si="1452"/>
        <v>120334.19</v>
      </c>
      <c r="T2228" s="113">
        <v>0</v>
      </c>
      <c r="U2228" s="308">
        <v>147918.81</v>
      </c>
      <c r="V2228" s="113">
        <v>0</v>
      </c>
      <c r="W2228" s="113">
        <f t="shared" si="1453"/>
        <v>54.749979590170625</v>
      </c>
      <c r="X2228" s="113">
        <v>54.75</v>
      </c>
      <c r="Y2228" s="120">
        <v>44561</v>
      </c>
    </row>
    <row r="2229" spans="1:25" ht="14.25" x14ac:dyDescent="0.25">
      <c r="A2229" s="437"/>
      <c r="B2229" s="34"/>
      <c r="C2229" s="34"/>
      <c r="D2229" s="132"/>
      <c r="E2229" s="402"/>
      <c r="F2229" s="618" t="s">
        <v>31</v>
      </c>
      <c r="G2229" s="352" t="s">
        <v>18</v>
      </c>
      <c r="H2229" s="352" t="s">
        <v>18</v>
      </c>
      <c r="I2229" s="352" t="s">
        <v>18</v>
      </c>
      <c r="J2229" s="352" t="s">
        <v>18</v>
      </c>
      <c r="K2229" s="352" t="s">
        <v>18</v>
      </c>
      <c r="L2229" s="114">
        <f>L2227</f>
        <v>4899.6000000000004</v>
      </c>
      <c r="M2229" s="114">
        <f t="shared" ref="M2229:O2229" si="1454">M2227</f>
        <v>4447.8</v>
      </c>
      <c r="N2229" s="114">
        <f t="shared" si="1454"/>
        <v>1108</v>
      </c>
      <c r="O2229" s="465">
        <f t="shared" si="1454"/>
        <v>270</v>
      </c>
      <c r="P2229" s="463" t="s">
        <v>18</v>
      </c>
      <c r="Q2229" s="114">
        <f>SUM(Q2227:Q2228)</f>
        <v>471978</v>
      </c>
      <c r="R2229" s="114">
        <f t="shared" ref="R2229:U2229" si="1455">SUM(R2227:R2228)</f>
        <v>0</v>
      </c>
      <c r="S2229" s="114">
        <f t="shared" si="1455"/>
        <v>211722.1</v>
      </c>
      <c r="T2229" s="114">
        <f t="shared" si="1455"/>
        <v>0</v>
      </c>
      <c r="U2229" s="114">
        <f t="shared" si="1455"/>
        <v>260255.9</v>
      </c>
      <c r="V2229" s="114">
        <f>SUBTOTAL(9,V2227:V2228)</f>
        <v>0</v>
      </c>
      <c r="W2229" s="466" t="s">
        <v>18</v>
      </c>
      <c r="X2229" s="466" t="s">
        <v>18</v>
      </c>
      <c r="Y2229" s="468" t="s">
        <v>18</v>
      </c>
    </row>
    <row r="2230" spans="1:25" ht="15" x14ac:dyDescent="0.25">
      <c r="A2230" s="484"/>
      <c r="B2230" s="97"/>
      <c r="C2230" s="97"/>
      <c r="D2230" s="211"/>
      <c r="E2230" s="402" t="s">
        <v>2159</v>
      </c>
      <c r="F2230" s="428" t="s">
        <v>897</v>
      </c>
      <c r="G2230" s="429" t="s">
        <v>38</v>
      </c>
      <c r="H2230" s="443" t="s">
        <v>623</v>
      </c>
      <c r="I2230" s="432"/>
      <c r="J2230" s="443" t="s">
        <v>705</v>
      </c>
      <c r="K2230" s="429">
        <v>4</v>
      </c>
      <c r="L2230" s="113">
        <v>2251.1</v>
      </c>
      <c r="M2230" s="308">
        <v>2031.9</v>
      </c>
      <c r="N2230" s="308"/>
      <c r="O2230" s="431">
        <v>144</v>
      </c>
      <c r="P2230" s="353" t="s">
        <v>2119</v>
      </c>
      <c r="Q2230" s="113">
        <v>142450</v>
      </c>
      <c r="R2230" s="113">
        <v>0</v>
      </c>
      <c r="S2230" s="113">
        <f t="shared" ref="S2230:S2235" si="1456">Q2230-U2230</f>
        <v>63900.89</v>
      </c>
      <c r="T2230" s="113">
        <v>0</v>
      </c>
      <c r="U2230" s="308">
        <v>78549.11</v>
      </c>
      <c r="V2230" s="113">
        <v>0</v>
      </c>
      <c r="W2230" s="113">
        <f t="shared" ref="W2230:W2235" si="1457">Q2230/L2230</f>
        <v>63.280174137088537</v>
      </c>
      <c r="X2230" s="113">
        <v>63.28</v>
      </c>
      <c r="Y2230" s="120">
        <v>44561</v>
      </c>
    </row>
    <row r="2231" spans="1:25" ht="15" x14ac:dyDescent="0.25">
      <c r="A2231" s="484"/>
      <c r="B2231" s="97"/>
      <c r="C2231" s="97"/>
      <c r="D2231" s="211"/>
      <c r="E2231" s="402" t="s">
        <v>2159</v>
      </c>
      <c r="F2231" s="428" t="s">
        <v>897</v>
      </c>
      <c r="G2231" s="429" t="s">
        <v>38</v>
      </c>
      <c r="H2231" s="443" t="s">
        <v>623</v>
      </c>
      <c r="I2231" s="432"/>
      <c r="J2231" s="443" t="s">
        <v>705</v>
      </c>
      <c r="K2231" s="429">
        <v>4</v>
      </c>
      <c r="L2231" s="113">
        <v>2251.1</v>
      </c>
      <c r="M2231" s="308">
        <v>2031.9</v>
      </c>
      <c r="N2231" s="308"/>
      <c r="O2231" s="431">
        <v>144</v>
      </c>
      <c r="P2231" s="353" t="s">
        <v>2111</v>
      </c>
      <c r="Q2231" s="113">
        <v>1006782</v>
      </c>
      <c r="R2231" s="113">
        <v>0</v>
      </c>
      <c r="S2231" s="113">
        <f t="shared" si="1456"/>
        <v>451626.98</v>
      </c>
      <c r="T2231" s="113">
        <v>0</v>
      </c>
      <c r="U2231" s="308">
        <v>555155.02</v>
      </c>
      <c r="V2231" s="113">
        <v>0</v>
      </c>
      <c r="W2231" s="113">
        <f t="shared" si="1457"/>
        <v>447.24001599218161</v>
      </c>
      <c r="X2231" s="113">
        <v>447.24</v>
      </c>
      <c r="Y2231" s="120">
        <v>44561</v>
      </c>
    </row>
    <row r="2232" spans="1:25" ht="15" x14ac:dyDescent="0.25">
      <c r="A2232" s="484"/>
      <c r="B2232" s="97"/>
      <c r="C2232" s="97"/>
      <c r="D2232" s="211"/>
      <c r="E2232" s="402" t="s">
        <v>2159</v>
      </c>
      <c r="F2232" s="428" t="s">
        <v>897</v>
      </c>
      <c r="G2232" s="429" t="s">
        <v>38</v>
      </c>
      <c r="H2232" s="443" t="s">
        <v>623</v>
      </c>
      <c r="I2232" s="432"/>
      <c r="J2232" s="443" t="s">
        <v>705</v>
      </c>
      <c r="K2232" s="429">
        <v>4</v>
      </c>
      <c r="L2232" s="113">
        <v>2251.1</v>
      </c>
      <c r="M2232" s="308">
        <v>2031.9</v>
      </c>
      <c r="N2232" s="308"/>
      <c r="O2232" s="431">
        <v>144</v>
      </c>
      <c r="P2232" s="353" t="s">
        <v>2115</v>
      </c>
      <c r="Q2232" s="113">
        <v>695928</v>
      </c>
      <c r="R2232" s="113">
        <v>0</v>
      </c>
      <c r="S2232" s="113">
        <f t="shared" si="1456"/>
        <v>312182.64</v>
      </c>
      <c r="T2232" s="113">
        <v>0</v>
      </c>
      <c r="U2232" s="308">
        <v>383745.36</v>
      </c>
      <c r="V2232" s="113">
        <v>0</v>
      </c>
      <c r="W2232" s="113">
        <f t="shared" si="1457"/>
        <v>309.15019323886099</v>
      </c>
      <c r="X2232" s="113">
        <v>309.14999999999998</v>
      </c>
      <c r="Y2232" s="120">
        <v>44561</v>
      </c>
    </row>
    <row r="2233" spans="1:25" x14ac:dyDescent="0.25">
      <c r="A2233" s="437"/>
      <c r="B2233" s="34"/>
      <c r="C2233" s="34"/>
      <c r="D2233" s="132"/>
      <c r="E2233" s="402" t="s">
        <v>2159</v>
      </c>
      <c r="F2233" s="428" t="s">
        <v>897</v>
      </c>
      <c r="G2233" s="429" t="s">
        <v>38</v>
      </c>
      <c r="H2233" s="443" t="s">
        <v>623</v>
      </c>
      <c r="I2233" s="432"/>
      <c r="J2233" s="443" t="s">
        <v>705</v>
      </c>
      <c r="K2233" s="429">
        <v>4</v>
      </c>
      <c r="L2233" s="113">
        <v>2251.1</v>
      </c>
      <c r="M2233" s="308">
        <v>2031.9</v>
      </c>
      <c r="N2233" s="308"/>
      <c r="O2233" s="431">
        <v>144</v>
      </c>
      <c r="P2233" s="353" t="s">
        <v>2137</v>
      </c>
      <c r="Q2233" s="113">
        <v>1997243</v>
      </c>
      <c r="R2233" s="113">
        <v>0</v>
      </c>
      <c r="S2233" s="113">
        <f t="shared" si="1456"/>
        <v>895932.6100000001</v>
      </c>
      <c r="T2233" s="113">
        <v>0</v>
      </c>
      <c r="U2233" s="308">
        <v>1101310.3899999999</v>
      </c>
      <c r="V2233" s="113">
        <v>0</v>
      </c>
      <c r="W2233" s="113">
        <f t="shared" si="1457"/>
        <v>887.22979876504826</v>
      </c>
      <c r="X2233" s="113">
        <v>887.23</v>
      </c>
      <c r="Y2233" s="120">
        <v>44561</v>
      </c>
    </row>
    <row r="2234" spans="1:25" ht="15" x14ac:dyDescent="0.25">
      <c r="A2234" s="484"/>
      <c r="B2234" s="97"/>
      <c r="C2234" s="97"/>
      <c r="D2234" s="211"/>
      <c r="E2234" s="402" t="s">
        <v>2159</v>
      </c>
      <c r="F2234" s="428" t="s">
        <v>897</v>
      </c>
      <c r="G2234" s="429" t="s">
        <v>38</v>
      </c>
      <c r="H2234" s="443" t="s">
        <v>623</v>
      </c>
      <c r="I2234" s="432"/>
      <c r="J2234" s="443" t="s">
        <v>705</v>
      </c>
      <c r="K2234" s="429">
        <v>4</v>
      </c>
      <c r="L2234" s="113">
        <v>2251.1</v>
      </c>
      <c r="M2234" s="308">
        <v>2031.9</v>
      </c>
      <c r="N2234" s="308"/>
      <c r="O2234" s="431">
        <v>144</v>
      </c>
      <c r="P2234" s="353" t="s">
        <v>2120</v>
      </c>
      <c r="Q2234" s="113">
        <v>858389</v>
      </c>
      <c r="R2234" s="113">
        <v>0</v>
      </c>
      <c r="S2234" s="113">
        <f t="shared" si="1456"/>
        <v>385060.16</v>
      </c>
      <c r="T2234" s="113">
        <v>0</v>
      </c>
      <c r="U2234" s="308">
        <v>473328.84</v>
      </c>
      <c r="V2234" s="113">
        <v>0</v>
      </c>
      <c r="W2234" s="113">
        <f t="shared" si="1457"/>
        <v>381.31979920927546</v>
      </c>
      <c r="X2234" s="113">
        <v>381.32</v>
      </c>
      <c r="Y2234" s="120">
        <v>44561</v>
      </c>
    </row>
    <row r="2235" spans="1:25" ht="15" x14ac:dyDescent="0.25">
      <c r="A2235" s="484"/>
      <c r="B2235" s="97"/>
      <c r="C2235" s="97"/>
      <c r="D2235" s="211"/>
      <c r="E2235" s="402" t="s">
        <v>2159</v>
      </c>
      <c r="F2235" s="428" t="s">
        <v>897</v>
      </c>
      <c r="G2235" s="429" t="s">
        <v>38</v>
      </c>
      <c r="H2235" s="443" t="s">
        <v>623</v>
      </c>
      <c r="I2235" s="432"/>
      <c r="J2235" s="443" t="s">
        <v>705</v>
      </c>
      <c r="K2235" s="429">
        <v>4</v>
      </c>
      <c r="L2235" s="113">
        <v>2251.1</v>
      </c>
      <c r="M2235" s="308">
        <v>2031.9</v>
      </c>
      <c r="N2235" s="308"/>
      <c r="O2235" s="431">
        <v>144</v>
      </c>
      <c r="P2235" s="353" t="s">
        <v>2138</v>
      </c>
      <c r="Q2235" s="113">
        <v>2713611</v>
      </c>
      <c r="R2235" s="113">
        <v>0</v>
      </c>
      <c r="S2235" s="113">
        <f t="shared" si="1456"/>
        <v>1217284.32</v>
      </c>
      <c r="T2235" s="113">
        <v>0</v>
      </c>
      <c r="U2235" s="308">
        <v>1496326.68</v>
      </c>
      <c r="V2235" s="113">
        <v>0</v>
      </c>
      <c r="W2235" s="113">
        <f t="shared" si="1457"/>
        <v>1205.4599973346365</v>
      </c>
      <c r="X2235" s="113">
        <v>1205.46</v>
      </c>
      <c r="Y2235" s="120">
        <v>44561</v>
      </c>
    </row>
    <row r="2236" spans="1:25" ht="15" x14ac:dyDescent="0.25">
      <c r="A2236" s="484"/>
      <c r="B2236" s="97"/>
      <c r="C2236" s="97"/>
      <c r="D2236" s="211"/>
      <c r="E2236" s="402"/>
      <c r="F2236" s="618" t="s">
        <v>31</v>
      </c>
      <c r="G2236" s="352" t="s">
        <v>18</v>
      </c>
      <c r="H2236" s="352" t="s">
        <v>18</v>
      </c>
      <c r="I2236" s="352" t="s">
        <v>18</v>
      </c>
      <c r="J2236" s="352" t="s">
        <v>18</v>
      </c>
      <c r="K2236" s="352" t="s">
        <v>18</v>
      </c>
      <c r="L2236" s="114">
        <f>L2230</f>
        <v>2251.1</v>
      </c>
      <c r="M2236" s="114">
        <f t="shared" ref="M2236:O2236" si="1458">M2230</f>
        <v>2031.9</v>
      </c>
      <c r="N2236" s="114">
        <f t="shared" si="1458"/>
        <v>0</v>
      </c>
      <c r="O2236" s="465">
        <f t="shared" si="1458"/>
        <v>144</v>
      </c>
      <c r="P2236" s="463" t="s">
        <v>18</v>
      </c>
      <c r="Q2236" s="114">
        <f>SUM(Q2230:Q2235)</f>
        <v>7414403</v>
      </c>
      <c r="R2236" s="114">
        <f t="shared" ref="R2236:U2236" si="1459">SUM(R2230:R2235)</f>
        <v>0</v>
      </c>
      <c r="S2236" s="114">
        <f t="shared" si="1459"/>
        <v>3325987.6000000006</v>
      </c>
      <c r="T2236" s="114">
        <f t="shared" si="1459"/>
        <v>0</v>
      </c>
      <c r="U2236" s="114">
        <f t="shared" si="1459"/>
        <v>4088415.3999999994</v>
      </c>
      <c r="V2236" s="114">
        <f>SUBTOTAL(9,V2230:V2235)</f>
        <v>0</v>
      </c>
      <c r="W2236" s="466" t="s">
        <v>18</v>
      </c>
      <c r="X2236" s="466" t="s">
        <v>18</v>
      </c>
      <c r="Y2236" s="468" t="s">
        <v>18</v>
      </c>
    </row>
    <row r="2237" spans="1:25" x14ac:dyDescent="0.25">
      <c r="A2237" s="437"/>
      <c r="B2237" s="34"/>
      <c r="C2237" s="34"/>
      <c r="D2237" s="132"/>
      <c r="E2237" s="402" t="s">
        <v>2160</v>
      </c>
      <c r="F2237" s="428" t="s">
        <v>867</v>
      </c>
      <c r="G2237" s="443" t="s">
        <v>38</v>
      </c>
      <c r="H2237" s="432" t="s">
        <v>619</v>
      </c>
      <c r="I2237" s="443"/>
      <c r="J2237" s="429" t="s">
        <v>629</v>
      </c>
      <c r="K2237" s="432">
        <v>3</v>
      </c>
      <c r="L2237" s="308">
        <v>1308.4000000000001</v>
      </c>
      <c r="M2237" s="113">
        <v>1235.3</v>
      </c>
      <c r="N2237" s="113">
        <v>788</v>
      </c>
      <c r="O2237" s="431">
        <v>48</v>
      </c>
      <c r="P2237" s="353" t="s">
        <v>2111</v>
      </c>
      <c r="Q2237" s="113">
        <v>637452</v>
      </c>
      <c r="R2237" s="113">
        <v>0</v>
      </c>
      <c r="S2237" s="113">
        <f t="shared" ref="S2237:S2241" si="1460">Q2237-U2237</f>
        <v>285951.2</v>
      </c>
      <c r="T2237" s="113">
        <v>0</v>
      </c>
      <c r="U2237" s="308">
        <v>351500.79999999999</v>
      </c>
      <c r="V2237" s="113">
        <v>0</v>
      </c>
      <c r="W2237" s="113">
        <f t="shared" ref="W2237:W2241" si="1461">Q2237/L2237</f>
        <v>487.1996331397126</v>
      </c>
      <c r="X2237" s="113">
        <v>487.2</v>
      </c>
      <c r="Y2237" s="120">
        <v>44561</v>
      </c>
    </row>
    <row r="2238" spans="1:25" ht="15" x14ac:dyDescent="0.25">
      <c r="A2238" s="484"/>
      <c r="B2238" s="97"/>
      <c r="C2238" s="97"/>
      <c r="D2238" s="211"/>
      <c r="E2238" s="402" t="s">
        <v>2160</v>
      </c>
      <c r="F2238" s="428" t="s">
        <v>867</v>
      </c>
      <c r="G2238" s="443" t="s">
        <v>38</v>
      </c>
      <c r="H2238" s="432" t="s">
        <v>619</v>
      </c>
      <c r="I2238" s="443"/>
      <c r="J2238" s="429" t="s">
        <v>629</v>
      </c>
      <c r="K2238" s="432">
        <v>3</v>
      </c>
      <c r="L2238" s="308">
        <v>1308.4000000000001</v>
      </c>
      <c r="M2238" s="113">
        <v>1235.3</v>
      </c>
      <c r="N2238" s="113">
        <v>788</v>
      </c>
      <c r="O2238" s="431">
        <v>48</v>
      </c>
      <c r="P2238" s="353" t="s">
        <v>2137</v>
      </c>
      <c r="Q2238" s="113">
        <v>1781884</v>
      </c>
      <c r="R2238" s="113">
        <v>0</v>
      </c>
      <c r="S2238" s="113">
        <f t="shared" si="1460"/>
        <v>799325.87</v>
      </c>
      <c r="T2238" s="113">
        <v>0</v>
      </c>
      <c r="U2238" s="308">
        <v>982558.13</v>
      </c>
      <c r="V2238" s="113">
        <v>0</v>
      </c>
      <c r="W2238" s="113">
        <f t="shared" si="1461"/>
        <v>1361.8801589727912</v>
      </c>
      <c r="X2238" s="113">
        <v>1361.88</v>
      </c>
      <c r="Y2238" s="120">
        <v>44561</v>
      </c>
    </row>
    <row r="2239" spans="1:25" ht="15" x14ac:dyDescent="0.25">
      <c r="A2239" s="484"/>
      <c r="B2239" s="97"/>
      <c r="C2239" s="97"/>
      <c r="D2239" s="211"/>
      <c r="E2239" s="402" t="s">
        <v>2160</v>
      </c>
      <c r="F2239" s="428" t="s">
        <v>867</v>
      </c>
      <c r="G2239" s="443" t="s">
        <v>38</v>
      </c>
      <c r="H2239" s="432" t="s">
        <v>619</v>
      </c>
      <c r="I2239" s="443"/>
      <c r="J2239" s="429" t="s">
        <v>629</v>
      </c>
      <c r="K2239" s="432">
        <v>3</v>
      </c>
      <c r="L2239" s="308">
        <v>1308.4000000000001</v>
      </c>
      <c r="M2239" s="113">
        <v>1235.3</v>
      </c>
      <c r="N2239" s="113">
        <v>788</v>
      </c>
      <c r="O2239" s="431">
        <v>48</v>
      </c>
      <c r="P2239" s="353" t="s">
        <v>2120</v>
      </c>
      <c r="Q2239" s="113">
        <v>621961</v>
      </c>
      <c r="R2239" s="113">
        <v>0</v>
      </c>
      <c r="S2239" s="113">
        <f t="shared" si="1460"/>
        <v>279002.18</v>
      </c>
      <c r="T2239" s="113">
        <v>0</v>
      </c>
      <c r="U2239" s="308">
        <v>342958.82</v>
      </c>
      <c r="V2239" s="113">
        <v>0</v>
      </c>
      <c r="W2239" s="113">
        <f t="shared" si="1461"/>
        <v>475.35998165698561</v>
      </c>
      <c r="X2239" s="113">
        <v>475.36</v>
      </c>
      <c r="Y2239" s="120">
        <v>44561</v>
      </c>
    </row>
    <row r="2240" spans="1:25" ht="15" x14ac:dyDescent="0.25">
      <c r="A2240" s="484"/>
      <c r="B2240" s="97"/>
      <c r="C2240" s="97"/>
      <c r="D2240" s="211"/>
      <c r="E2240" s="402" t="s">
        <v>2160</v>
      </c>
      <c r="F2240" s="428" t="s">
        <v>867</v>
      </c>
      <c r="G2240" s="443" t="s">
        <v>38</v>
      </c>
      <c r="H2240" s="432" t="s">
        <v>619</v>
      </c>
      <c r="I2240" s="443"/>
      <c r="J2240" s="429" t="s">
        <v>629</v>
      </c>
      <c r="K2240" s="432">
        <v>3</v>
      </c>
      <c r="L2240" s="308">
        <v>1308.4000000000001</v>
      </c>
      <c r="M2240" s="113">
        <v>1235.3</v>
      </c>
      <c r="N2240" s="113">
        <v>788</v>
      </c>
      <c r="O2240" s="431">
        <v>48</v>
      </c>
      <c r="P2240" s="353" t="s">
        <v>2138</v>
      </c>
      <c r="Q2240" s="113">
        <v>2735524</v>
      </c>
      <c r="R2240" s="113">
        <v>0</v>
      </c>
      <c r="S2240" s="113">
        <f t="shared" si="1460"/>
        <v>1227114.1599999999</v>
      </c>
      <c r="T2240" s="113">
        <v>0</v>
      </c>
      <c r="U2240" s="308">
        <v>1508409.84</v>
      </c>
      <c r="V2240" s="113">
        <v>0</v>
      </c>
      <c r="W2240" s="113">
        <f t="shared" si="1461"/>
        <v>2090.7398349128707</v>
      </c>
      <c r="X2240" s="113">
        <v>2090.7399999999998</v>
      </c>
      <c r="Y2240" s="120">
        <v>44561</v>
      </c>
    </row>
    <row r="2241" spans="1:25" ht="15" x14ac:dyDescent="0.25">
      <c r="A2241" s="484"/>
      <c r="B2241" s="97"/>
      <c r="C2241" s="97"/>
      <c r="D2241" s="211"/>
      <c r="E2241" s="402" t="s">
        <v>2160</v>
      </c>
      <c r="F2241" s="428" t="s">
        <v>867</v>
      </c>
      <c r="G2241" s="443" t="s">
        <v>38</v>
      </c>
      <c r="H2241" s="432" t="s">
        <v>619</v>
      </c>
      <c r="I2241" s="443"/>
      <c r="J2241" s="429" t="s">
        <v>629</v>
      </c>
      <c r="K2241" s="432">
        <v>3</v>
      </c>
      <c r="L2241" s="308">
        <v>1308.4000000000001</v>
      </c>
      <c r="M2241" s="113">
        <v>1235.3</v>
      </c>
      <c r="N2241" s="113">
        <v>788</v>
      </c>
      <c r="O2241" s="431">
        <v>48</v>
      </c>
      <c r="P2241" s="353" t="s">
        <v>2115</v>
      </c>
      <c r="Q2241" s="113">
        <v>817658</v>
      </c>
      <c r="R2241" s="113">
        <v>0</v>
      </c>
      <c r="S2241" s="113">
        <f t="shared" si="1460"/>
        <v>366788.85</v>
      </c>
      <c r="T2241" s="113">
        <v>0</v>
      </c>
      <c r="U2241" s="308">
        <v>450869.15</v>
      </c>
      <c r="V2241" s="113">
        <v>0</v>
      </c>
      <c r="W2241" s="113">
        <f t="shared" si="1461"/>
        <v>624.92968511158665</v>
      </c>
      <c r="X2241" s="113">
        <v>624.92999999999995</v>
      </c>
      <c r="Y2241" s="120">
        <v>44561</v>
      </c>
    </row>
    <row r="2242" spans="1:25" ht="15" x14ac:dyDescent="0.25">
      <c r="A2242" s="484"/>
      <c r="B2242" s="97"/>
      <c r="C2242" s="97"/>
      <c r="D2242" s="211"/>
      <c r="E2242" s="402"/>
      <c r="F2242" s="618" t="s">
        <v>31</v>
      </c>
      <c r="G2242" s="352" t="s">
        <v>18</v>
      </c>
      <c r="H2242" s="352" t="s">
        <v>18</v>
      </c>
      <c r="I2242" s="352" t="s">
        <v>18</v>
      </c>
      <c r="J2242" s="352" t="s">
        <v>18</v>
      </c>
      <c r="K2242" s="352" t="s">
        <v>18</v>
      </c>
      <c r="L2242" s="114">
        <f>L2237</f>
        <v>1308.4000000000001</v>
      </c>
      <c r="M2242" s="114">
        <f t="shared" ref="M2242:O2242" si="1462">M2237</f>
        <v>1235.3</v>
      </c>
      <c r="N2242" s="114">
        <f t="shared" si="1462"/>
        <v>788</v>
      </c>
      <c r="O2242" s="465">
        <f t="shared" si="1462"/>
        <v>48</v>
      </c>
      <c r="P2242" s="463" t="s">
        <v>18</v>
      </c>
      <c r="Q2242" s="114">
        <f>SUM(Q2237:Q2241)</f>
        <v>6594479</v>
      </c>
      <c r="R2242" s="114">
        <f t="shared" ref="R2242:U2242" si="1463">SUM(R2237:R2241)</f>
        <v>0</v>
      </c>
      <c r="S2242" s="114">
        <f t="shared" si="1463"/>
        <v>2958182.2600000002</v>
      </c>
      <c r="T2242" s="114">
        <f t="shared" si="1463"/>
        <v>0</v>
      </c>
      <c r="U2242" s="114">
        <f t="shared" si="1463"/>
        <v>3636296.7399999998</v>
      </c>
      <c r="V2242" s="114">
        <f>SUBTOTAL(9,V2237:V2241)</f>
        <v>0</v>
      </c>
      <c r="W2242" s="466" t="s">
        <v>18</v>
      </c>
      <c r="X2242" s="466" t="s">
        <v>18</v>
      </c>
      <c r="Y2242" s="468" t="s">
        <v>18</v>
      </c>
    </row>
    <row r="2243" spans="1:25" ht="25.5" x14ac:dyDescent="0.25">
      <c r="A2243" s="484"/>
      <c r="B2243" s="97"/>
      <c r="C2243" s="97"/>
      <c r="D2243" s="211"/>
      <c r="E2243" s="696" t="s">
        <v>2161</v>
      </c>
      <c r="F2243" s="428" t="s">
        <v>1102</v>
      </c>
      <c r="G2243" s="429" t="s">
        <v>722</v>
      </c>
      <c r="H2243" s="429">
        <v>1994</v>
      </c>
      <c r="I2243" s="429">
        <v>2011</v>
      </c>
      <c r="J2243" s="443" t="s">
        <v>2149</v>
      </c>
      <c r="K2243" s="429">
        <v>16</v>
      </c>
      <c r="L2243" s="113">
        <v>5067.6000000000004</v>
      </c>
      <c r="M2243" s="113">
        <v>3874.2</v>
      </c>
      <c r="N2243" s="113">
        <v>417</v>
      </c>
      <c r="O2243" s="431">
        <v>234</v>
      </c>
      <c r="P2243" s="476" t="s">
        <v>2262</v>
      </c>
      <c r="Q2243" s="113">
        <v>6128567</v>
      </c>
      <c r="R2243" s="113">
        <v>0</v>
      </c>
      <c r="S2243" s="113">
        <v>0</v>
      </c>
      <c r="T2243" s="113">
        <v>0</v>
      </c>
      <c r="U2243" s="113">
        <v>6128567</v>
      </c>
      <c r="V2243" s="113">
        <v>0</v>
      </c>
      <c r="W2243" s="113">
        <v>3064283.57</v>
      </c>
      <c r="X2243" s="113">
        <v>3064283.57</v>
      </c>
      <c r="Y2243" s="120">
        <v>44561</v>
      </c>
    </row>
    <row r="2244" spans="1:25" ht="15" x14ac:dyDescent="0.25">
      <c r="A2244" s="484"/>
      <c r="B2244" s="97"/>
      <c r="C2244" s="97"/>
      <c r="D2244" s="211"/>
      <c r="E2244" s="402"/>
      <c r="F2244" s="618" t="s">
        <v>31</v>
      </c>
      <c r="G2244" s="352" t="s">
        <v>18</v>
      </c>
      <c r="H2244" s="352" t="s">
        <v>18</v>
      </c>
      <c r="I2244" s="352" t="s">
        <v>18</v>
      </c>
      <c r="J2244" s="352" t="s">
        <v>18</v>
      </c>
      <c r="K2244" s="352" t="s">
        <v>18</v>
      </c>
      <c r="L2244" s="114">
        <f>L2243</f>
        <v>5067.6000000000004</v>
      </c>
      <c r="M2244" s="114">
        <f t="shared" ref="M2244:O2244" si="1464">M2243</f>
        <v>3874.2</v>
      </c>
      <c r="N2244" s="114">
        <f t="shared" si="1464"/>
        <v>417</v>
      </c>
      <c r="O2244" s="465">
        <f t="shared" si="1464"/>
        <v>234</v>
      </c>
      <c r="P2244" s="463" t="s">
        <v>18</v>
      </c>
      <c r="Q2244" s="114">
        <f>SUM(Q2243:Q2243)</f>
        <v>6128567</v>
      </c>
      <c r="R2244" s="114">
        <f t="shared" ref="R2244:U2244" si="1465">SUM(R2243:R2243)</f>
        <v>0</v>
      </c>
      <c r="S2244" s="114">
        <f t="shared" si="1465"/>
        <v>0</v>
      </c>
      <c r="T2244" s="114">
        <f t="shared" si="1465"/>
        <v>0</v>
      </c>
      <c r="U2244" s="114">
        <f t="shared" si="1465"/>
        <v>6128567</v>
      </c>
      <c r="V2244" s="114">
        <f>SUBTOTAL(9,V2243:V2243)</f>
        <v>0</v>
      </c>
      <c r="W2244" s="466" t="s">
        <v>18</v>
      </c>
      <c r="X2244" s="466" t="s">
        <v>18</v>
      </c>
      <c r="Y2244" s="468" t="s">
        <v>18</v>
      </c>
    </row>
    <row r="2245" spans="1:25" ht="15" x14ac:dyDescent="0.25">
      <c r="A2245" s="484"/>
      <c r="B2245" s="97"/>
      <c r="C2245" s="97"/>
      <c r="D2245" s="211"/>
      <c r="E2245" s="402" t="s">
        <v>2162</v>
      </c>
      <c r="F2245" s="428" t="s">
        <v>1101</v>
      </c>
      <c r="G2245" s="429" t="s">
        <v>38</v>
      </c>
      <c r="H2245" s="429" t="s">
        <v>618</v>
      </c>
      <c r="I2245" s="429"/>
      <c r="J2245" s="443" t="s">
        <v>608</v>
      </c>
      <c r="K2245" s="429">
        <v>3</v>
      </c>
      <c r="L2245" s="113">
        <v>1650.3</v>
      </c>
      <c r="M2245" s="308">
        <v>1477.4</v>
      </c>
      <c r="N2245" s="308"/>
      <c r="O2245" s="431">
        <v>108</v>
      </c>
      <c r="P2245" s="353" t="s">
        <v>2129</v>
      </c>
      <c r="Q2245" s="113">
        <v>7287939</v>
      </c>
      <c r="R2245" s="113">
        <v>0</v>
      </c>
      <c r="S2245" s="113">
        <f>Q2245-U2245</f>
        <v>3269257.79</v>
      </c>
      <c r="T2245" s="113">
        <v>0</v>
      </c>
      <c r="U2245" s="113">
        <v>4018681.21</v>
      </c>
      <c r="V2245" s="113">
        <v>0</v>
      </c>
      <c r="W2245" s="113">
        <f>Q2245/L2245</f>
        <v>4416.1297945828037</v>
      </c>
      <c r="X2245" s="113">
        <v>4416.13</v>
      </c>
      <c r="Y2245" s="120">
        <v>44561</v>
      </c>
    </row>
    <row r="2246" spans="1:25" ht="15.75" thickBot="1" x14ac:dyDescent="0.3">
      <c r="A2246" s="484"/>
      <c r="B2246" s="97"/>
      <c r="C2246" s="97"/>
      <c r="D2246" s="211"/>
      <c r="E2246" s="406"/>
      <c r="F2246" s="622" t="s">
        <v>31</v>
      </c>
      <c r="G2246" s="609" t="s">
        <v>18</v>
      </c>
      <c r="H2246" s="609" t="s">
        <v>18</v>
      </c>
      <c r="I2246" s="609" t="s">
        <v>18</v>
      </c>
      <c r="J2246" s="609" t="s">
        <v>18</v>
      </c>
      <c r="K2246" s="609" t="s">
        <v>18</v>
      </c>
      <c r="L2246" s="603">
        <f>L2245</f>
        <v>1650.3</v>
      </c>
      <c r="M2246" s="603">
        <f t="shared" ref="M2246:O2246" si="1466">M2245</f>
        <v>1477.4</v>
      </c>
      <c r="N2246" s="603">
        <f t="shared" si="1466"/>
        <v>0</v>
      </c>
      <c r="O2246" s="623">
        <f t="shared" si="1466"/>
        <v>108</v>
      </c>
      <c r="P2246" s="624" t="s">
        <v>18</v>
      </c>
      <c r="Q2246" s="603">
        <f>SUM(Q2245:Q2245)</f>
        <v>7287939</v>
      </c>
      <c r="R2246" s="603">
        <f t="shared" ref="R2246:U2246" si="1467">SUM(R2245:R2245)</f>
        <v>0</v>
      </c>
      <c r="S2246" s="603">
        <f t="shared" si="1467"/>
        <v>3269257.79</v>
      </c>
      <c r="T2246" s="603">
        <f t="shared" si="1467"/>
        <v>0</v>
      </c>
      <c r="U2246" s="603">
        <f t="shared" si="1467"/>
        <v>4018681.21</v>
      </c>
      <c r="V2246" s="603">
        <f>SUBTOTAL(9,V2245:V2245)</f>
        <v>0</v>
      </c>
      <c r="W2246" s="886" t="s">
        <v>18</v>
      </c>
      <c r="X2246" s="886" t="s">
        <v>18</v>
      </c>
      <c r="Y2246" s="604" t="s">
        <v>18</v>
      </c>
    </row>
    <row r="2247" spans="1:25" ht="13.5" thickBot="1" x14ac:dyDescent="0.25">
      <c r="A2247" s="437"/>
      <c r="B2247" s="34"/>
      <c r="C2247" s="34"/>
      <c r="D2247" s="132"/>
      <c r="E2247" s="167">
        <v>11</v>
      </c>
      <c r="F2247" s="33" t="s">
        <v>151</v>
      </c>
      <c r="G2247" s="27" t="s">
        <v>18</v>
      </c>
      <c r="H2247" s="27" t="s">
        <v>18</v>
      </c>
      <c r="I2247" s="27" t="s">
        <v>18</v>
      </c>
      <c r="J2247" s="27" t="s">
        <v>18</v>
      </c>
      <c r="K2247" s="27" t="s">
        <v>18</v>
      </c>
      <c r="L2247" s="61">
        <f>L2260+L2275+L2248</f>
        <v>10537</v>
      </c>
      <c r="M2247" s="61">
        <f>M2260+M2275+M2248</f>
        <v>9493.9000000000015</v>
      </c>
      <c r="N2247" s="61">
        <f>N2260+N2275+N2248</f>
        <v>3566.41</v>
      </c>
      <c r="O2247" s="137">
        <f>O2260+O2275+O2248</f>
        <v>339</v>
      </c>
      <c r="P2247" s="335" t="s">
        <v>18</v>
      </c>
      <c r="Q2247" s="67">
        <f t="shared" ref="Q2247:V2247" si="1468">Q2248+Q2260+Q2275</f>
        <v>35765304</v>
      </c>
      <c r="R2247" s="887">
        <f t="shared" si="1468"/>
        <v>0</v>
      </c>
      <c r="S2247" s="888">
        <f t="shared" si="1468"/>
        <v>7164285.4641087232</v>
      </c>
      <c r="T2247" s="888">
        <f t="shared" si="1468"/>
        <v>23221954.785891276</v>
      </c>
      <c r="U2247" s="888">
        <f t="shared" si="1468"/>
        <v>5379063.75</v>
      </c>
      <c r="V2247" s="888">
        <f t="shared" si="1468"/>
        <v>0</v>
      </c>
      <c r="W2247" s="118" t="s">
        <v>18</v>
      </c>
      <c r="X2247" s="118" t="s">
        <v>18</v>
      </c>
      <c r="Y2247" s="180" t="s">
        <v>18</v>
      </c>
    </row>
    <row r="2248" spans="1:25" ht="13.5" thickBot="1" x14ac:dyDescent="0.3">
      <c r="A2248" s="437"/>
      <c r="B2248" s="34"/>
      <c r="C2248" s="34"/>
      <c r="D2248" s="132"/>
      <c r="E2248" s="55" t="s">
        <v>251</v>
      </c>
      <c r="F2248" s="33" t="s">
        <v>152</v>
      </c>
      <c r="G2248" s="27" t="s">
        <v>18</v>
      </c>
      <c r="H2248" s="27" t="s">
        <v>18</v>
      </c>
      <c r="I2248" s="27" t="s">
        <v>18</v>
      </c>
      <c r="J2248" s="27" t="s">
        <v>18</v>
      </c>
      <c r="K2248" s="27" t="s">
        <v>18</v>
      </c>
      <c r="L2248" s="28">
        <f>L2251+L2253+L2256+L2259</f>
        <v>4294.8</v>
      </c>
      <c r="M2248" s="28">
        <f t="shared" ref="M2248:O2248" si="1469">M2251+M2253+M2256+M2259</f>
        <v>3903.6000000000004</v>
      </c>
      <c r="N2248" s="28">
        <f t="shared" si="1469"/>
        <v>0</v>
      </c>
      <c r="O2248" s="1158">
        <f t="shared" si="1469"/>
        <v>125</v>
      </c>
      <c r="P2248" s="335" t="s">
        <v>18</v>
      </c>
      <c r="Q2248" s="28">
        <f>Q2251+Q2253+Q2256+Q2259</f>
        <v>9575864</v>
      </c>
      <c r="R2248" s="28">
        <f t="shared" ref="R2248:V2248" si="1470">R2251+R2253+R2256+R2259</f>
        <v>0</v>
      </c>
      <c r="S2248" s="28">
        <f t="shared" si="1470"/>
        <v>2251694.61</v>
      </c>
      <c r="T2248" s="28">
        <f t="shared" si="1470"/>
        <v>4048305.6699999995</v>
      </c>
      <c r="U2248" s="28">
        <f t="shared" si="1470"/>
        <v>3275863.7199999997</v>
      </c>
      <c r="V2248" s="28">
        <f t="shared" si="1470"/>
        <v>0</v>
      </c>
      <c r="W2248" s="101" t="s">
        <v>18</v>
      </c>
      <c r="X2248" s="101" t="s">
        <v>18</v>
      </c>
      <c r="Y2248" s="102" t="s">
        <v>18</v>
      </c>
    </row>
    <row r="2249" spans="1:25" ht="15.75" thickBot="1" x14ac:dyDescent="0.25">
      <c r="A2249" s="484" t="s">
        <v>1265</v>
      </c>
      <c r="B2249" s="97" t="s">
        <v>1921</v>
      </c>
      <c r="C2249" s="97">
        <v>20</v>
      </c>
      <c r="D2249" s="211" t="s">
        <v>2267</v>
      </c>
      <c r="E2249" s="903" t="s">
        <v>252</v>
      </c>
      <c r="F2249" s="697" t="s">
        <v>928</v>
      </c>
      <c r="G2249" s="715" t="s">
        <v>38</v>
      </c>
      <c r="H2249" s="905">
        <v>1979</v>
      </c>
      <c r="I2249" s="905"/>
      <c r="J2249" s="715" t="s">
        <v>105</v>
      </c>
      <c r="K2249" s="715">
        <v>2</v>
      </c>
      <c r="L2249" s="107">
        <v>1092.8</v>
      </c>
      <c r="M2249" s="107">
        <v>994</v>
      </c>
      <c r="N2249" s="967"/>
      <c r="O2249" s="907">
        <v>33</v>
      </c>
      <c r="P2249" s="1209" t="s">
        <v>2138</v>
      </c>
      <c r="Q2249" s="107">
        <v>2632555</v>
      </c>
      <c r="R2249" s="107">
        <v>0</v>
      </c>
      <c r="S2249" s="163">
        <v>619026.12</v>
      </c>
      <c r="T2249" s="111">
        <f>Q2249-S2249-U2249</f>
        <v>1112942.6399999999</v>
      </c>
      <c r="U2249" s="163">
        <v>900586.24</v>
      </c>
      <c r="V2249" s="107">
        <v>0</v>
      </c>
      <c r="W2249" s="163">
        <f>Q2249/L2249</f>
        <v>2408.9998169838946</v>
      </c>
      <c r="X2249" s="107">
        <v>2409</v>
      </c>
      <c r="Y2249" s="1210">
        <v>44561</v>
      </c>
    </row>
    <row r="2250" spans="1:25" ht="15.75" thickBot="1" x14ac:dyDescent="0.3">
      <c r="A2250" s="484" t="s">
        <v>1265</v>
      </c>
      <c r="B2250" s="97" t="s">
        <v>1921</v>
      </c>
      <c r="C2250" s="97">
        <v>3</v>
      </c>
      <c r="D2250" s="211" t="s">
        <v>2274</v>
      </c>
      <c r="E2250" s="903" t="s">
        <v>252</v>
      </c>
      <c r="F2250" s="697" t="s">
        <v>928</v>
      </c>
      <c r="G2250" s="715" t="s">
        <v>38</v>
      </c>
      <c r="H2250" s="905">
        <v>1979</v>
      </c>
      <c r="I2250" s="905"/>
      <c r="J2250" s="715" t="s">
        <v>105</v>
      </c>
      <c r="K2250" s="715">
        <v>2</v>
      </c>
      <c r="L2250" s="107">
        <v>1092.8</v>
      </c>
      <c r="M2250" s="107">
        <v>994</v>
      </c>
      <c r="N2250" s="967"/>
      <c r="O2250" s="967">
        <v>33</v>
      </c>
      <c r="P2250" s="353" t="s">
        <v>2115</v>
      </c>
      <c r="Q2250" s="107">
        <v>443502</v>
      </c>
      <c r="R2250" s="1153">
        <v>0</v>
      </c>
      <c r="S2250" s="163">
        <v>104286.27</v>
      </c>
      <c r="T2250" s="111">
        <f>Q2250-S2250-U2250</f>
        <v>187495.52</v>
      </c>
      <c r="U2250" s="163">
        <v>151720.21</v>
      </c>
      <c r="V2250" s="107">
        <v>0</v>
      </c>
      <c r="W2250" s="163">
        <f>Q2250/L2250</f>
        <v>405.84004392386532</v>
      </c>
      <c r="X2250" s="1153">
        <v>405.84</v>
      </c>
      <c r="Y2250" s="108">
        <v>44561</v>
      </c>
    </row>
    <row r="2251" spans="1:25" ht="13.5" thickBot="1" x14ac:dyDescent="0.3">
      <c r="A2251" s="437"/>
      <c r="B2251" s="34"/>
      <c r="C2251" s="34"/>
      <c r="D2251" s="132"/>
      <c r="E2251" s="1196"/>
      <c r="F2251" s="916" t="s">
        <v>31</v>
      </c>
      <c r="G2251" s="765" t="s">
        <v>18</v>
      </c>
      <c r="H2251" s="765" t="s">
        <v>18</v>
      </c>
      <c r="I2251" s="765" t="s">
        <v>18</v>
      </c>
      <c r="J2251" s="765" t="s">
        <v>18</v>
      </c>
      <c r="K2251" s="765" t="s">
        <v>18</v>
      </c>
      <c r="L2251" s="101">
        <f>L2250</f>
        <v>1092.8</v>
      </c>
      <c r="M2251" s="101">
        <f t="shared" ref="M2251:O2251" si="1471">M2250</f>
        <v>994</v>
      </c>
      <c r="N2251" s="101">
        <f t="shared" si="1471"/>
        <v>0</v>
      </c>
      <c r="O2251" s="1167">
        <f t="shared" si="1471"/>
        <v>33</v>
      </c>
      <c r="P2251" s="335" t="s">
        <v>18</v>
      </c>
      <c r="Q2251" s="101">
        <f>Q2249+Q2250</f>
        <v>3076057</v>
      </c>
      <c r="R2251" s="101">
        <f t="shared" ref="R2251:V2251" si="1472">R2249+R2250</f>
        <v>0</v>
      </c>
      <c r="S2251" s="101">
        <f t="shared" si="1472"/>
        <v>723312.39</v>
      </c>
      <c r="T2251" s="101">
        <f t="shared" si="1472"/>
        <v>1300438.1599999999</v>
      </c>
      <c r="U2251" s="101">
        <f t="shared" si="1472"/>
        <v>1052306.45</v>
      </c>
      <c r="V2251" s="101">
        <f t="shared" si="1472"/>
        <v>0</v>
      </c>
      <c r="W2251" s="101" t="s">
        <v>18</v>
      </c>
      <c r="X2251" s="101" t="s">
        <v>18</v>
      </c>
      <c r="Y2251" s="102" t="s">
        <v>18</v>
      </c>
    </row>
    <row r="2252" spans="1:25" ht="15.75" thickBot="1" x14ac:dyDescent="0.3">
      <c r="A2252" s="484" t="s">
        <v>1266</v>
      </c>
      <c r="B2252" s="97" t="s">
        <v>1922</v>
      </c>
      <c r="C2252" s="97">
        <v>20</v>
      </c>
      <c r="D2252" s="211" t="s">
        <v>2267</v>
      </c>
      <c r="E2252" s="903" t="s">
        <v>591</v>
      </c>
      <c r="F2252" s="697" t="s">
        <v>927</v>
      </c>
      <c r="G2252" s="715" t="s">
        <v>38</v>
      </c>
      <c r="H2252" s="905">
        <v>1975</v>
      </c>
      <c r="I2252" s="905"/>
      <c r="J2252" s="715" t="s">
        <v>105</v>
      </c>
      <c r="K2252" s="715">
        <v>2</v>
      </c>
      <c r="L2252" s="107">
        <v>1043.3</v>
      </c>
      <c r="M2252" s="107">
        <v>946.1</v>
      </c>
      <c r="N2252" s="967"/>
      <c r="O2252" s="967">
        <v>33</v>
      </c>
      <c r="P2252" s="353" t="s">
        <v>2115</v>
      </c>
      <c r="Q2252" s="107">
        <v>423413</v>
      </c>
      <c r="R2252" s="107">
        <v>0</v>
      </c>
      <c r="S2252" s="163">
        <v>99562.48</v>
      </c>
      <c r="T2252" s="107">
        <f>Q2252-S2252-U2252</f>
        <v>179002.67</v>
      </c>
      <c r="U2252" s="163">
        <v>144847.85</v>
      </c>
      <c r="V2252" s="107">
        <v>0</v>
      </c>
      <c r="W2252" s="163">
        <f>Q2252/L2252</f>
        <v>405.84012268762581</v>
      </c>
      <c r="X2252" s="107">
        <v>405.84</v>
      </c>
      <c r="Y2252" s="1210">
        <v>44561</v>
      </c>
    </row>
    <row r="2253" spans="1:25" ht="15.75" thickBot="1" x14ac:dyDescent="0.3">
      <c r="A2253" s="484" t="s">
        <v>1266</v>
      </c>
      <c r="B2253" s="97" t="s">
        <v>1922</v>
      </c>
      <c r="C2253" s="97">
        <v>3</v>
      </c>
      <c r="D2253" s="211" t="s">
        <v>2274</v>
      </c>
      <c r="E2253" s="1196"/>
      <c r="F2253" s="916" t="s">
        <v>31</v>
      </c>
      <c r="G2253" s="765" t="s">
        <v>18</v>
      </c>
      <c r="H2253" s="765" t="s">
        <v>18</v>
      </c>
      <c r="I2253" s="765" t="s">
        <v>18</v>
      </c>
      <c r="J2253" s="765" t="s">
        <v>18</v>
      </c>
      <c r="K2253" s="765" t="s">
        <v>18</v>
      </c>
      <c r="L2253" s="101">
        <f>L2252</f>
        <v>1043.3</v>
      </c>
      <c r="M2253" s="101">
        <f t="shared" ref="M2253:O2253" si="1473">M2252</f>
        <v>946.1</v>
      </c>
      <c r="N2253" s="101">
        <f t="shared" si="1473"/>
        <v>0</v>
      </c>
      <c r="O2253" s="1167">
        <f t="shared" si="1473"/>
        <v>33</v>
      </c>
      <c r="P2253" s="335" t="s">
        <v>18</v>
      </c>
      <c r="Q2253" s="101">
        <f>Q2252</f>
        <v>423413</v>
      </c>
      <c r="R2253" s="101">
        <f t="shared" ref="R2253:U2253" si="1474">R2252</f>
        <v>0</v>
      </c>
      <c r="S2253" s="101">
        <f t="shared" si="1474"/>
        <v>99562.48</v>
      </c>
      <c r="T2253" s="101">
        <f t="shared" si="1474"/>
        <v>179002.67</v>
      </c>
      <c r="U2253" s="101">
        <f t="shared" si="1474"/>
        <v>144847.85</v>
      </c>
      <c r="V2253" s="101">
        <f>V2252</f>
        <v>0</v>
      </c>
      <c r="W2253" s="101" t="s">
        <v>18</v>
      </c>
      <c r="X2253" s="101" t="s">
        <v>18</v>
      </c>
      <c r="Y2253" s="102" t="s">
        <v>18</v>
      </c>
    </row>
    <row r="2254" spans="1:25" ht="13.5" thickBot="1" x14ac:dyDescent="0.3">
      <c r="A2254" s="437"/>
      <c r="B2254" s="34"/>
      <c r="C2254" s="34"/>
      <c r="D2254" s="132"/>
      <c r="E2254" s="903" t="s">
        <v>592</v>
      </c>
      <c r="F2254" s="697" t="s">
        <v>929</v>
      </c>
      <c r="G2254" s="715" t="s">
        <v>38</v>
      </c>
      <c r="H2254" s="905">
        <v>1980</v>
      </c>
      <c r="I2254" s="905"/>
      <c r="J2254" s="715" t="s">
        <v>105</v>
      </c>
      <c r="K2254" s="715">
        <v>2</v>
      </c>
      <c r="L2254" s="107">
        <v>1087.9000000000001</v>
      </c>
      <c r="M2254" s="107">
        <v>990.7</v>
      </c>
      <c r="N2254" s="967"/>
      <c r="O2254" s="967">
        <v>43</v>
      </c>
      <c r="P2254" s="353" t="s">
        <v>2115</v>
      </c>
      <c r="Q2254" s="107">
        <v>441513</v>
      </c>
      <c r="R2254" s="107">
        <v>0</v>
      </c>
      <c r="S2254" s="163">
        <v>103818.56</v>
      </c>
      <c r="T2254" s="281">
        <f>Q2254-S2254-U2254</f>
        <v>186654.66</v>
      </c>
      <c r="U2254" s="163">
        <v>151039.78</v>
      </c>
      <c r="V2254" s="107">
        <v>0</v>
      </c>
      <c r="W2254" s="163">
        <f t="shared" ref="W2254:W2255" si="1475">Q2254/L2254</f>
        <v>405.83969114808343</v>
      </c>
      <c r="X2254" s="107">
        <v>405.84</v>
      </c>
      <c r="Y2254" s="1210">
        <v>44561</v>
      </c>
    </row>
    <row r="2255" spans="1:25" ht="15.75" thickBot="1" x14ac:dyDescent="0.25">
      <c r="A2255" s="484" t="s">
        <v>1263</v>
      </c>
      <c r="B2255" s="97" t="s">
        <v>1923</v>
      </c>
      <c r="C2255" s="97">
        <v>20</v>
      </c>
      <c r="D2255" s="211" t="s">
        <v>2267</v>
      </c>
      <c r="E2255" s="903" t="s">
        <v>592</v>
      </c>
      <c r="F2255" s="697" t="s">
        <v>929</v>
      </c>
      <c r="G2255" s="715" t="s">
        <v>38</v>
      </c>
      <c r="H2255" s="905">
        <v>1980</v>
      </c>
      <c r="I2255" s="905"/>
      <c r="J2255" s="715" t="s">
        <v>105</v>
      </c>
      <c r="K2255" s="715">
        <v>2</v>
      </c>
      <c r="L2255" s="107">
        <v>1087.9000000000001</v>
      </c>
      <c r="M2255" s="107">
        <v>990.7</v>
      </c>
      <c r="N2255" s="967"/>
      <c r="O2255" s="967">
        <v>43</v>
      </c>
      <c r="P2255" s="1209" t="s">
        <v>2138</v>
      </c>
      <c r="Q2255" s="105">
        <v>2620751</v>
      </c>
      <c r="R2255" s="107">
        <v>0</v>
      </c>
      <c r="S2255" s="163">
        <v>616250.49</v>
      </c>
      <c r="T2255" s="111">
        <f>Q2255-S2255-U2255</f>
        <v>1107952.3599999999</v>
      </c>
      <c r="U2255" s="163">
        <v>896548.15</v>
      </c>
      <c r="V2255" s="107">
        <v>0</v>
      </c>
      <c r="W2255" s="163">
        <f t="shared" si="1475"/>
        <v>2408.9999080797866</v>
      </c>
      <c r="X2255" s="107">
        <v>2409</v>
      </c>
      <c r="Y2255" s="108">
        <v>44561</v>
      </c>
    </row>
    <row r="2256" spans="1:25" ht="15.75" thickBot="1" x14ac:dyDescent="0.3">
      <c r="A2256" s="484" t="s">
        <v>1263</v>
      </c>
      <c r="B2256" s="97" t="s">
        <v>1923</v>
      </c>
      <c r="C2256" s="97">
        <v>3</v>
      </c>
      <c r="D2256" s="211" t="s">
        <v>2274</v>
      </c>
      <c r="E2256" s="1196"/>
      <c r="F2256" s="916" t="s">
        <v>31</v>
      </c>
      <c r="G2256" s="765" t="s">
        <v>18</v>
      </c>
      <c r="H2256" s="765" t="s">
        <v>18</v>
      </c>
      <c r="I2256" s="765" t="s">
        <v>18</v>
      </c>
      <c r="J2256" s="765" t="s">
        <v>18</v>
      </c>
      <c r="K2256" s="765" t="s">
        <v>18</v>
      </c>
      <c r="L2256" s="101">
        <f>L2255</f>
        <v>1087.9000000000001</v>
      </c>
      <c r="M2256" s="101">
        <f t="shared" ref="M2256:O2256" si="1476">M2255</f>
        <v>990.7</v>
      </c>
      <c r="N2256" s="101">
        <f t="shared" si="1476"/>
        <v>0</v>
      </c>
      <c r="O2256" s="1167">
        <f t="shared" si="1476"/>
        <v>43</v>
      </c>
      <c r="P2256" s="335" t="s">
        <v>18</v>
      </c>
      <c r="Q2256" s="101">
        <f>Q2254+Q2255</f>
        <v>3062264</v>
      </c>
      <c r="R2256" s="101">
        <f t="shared" ref="R2256:V2256" si="1477">R2254+R2255</f>
        <v>0</v>
      </c>
      <c r="S2256" s="101">
        <f t="shared" si="1477"/>
        <v>720069.05</v>
      </c>
      <c r="T2256" s="101">
        <f t="shared" si="1477"/>
        <v>1294607.0199999998</v>
      </c>
      <c r="U2256" s="101">
        <f t="shared" si="1477"/>
        <v>1047587.93</v>
      </c>
      <c r="V2256" s="101">
        <f t="shared" si="1477"/>
        <v>0</v>
      </c>
      <c r="W2256" s="101" t="s">
        <v>18</v>
      </c>
      <c r="X2256" s="101" t="s">
        <v>18</v>
      </c>
      <c r="Y2256" s="102" t="s">
        <v>18</v>
      </c>
    </row>
    <row r="2257" spans="1:25" x14ac:dyDescent="0.25">
      <c r="A2257" s="437"/>
      <c r="B2257" s="34"/>
      <c r="C2257" s="34"/>
      <c r="D2257" s="132"/>
      <c r="E2257" s="903" t="s">
        <v>593</v>
      </c>
      <c r="F2257" s="697" t="s">
        <v>930</v>
      </c>
      <c r="G2257" s="715" t="s">
        <v>38</v>
      </c>
      <c r="H2257" s="905">
        <v>1978</v>
      </c>
      <c r="I2257" s="905"/>
      <c r="J2257" s="715" t="s">
        <v>105</v>
      </c>
      <c r="K2257" s="715">
        <v>2</v>
      </c>
      <c r="L2257" s="107">
        <v>1070.8</v>
      </c>
      <c r="M2257" s="107">
        <v>972.8</v>
      </c>
      <c r="N2257" s="967"/>
      <c r="O2257" s="967">
        <v>16</v>
      </c>
      <c r="P2257" s="353" t="s">
        <v>2115</v>
      </c>
      <c r="Q2257" s="107">
        <v>434573</v>
      </c>
      <c r="R2257" s="107">
        <v>0</v>
      </c>
      <c r="S2257" s="163">
        <v>102186.67</v>
      </c>
      <c r="T2257" s="107">
        <f>Q2257-S2257-U2257</f>
        <v>183720.69</v>
      </c>
      <c r="U2257" s="163">
        <v>148665.64000000001</v>
      </c>
      <c r="V2257" s="107">
        <v>0</v>
      </c>
      <c r="W2257" s="163">
        <f t="shared" ref="W2257:W2258" si="1478">Q2257/L2257</f>
        <v>405.83955920806875</v>
      </c>
      <c r="X2257" s="107">
        <v>405.84</v>
      </c>
      <c r="Y2257" s="108">
        <v>44561</v>
      </c>
    </row>
    <row r="2258" spans="1:25" ht="13.5" thickBot="1" x14ac:dyDescent="0.25">
      <c r="A2258" s="437"/>
      <c r="B2258" s="34"/>
      <c r="C2258" s="34"/>
      <c r="D2258" s="132"/>
      <c r="E2258" s="903" t="s">
        <v>593</v>
      </c>
      <c r="F2258" s="697" t="s">
        <v>930</v>
      </c>
      <c r="G2258" s="715" t="s">
        <v>38</v>
      </c>
      <c r="H2258" s="905">
        <v>1978</v>
      </c>
      <c r="I2258" s="905"/>
      <c r="J2258" s="715" t="s">
        <v>105</v>
      </c>
      <c r="K2258" s="715">
        <v>2</v>
      </c>
      <c r="L2258" s="107">
        <v>1070.8</v>
      </c>
      <c r="M2258" s="107">
        <v>972.8</v>
      </c>
      <c r="N2258" s="967"/>
      <c r="O2258" s="967">
        <v>16</v>
      </c>
      <c r="P2258" s="1209" t="s">
        <v>2138</v>
      </c>
      <c r="Q2258" s="105">
        <v>2579557</v>
      </c>
      <c r="R2258" s="107">
        <v>0</v>
      </c>
      <c r="S2258" s="163">
        <v>606564.02</v>
      </c>
      <c r="T2258" s="1198">
        <f>Q2258-S2258-U2258</f>
        <v>1090537.1299999999</v>
      </c>
      <c r="U2258" s="163">
        <v>882455.85</v>
      </c>
      <c r="V2258" s="107">
        <v>0</v>
      </c>
      <c r="W2258" s="163">
        <f t="shared" si="1478"/>
        <v>2408.9998132237579</v>
      </c>
      <c r="X2258" s="107">
        <v>2409</v>
      </c>
      <c r="Y2258" s="108">
        <v>44561</v>
      </c>
    </row>
    <row r="2259" spans="1:25" ht="13.5" thickBot="1" x14ac:dyDescent="0.3">
      <c r="A2259" s="437"/>
      <c r="B2259" s="34"/>
      <c r="C2259" s="34"/>
      <c r="D2259" s="132"/>
      <c r="E2259" s="1196"/>
      <c r="F2259" s="916" t="s">
        <v>31</v>
      </c>
      <c r="G2259" s="765" t="s">
        <v>18</v>
      </c>
      <c r="H2259" s="765" t="s">
        <v>18</v>
      </c>
      <c r="I2259" s="765" t="s">
        <v>18</v>
      </c>
      <c r="J2259" s="765" t="s">
        <v>18</v>
      </c>
      <c r="K2259" s="765" t="s">
        <v>18</v>
      </c>
      <c r="L2259" s="101">
        <f>L2258</f>
        <v>1070.8</v>
      </c>
      <c r="M2259" s="101">
        <f t="shared" ref="M2259:O2259" si="1479">M2258</f>
        <v>972.8</v>
      </c>
      <c r="N2259" s="101">
        <f t="shared" si="1479"/>
        <v>0</v>
      </c>
      <c r="O2259" s="1167">
        <f t="shared" si="1479"/>
        <v>16</v>
      </c>
      <c r="P2259" s="335" t="s">
        <v>18</v>
      </c>
      <c r="Q2259" s="101">
        <f>Q2257+Q2258</f>
        <v>3014130</v>
      </c>
      <c r="R2259" s="101">
        <f t="shared" ref="R2259:V2259" si="1480">R2257+R2258</f>
        <v>0</v>
      </c>
      <c r="S2259" s="101">
        <f t="shared" si="1480"/>
        <v>708750.69000000006</v>
      </c>
      <c r="T2259" s="101">
        <f t="shared" si="1480"/>
        <v>1274257.8199999998</v>
      </c>
      <c r="U2259" s="101">
        <f t="shared" si="1480"/>
        <v>1031121.49</v>
      </c>
      <c r="V2259" s="101">
        <f t="shared" si="1480"/>
        <v>0</v>
      </c>
      <c r="W2259" s="101" t="s">
        <v>18</v>
      </c>
      <c r="X2259" s="101" t="s">
        <v>18</v>
      </c>
      <c r="Y2259" s="102" t="s">
        <v>18</v>
      </c>
    </row>
    <row r="2260" spans="1:25" ht="13.5" thickBot="1" x14ac:dyDescent="0.25">
      <c r="A2260" s="437"/>
      <c r="B2260" s="34"/>
      <c r="C2260" s="34"/>
      <c r="D2260" s="132"/>
      <c r="E2260" s="54" t="s">
        <v>253</v>
      </c>
      <c r="F2260" s="33" t="s">
        <v>360</v>
      </c>
      <c r="G2260" s="27" t="s">
        <v>18</v>
      </c>
      <c r="H2260" s="27" t="s">
        <v>18</v>
      </c>
      <c r="I2260" s="27" t="s">
        <v>18</v>
      </c>
      <c r="J2260" s="27" t="s">
        <v>18</v>
      </c>
      <c r="K2260" s="27" t="s">
        <v>18</v>
      </c>
      <c r="L2260" s="28">
        <f>SUM(L2262+L2264+L2266+L2268+L2270+L2272+L2274)</f>
        <v>4261.8999999999996</v>
      </c>
      <c r="M2260" s="28">
        <f>SUM(M2262+M2264+M2266+M2268+M2270+M2272+M2274)</f>
        <v>3848.6</v>
      </c>
      <c r="N2260" s="28">
        <f t="shared" ref="N2260" si="1481">SUM(N2262+N2264+N2266+N2268+N2270+N2272+N2274)</f>
        <v>2364.11</v>
      </c>
      <c r="O2260" s="136">
        <f>SUM(O2262+O2264+O2266+O2268+O2270+O2272+O2274)</f>
        <v>156</v>
      </c>
      <c r="P2260" s="335"/>
      <c r="Q2260" s="28">
        <f>Q2262+Q2264+Q2266+Q2268+Q2270+Q2272+Q2274</f>
        <v>26050265</v>
      </c>
      <c r="R2260" s="373">
        <f t="shared" ref="R2260:U2260" si="1482">R2262+R2264+R2266+R2268+R2270+R2272+R2274</f>
        <v>0</v>
      </c>
      <c r="S2260" s="28">
        <f t="shared" si="1482"/>
        <v>4811346.5441087233</v>
      </c>
      <c r="T2260" s="28">
        <f t="shared" si="1482"/>
        <v>19173649.115891278</v>
      </c>
      <c r="U2260" s="28">
        <f t="shared" si="1482"/>
        <v>2065269.34</v>
      </c>
      <c r="V2260" s="28">
        <v>0</v>
      </c>
      <c r="W2260" s="101" t="s">
        <v>18</v>
      </c>
      <c r="X2260" s="101" t="s">
        <v>18</v>
      </c>
      <c r="Y2260" s="102" t="s">
        <v>18</v>
      </c>
    </row>
    <row r="2261" spans="1:25" ht="15" x14ac:dyDescent="0.2">
      <c r="A2261" s="484" t="s">
        <v>1368</v>
      </c>
      <c r="B2261" s="97" t="s">
        <v>1924</v>
      </c>
      <c r="C2261" s="97">
        <v>10</v>
      </c>
      <c r="D2261" s="211" t="s">
        <v>2129</v>
      </c>
      <c r="E2261" s="363" t="s">
        <v>254</v>
      </c>
      <c r="F2261" s="173" t="s">
        <v>356</v>
      </c>
      <c r="G2261" s="158" t="s">
        <v>38</v>
      </c>
      <c r="H2261" s="159">
        <v>1981</v>
      </c>
      <c r="I2261" s="159"/>
      <c r="J2261" s="158" t="s">
        <v>105</v>
      </c>
      <c r="K2261" s="158">
        <v>2</v>
      </c>
      <c r="L2261" s="160">
        <v>841.2</v>
      </c>
      <c r="M2261" s="160">
        <v>740.4</v>
      </c>
      <c r="N2261" s="160">
        <v>466.12</v>
      </c>
      <c r="O2261" s="162">
        <v>26</v>
      </c>
      <c r="P2261" s="339" t="s">
        <v>2129</v>
      </c>
      <c r="Q2261" s="160">
        <v>6749156</v>
      </c>
      <c r="R2261" s="375">
        <v>0</v>
      </c>
      <c r="S2261" s="160">
        <v>1246533.5141087233</v>
      </c>
      <c r="T2261" s="160">
        <v>4967548.275891277</v>
      </c>
      <c r="U2261" s="160">
        <v>535074.21</v>
      </c>
      <c r="V2261" s="160">
        <v>0</v>
      </c>
      <c r="W2261" s="163">
        <f>Q2261/L2261</f>
        <v>8023.2477413219203</v>
      </c>
      <c r="X2261" s="163">
        <v>5521.79</v>
      </c>
      <c r="Y2261" s="164">
        <v>44561</v>
      </c>
    </row>
    <row r="2262" spans="1:25" x14ac:dyDescent="0.2">
      <c r="A2262" s="437"/>
      <c r="B2262" s="34"/>
      <c r="C2262" s="34"/>
      <c r="D2262" s="132"/>
      <c r="E2262" s="951"/>
      <c r="F2262" s="39" t="s">
        <v>31</v>
      </c>
      <c r="G2262" s="283" t="s">
        <v>18</v>
      </c>
      <c r="H2262" s="283" t="s">
        <v>18</v>
      </c>
      <c r="I2262" s="283" t="s">
        <v>18</v>
      </c>
      <c r="J2262" s="283" t="s">
        <v>18</v>
      </c>
      <c r="K2262" s="283" t="s">
        <v>18</v>
      </c>
      <c r="L2262" s="62">
        <f>SUM(L2261)</f>
        <v>841.2</v>
      </c>
      <c r="M2262" s="62">
        <f t="shared" ref="M2262:O2262" si="1483">SUM(M2261)</f>
        <v>740.4</v>
      </c>
      <c r="N2262" s="62">
        <f t="shared" si="1483"/>
        <v>466.12</v>
      </c>
      <c r="O2262" s="143">
        <f t="shared" si="1483"/>
        <v>26</v>
      </c>
      <c r="P2262" s="350" t="s">
        <v>18</v>
      </c>
      <c r="Q2262" s="62">
        <f>Q2261</f>
        <v>6749156</v>
      </c>
      <c r="R2262" s="391">
        <f t="shared" ref="R2262:V2262" si="1484">R2261</f>
        <v>0</v>
      </c>
      <c r="S2262" s="62">
        <f t="shared" si="1484"/>
        <v>1246533.5141087233</v>
      </c>
      <c r="T2262" s="62">
        <f t="shared" si="1484"/>
        <v>4967548.275891277</v>
      </c>
      <c r="U2262" s="62">
        <f t="shared" si="1484"/>
        <v>535074.21</v>
      </c>
      <c r="V2262" s="62">
        <f t="shared" si="1484"/>
        <v>0</v>
      </c>
      <c r="W2262" s="109" t="s">
        <v>18</v>
      </c>
      <c r="X2262" s="109" t="s">
        <v>18</v>
      </c>
      <c r="Y2262" s="110" t="s">
        <v>18</v>
      </c>
    </row>
    <row r="2263" spans="1:25" ht="15" x14ac:dyDescent="0.2">
      <c r="A2263" s="484" t="s">
        <v>1369</v>
      </c>
      <c r="B2263" s="97" t="s">
        <v>1925</v>
      </c>
      <c r="C2263" s="97">
        <v>10</v>
      </c>
      <c r="D2263" s="211" t="s">
        <v>2129</v>
      </c>
      <c r="E2263" s="951" t="s">
        <v>255</v>
      </c>
      <c r="F2263" s="184" t="s">
        <v>357</v>
      </c>
      <c r="G2263" s="156" t="s">
        <v>38</v>
      </c>
      <c r="H2263" s="953">
        <v>1978</v>
      </c>
      <c r="I2263" s="953"/>
      <c r="J2263" s="156" t="s">
        <v>105</v>
      </c>
      <c r="K2263" s="156">
        <v>2</v>
      </c>
      <c r="L2263" s="150">
        <v>531</v>
      </c>
      <c r="M2263" s="150">
        <v>486.9</v>
      </c>
      <c r="N2263" s="150">
        <v>299.97000000000003</v>
      </c>
      <c r="O2263" s="134">
        <v>17</v>
      </c>
      <c r="P2263" s="336" t="s">
        <v>2129</v>
      </c>
      <c r="Q2263" s="150">
        <v>6153055</v>
      </c>
      <c r="R2263" s="371">
        <v>0</v>
      </c>
      <c r="S2263" s="150">
        <v>1136436.8</v>
      </c>
      <c r="T2263" s="150">
        <v>4528802.9800000004</v>
      </c>
      <c r="U2263" s="150">
        <v>487815.22</v>
      </c>
      <c r="V2263" s="150">
        <v>0</v>
      </c>
      <c r="W2263" s="956">
        <f>Q2263/L2263</f>
        <v>11587.674199623352</v>
      </c>
      <c r="X2263" s="956">
        <v>5521.79</v>
      </c>
      <c r="Y2263" s="157">
        <v>44561</v>
      </c>
    </row>
    <row r="2264" spans="1:25" x14ac:dyDescent="0.2">
      <c r="A2264" s="437"/>
      <c r="B2264" s="34"/>
      <c r="C2264" s="34"/>
      <c r="D2264" s="132"/>
      <c r="E2264" s="951"/>
      <c r="F2264" s="39" t="s">
        <v>31</v>
      </c>
      <c r="G2264" s="283" t="s">
        <v>18</v>
      </c>
      <c r="H2264" s="283" t="s">
        <v>18</v>
      </c>
      <c r="I2264" s="283" t="s">
        <v>18</v>
      </c>
      <c r="J2264" s="283" t="s">
        <v>18</v>
      </c>
      <c r="K2264" s="283" t="s">
        <v>18</v>
      </c>
      <c r="L2264" s="62">
        <f>SUM(L2263)</f>
        <v>531</v>
      </c>
      <c r="M2264" s="62">
        <f t="shared" ref="M2264:O2264" si="1485">SUM(M2263)</f>
        <v>486.9</v>
      </c>
      <c r="N2264" s="62">
        <f t="shared" si="1485"/>
        <v>299.97000000000003</v>
      </c>
      <c r="O2264" s="143">
        <f t="shared" si="1485"/>
        <v>17</v>
      </c>
      <c r="P2264" s="350" t="s">
        <v>18</v>
      </c>
      <c r="Q2264" s="62">
        <f>Q2263</f>
        <v>6153055</v>
      </c>
      <c r="R2264" s="391">
        <f t="shared" ref="R2264:U2264" si="1486">R2263</f>
        <v>0</v>
      </c>
      <c r="S2264" s="62">
        <f t="shared" si="1486"/>
        <v>1136436.8</v>
      </c>
      <c r="T2264" s="62">
        <f t="shared" si="1486"/>
        <v>4528802.9800000004</v>
      </c>
      <c r="U2264" s="62">
        <f t="shared" si="1486"/>
        <v>487815.22</v>
      </c>
      <c r="V2264" s="62">
        <v>0</v>
      </c>
      <c r="W2264" s="109" t="s">
        <v>18</v>
      </c>
      <c r="X2264" s="109" t="s">
        <v>18</v>
      </c>
      <c r="Y2264" s="110" t="s">
        <v>18</v>
      </c>
    </row>
    <row r="2265" spans="1:25" ht="15" x14ac:dyDescent="0.2">
      <c r="A2265" s="484" t="s">
        <v>1370</v>
      </c>
      <c r="B2265" s="97" t="s">
        <v>1926</v>
      </c>
      <c r="C2265" s="97">
        <v>10</v>
      </c>
      <c r="D2265" s="211" t="s">
        <v>2129</v>
      </c>
      <c r="E2265" s="951" t="s">
        <v>256</v>
      </c>
      <c r="F2265" s="184" t="s">
        <v>358</v>
      </c>
      <c r="G2265" s="156" t="s">
        <v>38</v>
      </c>
      <c r="H2265" s="953">
        <v>1981</v>
      </c>
      <c r="I2265" s="953"/>
      <c r="J2265" s="156" t="s">
        <v>105</v>
      </c>
      <c r="K2265" s="156">
        <v>2</v>
      </c>
      <c r="L2265" s="150">
        <v>840</v>
      </c>
      <c r="M2265" s="150">
        <v>740.6</v>
      </c>
      <c r="N2265" s="150">
        <v>461.55</v>
      </c>
      <c r="O2265" s="134">
        <v>25</v>
      </c>
      <c r="P2265" s="336" t="s">
        <v>2129</v>
      </c>
      <c r="Q2265" s="150">
        <v>6972977</v>
      </c>
      <c r="R2265" s="371">
        <v>0</v>
      </c>
      <c r="S2265" s="150">
        <v>1287872.07</v>
      </c>
      <c r="T2265" s="150">
        <v>5205799.72</v>
      </c>
      <c r="U2265" s="150">
        <v>479305.20999999996</v>
      </c>
      <c r="V2265" s="150">
        <v>0</v>
      </c>
      <c r="W2265" s="956">
        <f>Q2265/L2265</f>
        <v>8301.1630952380947</v>
      </c>
      <c r="X2265" s="956">
        <v>5521.79</v>
      </c>
      <c r="Y2265" s="157">
        <v>44561</v>
      </c>
    </row>
    <row r="2266" spans="1:25" x14ac:dyDescent="0.2">
      <c r="A2266" s="437"/>
      <c r="B2266" s="34"/>
      <c r="C2266" s="34"/>
      <c r="D2266" s="132"/>
      <c r="E2266" s="951"/>
      <c r="F2266" s="39" t="s">
        <v>31</v>
      </c>
      <c r="G2266" s="283" t="s">
        <v>18</v>
      </c>
      <c r="H2266" s="283" t="s">
        <v>18</v>
      </c>
      <c r="I2266" s="283" t="s">
        <v>18</v>
      </c>
      <c r="J2266" s="283" t="s">
        <v>18</v>
      </c>
      <c r="K2266" s="283" t="s">
        <v>18</v>
      </c>
      <c r="L2266" s="62">
        <f>SUM(L2265)</f>
        <v>840</v>
      </c>
      <c r="M2266" s="62">
        <f t="shared" ref="M2266:O2266" si="1487">SUM(M2265)</f>
        <v>740.6</v>
      </c>
      <c r="N2266" s="62">
        <f t="shared" si="1487"/>
        <v>461.55</v>
      </c>
      <c r="O2266" s="143">
        <f t="shared" si="1487"/>
        <v>25</v>
      </c>
      <c r="P2266" s="350" t="s">
        <v>18</v>
      </c>
      <c r="Q2266" s="62">
        <f>Q2265</f>
        <v>6972977</v>
      </c>
      <c r="R2266" s="391">
        <f t="shared" ref="R2266:U2266" si="1488">R2265</f>
        <v>0</v>
      </c>
      <c r="S2266" s="62">
        <f t="shared" si="1488"/>
        <v>1287872.07</v>
      </c>
      <c r="T2266" s="62">
        <f t="shared" si="1488"/>
        <v>5205799.72</v>
      </c>
      <c r="U2266" s="62">
        <f t="shared" si="1488"/>
        <v>479305.20999999996</v>
      </c>
      <c r="V2266" s="62">
        <v>0</v>
      </c>
      <c r="W2266" s="109" t="s">
        <v>18</v>
      </c>
      <c r="X2266" s="109" t="s">
        <v>18</v>
      </c>
      <c r="Y2266" s="110" t="s">
        <v>18</v>
      </c>
    </row>
    <row r="2267" spans="1:25" ht="15" x14ac:dyDescent="0.2">
      <c r="A2267" s="484" t="s">
        <v>1371</v>
      </c>
      <c r="B2267" s="97" t="s">
        <v>1927</v>
      </c>
      <c r="C2267" s="97">
        <v>10</v>
      </c>
      <c r="D2267" s="211" t="s">
        <v>2129</v>
      </c>
      <c r="E2267" s="951" t="s">
        <v>257</v>
      </c>
      <c r="F2267" s="184" t="s">
        <v>558</v>
      </c>
      <c r="G2267" s="156" t="s">
        <v>38</v>
      </c>
      <c r="H2267" s="953">
        <v>1976</v>
      </c>
      <c r="I2267" s="953"/>
      <c r="J2267" s="156" t="s">
        <v>105</v>
      </c>
      <c r="K2267" s="156">
        <v>2</v>
      </c>
      <c r="L2267" s="150">
        <v>525.1</v>
      </c>
      <c r="M2267" s="150">
        <v>480</v>
      </c>
      <c r="N2267" s="150">
        <v>298.13</v>
      </c>
      <c r="O2267" s="134">
        <v>22</v>
      </c>
      <c r="P2267" s="336" t="s">
        <v>2129</v>
      </c>
      <c r="Q2267" s="150">
        <v>5995004</v>
      </c>
      <c r="R2267" s="371">
        <v>0</v>
      </c>
      <c r="S2267" s="150">
        <v>1014512.8800000001</v>
      </c>
      <c r="T2267" s="150">
        <v>4471498.1400000006</v>
      </c>
      <c r="U2267" s="150">
        <v>508992.98</v>
      </c>
      <c r="V2267" s="150">
        <v>0</v>
      </c>
      <c r="W2267" s="956">
        <f>Q2267/L2267</f>
        <v>11416.880594172539</v>
      </c>
      <c r="X2267" s="956">
        <v>5521.79</v>
      </c>
      <c r="Y2267" s="157">
        <v>44561</v>
      </c>
    </row>
    <row r="2268" spans="1:25" x14ac:dyDescent="0.2">
      <c r="A2268" s="437"/>
      <c r="B2268" s="34"/>
      <c r="C2268" s="34"/>
      <c r="D2268" s="132"/>
      <c r="E2268" s="951"/>
      <c r="F2268" s="39" t="s">
        <v>31</v>
      </c>
      <c r="G2268" s="283" t="s">
        <v>18</v>
      </c>
      <c r="H2268" s="283" t="s">
        <v>18</v>
      </c>
      <c r="I2268" s="283" t="s">
        <v>18</v>
      </c>
      <c r="J2268" s="283" t="s">
        <v>18</v>
      </c>
      <c r="K2268" s="283" t="s">
        <v>18</v>
      </c>
      <c r="L2268" s="62">
        <f>SUM(L2267)</f>
        <v>525.1</v>
      </c>
      <c r="M2268" s="62">
        <f t="shared" ref="M2268:O2268" si="1489">SUM(M2267)</f>
        <v>480</v>
      </c>
      <c r="N2268" s="62">
        <f t="shared" si="1489"/>
        <v>298.13</v>
      </c>
      <c r="O2268" s="143">
        <f t="shared" si="1489"/>
        <v>22</v>
      </c>
      <c r="P2268" s="350" t="s">
        <v>18</v>
      </c>
      <c r="Q2268" s="62">
        <f>Q2267</f>
        <v>5995004</v>
      </c>
      <c r="R2268" s="391">
        <f t="shared" ref="R2268:U2268" si="1490">R2267</f>
        <v>0</v>
      </c>
      <c r="S2268" s="62">
        <f t="shared" si="1490"/>
        <v>1014512.8800000001</v>
      </c>
      <c r="T2268" s="62">
        <f t="shared" si="1490"/>
        <v>4471498.1400000006</v>
      </c>
      <c r="U2268" s="62">
        <f t="shared" si="1490"/>
        <v>508992.98</v>
      </c>
      <c r="V2268" s="62">
        <v>0</v>
      </c>
      <c r="W2268" s="109" t="s">
        <v>18</v>
      </c>
      <c r="X2268" s="109" t="s">
        <v>18</v>
      </c>
      <c r="Y2268" s="110" t="s">
        <v>18</v>
      </c>
    </row>
    <row r="2269" spans="1:25" ht="15" x14ac:dyDescent="0.2">
      <c r="A2269" s="484" t="s">
        <v>1372</v>
      </c>
      <c r="B2269" s="97" t="s">
        <v>1928</v>
      </c>
      <c r="C2269" s="97">
        <v>20</v>
      </c>
      <c r="D2269" s="211" t="s">
        <v>2270</v>
      </c>
      <c r="E2269" s="951" t="s">
        <v>258</v>
      </c>
      <c r="F2269" s="184" t="s">
        <v>451</v>
      </c>
      <c r="G2269" s="156" t="s">
        <v>38</v>
      </c>
      <c r="H2269" s="953">
        <v>1960</v>
      </c>
      <c r="I2269" s="953"/>
      <c r="J2269" s="156" t="s">
        <v>105</v>
      </c>
      <c r="K2269" s="156">
        <v>2</v>
      </c>
      <c r="L2269" s="150">
        <v>441.8</v>
      </c>
      <c r="M2269" s="150">
        <v>400.5</v>
      </c>
      <c r="N2269" s="150">
        <v>244.8</v>
      </c>
      <c r="O2269" s="134">
        <v>18</v>
      </c>
      <c r="P2269" s="336" t="s">
        <v>2278</v>
      </c>
      <c r="Q2269" s="150">
        <v>50710</v>
      </c>
      <c r="R2269" s="371">
        <v>0</v>
      </c>
      <c r="S2269" s="150">
        <v>35480.15</v>
      </c>
      <c r="T2269" s="150">
        <v>0</v>
      </c>
      <c r="U2269" s="150">
        <v>15229.85</v>
      </c>
      <c r="V2269" s="150">
        <v>0</v>
      </c>
      <c r="W2269" s="956">
        <f>Q2269/L2269</f>
        <v>114.78044363965596</v>
      </c>
      <c r="X2269" s="956">
        <v>114.78</v>
      </c>
      <c r="Y2269" s="157">
        <v>44561</v>
      </c>
    </row>
    <row r="2270" spans="1:25" x14ac:dyDescent="0.2">
      <c r="A2270" s="437"/>
      <c r="B2270" s="34"/>
      <c r="C2270" s="34"/>
      <c r="D2270" s="132"/>
      <c r="E2270" s="951"/>
      <c r="F2270" s="39" t="s">
        <v>31</v>
      </c>
      <c r="G2270" s="283" t="s">
        <v>18</v>
      </c>
      <c r="H2270" s="283" t="s">
        <v>18</v>
      </c>
      <c r="I2270" s="283" t="s">
        <v>18</v>
      </c>
      <c r="J2270" s="283" t="s">
        <v>18</v>
      </c>
      <c r="K2270" s="283" t="s">
        <v>18</v>
      </c>
      <c r="L2270" s="62">
        <f>SUM(L2269)</f>
        <v>441.8</v>
      </c>
      <c r="M2270" s="62">
        <f>SUM(M2269)</f>
        <v>400.5</v>
      </c>
      <c r="N2270" s="62">
        <f>SUM(N2269)</f>
        <v>244.8</v>
      </c>
      <c r="O2270" s="143">
        <f>SUM(O2269)</f>
        <v>18</v>
      </c>
      <c r="P2270" s="350" t="s">
        <v>18</v>
      </c>
      <c r="Q2270" s="62">
        <f>Q2269</f>
        <v>50710</v>
      </c>
      <c r="R2270" s="391">
        <f t="shared" ref="R2270:U2270" si="1491">R2269</f>
        <v>0</v>
      </c>
      <c r="S2270" s="62">
        <f t="shared" si="1491"/>
        <v>35480.15</v>
      </c>
      <c r="T2270" s="62">
        <f t="shared" si="1491"/>
        <v>0</v>
      </c>
      <c r="U2270" s="62">
        <f t="shared" si="1491"/>
        <v>15229.85</v>
      </c>
      <c r="V2270" s="62">
        <v>0</v>
      </c>
      <c r="W2270" s="109" t="s">
        <v>18</v>
      </c>
      <c r="X2270" s="109" t="s">
        <v>18</v>
      </c>
      <c r="Y2270" s="110" t="s">
        <v>18</v>
      </c>
    </row>
    <row r="2271" spans="1:25" ht="15" x14ac:dyDescent="0.2">
      <c r="A2271" s="484" t="s">
        <v>1373</v>
      </c>
      <c r="B2271" s="97" t="s">
        <v>1929</v>
      </c>
      <c r="C2271" s="97">
        <v>20</v>
      </c>
      <c r="D2271" s="211" t="s">
        <v>2266</v>
      </c>
      <c r="E2271" s="951" t="s">
        <v>453</v>
      </c>
      <c r="F2271" s="184" t="s">
        <v>452</v>
      </c>
      <c r="G2271" s="156" t="s">
        <v>38</v>
      </c>
      <c r="H2271" s="953">
        <v>1974</v>
      </c>
      <c r="I2271" s="953">
        <v>2006</v>
      </c>
      <c r="J2271" s="156" t="s">
        <v>105</v>
      </c>
      <c r="K2271" s="156">
        <v>2</v>
      </c>
      <c r="L2271" s="150">
        <v>538.5</v>
      </c>
      <c r="M2271" s="150">
        <v>497.5</v>
      </c>
      <c r="N2271" s="150">
        <v>294.98</v>
      </c>
      <c r="O2271" s="134">
        <v>30</v>
      </c>
      <c r="P2271" s="564" t="s">
        <v>83</v>
      </c>
      <c r="Q2271" s="150">
        <v>64335</v>
      </c>
      <c r="R2271" s="371">
        <v>0</v>
      </c>
      <c r="S2271" s="150">
        <v>45013.130000000005</v>
      </c>
      <c r="T2271" s="150">
        <v>0</v>
      </c>
      <c r="U2271" s="150">
        <v>19321.87</v>
      </c>
      <c r="V2271" s="150">
        <v>0</v>
      </c>
      <c r="W2271" s="956">
        <f>Q2271/L2271</f>
        <v>119.4707520891365</v>
      </c>
      <c r="X2271" s="956">
        <v>119.47</v>
      </c>
      <c r="Y2271" s="157">
        <v>44561</v>
      </c>
    </row>
    <row r="2272" spans="1:25" x14ac:dyDescent="0.2">
      <c r="A2272" s="437"/>
      <c r="B2272" s="34"/>
      <c r="C2272" s="34"/>
      <c r="D2272" s="132"/>
      <c r="E2272" s="951"/>
      <c r="F2272" s="39" t="s">
        <v>31</v>
      </c>
      <c r="G2272" s="283" t="s">
        <v>18</v>
      </c>
      <c r="H2272" s="283" t="s">
        <v>18</v>
      </c>
      <c r="I2272" s="283" t="s">
        <v>18</v>
      </c>
      <c r="J2272" s="283" t="s">
        <v>18</v>
      </c>
      <c r="K2272" s="283" t="s">
        <v>18</v>
      </c>
      <c r="L2272" s="62">
        <f>SUM(L2271)</f>
        <v>538.5</v>
      </c>
      <c r="M2272" s="62">
        <f>SUM(M2271)</f>
        <v>497.5</v>
      </c>
      <c r="N2272" s="62">
        <f>SUM(N2271)</f>
        <v>294.98</v>
      </c>
      <c r="O2272" s="143">
        <f>SUM(O2271)</f>
        <v>30</v>
      </c>
      <c r="P2272" s="350" t="s">
        <v>18</v>
      </c>
      <c r="Q2272" s="62">
        <f>Q2271</f>
        <v>64335</v>
      </c>
      <c r="R2272" s="391">
        <f t="shared" ref="R2272:U2272" si="1492">R2271</f>
        <v>0</v>
      </c>
      <c r="S2272" s="62">
        <f t="shared" si="1492"/>
        <v>45013.130000000005</v>
      </c>
      <c r="T2272" s="62">
        <f t="shared" si="1492"/>
        <v>0</v>
      </c>
      <c r="U2272" s="62">
        <f t="shared" si="1492"/>
        <v>19321.87</v>
      </c>
      <c r="V2272" s="62">
        <v>0</v>
      </c>
      <c r="W2272" s="109" t="s">
        <v>18</v>
      </c>
      <c r="X2272" s="109" t="s">
        <v>18</v>
      </c>
      <c r="Y2272" s="110" t="s">
        <v>18</v>
      </c>
    </row>
    <row r="2273" spans="1:25" ht="15" x14ac:dyDescent="0.2">
      <c r="A2273" s="484" t="s">
        <v>1374</v>
      </c>
      <c r="B2273" s="97" t="s">
        <v>1930</v>
      </c>
      <c r="C2273" s="97">
        <v>20</v>
      </c>
      <c r="D2273" s="211" t="s">
        <v>2266</v>
      </c>
      <c r="E2273" s="951" t="s">
        <v>567</v>
      </c>
      <c r="F2273" s="184" t="s">
        <v>454</v>
      </c>
      <c r="G2273" s="156" t="s">
        <v>38</v>
      </c>
      <c r="H2273" s="953">
        <v>1974</v>
      </c>
      <c r="I2273" s="953">
        <v>2006</v>
      </c>
      <c r="J2273" s="156" t="s">
        <v>105</v>
      </c>
      <c r="K2273" s="156">
        <v>2</v>
      </c>
      <c r="L2273" s="150">
        <v>544.29999999999995</v>
      </c>
      <c r="M2273" s="150">
        <v>502.7</v>
      </c>
      <c r="N2273" s="150">
        <v>298.56</v>
      </c>
      <c r="O2273" s="134">
        <v>18</v>
      </c>
      <c r="P2273" s="564" t="s">
        <v>83</v>
      </c>
      <c r="Q2273" s="150">
        <v>65028</v>
      </c>
      <c r="R2273" s="371">
        <v>0</v>
      </c>
      <c r="S2273" s="150">
        <v>45498</v>
      </c>
      <c r="T2273" s="150">
        <v>0</v>
      </c>
      <c r="U2273" s="150">
        <v>19530</v>
      </c>
      <c r="V2273" s="150">
        <v>0</v>
      </c>
      <c r="W2273" s="956">
        <f>Q2273/L2273</f>
        <v>119.47088002939556</v>
      </c>
      <c r="X2273" s="956">
        <v>119.47</v>
      </c>
      <c r="Y2273" s="157">
        <v>44561</v>
      </c>
    </row>
    <row r="2274" spans="1:25" ht="13.5" thickBot="1" x14ac:dyDescent="0.25">
      <c r="A2274" s="437"/>
      <c r="B2274" s="34"/>
      <c r="C2274" s="34"/>
      <c r="D2274" s="132"/>
      <c r="E2274" s="332"/>
      <c r="F2274" s="579" t="s">
        <v>31</v>
      </c>
      <c r="G2274" s="580" t="s">
        <v>18</v>
      </c>
      <c r="H2274" s="580" t="s">
        <v>18</v>
      </c>
      <c r="I2274" s="580" t="s">
        <v>18</v>
      </c>
      <c r="J2274" s="580" t="s">
        <v>18</v>
      </c>
      <c r="K2274" s="580" t="s">
        <v>18</v>
      </c>
      <c r="L2274" s="581">
        <f>SUM(L2273)</f>
        <v>544.29999999999995</v>
      </c>
      <c r="M2274" s="581">
        <f>SUM(M2273)</f>
        <v>502.7</v>
      </c>
      <c r="N2274" s="581">
        <f>SUM(N2273)</f>
        <v>298.56</v>
      </c>
      <c r="O2274" s="582">
        <f>SUM(O2273)</f>
        <v>18</v>
      </c>
      <c r="P2274" s="614" t="s">
        <v>18</v>
      </c>
      <c r="Q2274" s="581">
        <f>Q2273</f>
        <v>65028</v>
      </c>
      <c r="R2274" s="607">
        <f t="shared" ref="R2274:U2274" si="1493">R2273</f>
        <v>0</v>
      </c>
      <c r="S2274" s="581">
        <f t="shared" si="1493"/>
        <v>45498</v>
      </c>
      <c r="T2274" s="581">
        <f t="shared" si="1493"/>
        <v>0</v>
      </c>
      <c r="U2274" s="581">
        <f t="shared" si="1493"/>
        <v>19530</v>
      </c>
      <c r="V2274" s="581">
        <v>0</v>
      </c>
      <c r="W2274" s="583" t="s">
        <v>18</v>
      </c>
      <c r="X2274" s="583" t="s">
        <v>18</v>
      </c>
      <c r="Y2274" s="588" t="s">
        <v>18</v>
      </c>
    </row>
    <row r="2275" spans="1:25" ht="13.5" thickBot="1" x14ac:dyDescent="0.25">
      <c r="A2275" s="437"/>
      <c r="B2275" s="34"/>
      <c r="C2275" s="34"/>
      <c r="D2275" s="132"/>
      <c r="E2275" s="55" t="s">
        <v>259</v>
      </c>
      <c r="F2275" s="33" t="s">
        <v>154</v>
      </c>
      <c r="G2275" s="27" t="s">
        <v>18</v>
      </c>
      <c r="H2275" s="27" t="s">
        <v>18</v>
      </c>
      <c r="I2275" s="27" t="s">
        <v>18</v>
      </c>
      <c r="J2275" s="27" t="s">
        <v>18</v>
      </c>
      <c r="K2275" s="27" t="s">
        <v>18</v>
      </c>
      <c r="L2275" s="28">
        <f>L2277+L2279+L2281</f>
        <v>1980.3000000000002</v>
      </c>
      <c r="M2275" s="28">
        <f t="shared" ref="M2275:O2275" si="1494">M2277+M2279+M2281</f>
        <v>1741.7</v>
      </c>
      <c r="N2275" s="28">
        <f t="shared" si="1494"/>
        <v>1202.3</v>
      </c>
      <c r="O2275" s="136">
        <f t="shared" si="1494"/>
        <v>58</v>
      </c>
      <c r="P2275" s="101" t="s">
        <v>18</v>
      </c>
      <c r="Q2275" s="28">
        <f>Q2277+Q2279+Q2281</f>
        <v>139175</v>
      </c>
      <c r="R2275" s="373">
        <f t="shared" ref="R2275:U2275" si="1495">R2277+R2279+R2281</f>
        <v>0</v>
      </c>
      <c r="S2275" s="28">
        <f t="shared" si="1495"/>
        <v>101244.31</v>
      </c>
      <c r="T2275" s="28">
        <f t="shared" si="1495"/>
        <v>0</v>
      </c>
      <c r="U2275" s="28">
        <f t="shared" si="1495"/>
        <v>37930.69</v>
      </c>
      <c r="V2275" s="28">
        <v>0</v>
      </c>
      <c r="W2275" s="101" t="s">
        <v>18</v>
      </c>
      <c r="X2275" s="101" t="s">
        <v>18</v>
      </c>
      <c r="Y2275" s="102" t="s">
        <v>18</v>
      </c>
    </row>
    <row r="2276" spans="1:25" ht="25.5" x14ac:dyDescent="0.25">
      <c r="A2276" s="484" t="s">
        <v>1276</v>
      </c>
      <c r="B2276" s="97" t="s">
        <v>1931</v>
      </c>
      <c r="C2276" s="97">
        <v>20</v>
      </c>
      <c r="D2276" s="211" t="s">
        <v>2268</v>
      </c>
      <c r="E2276" s="1023" t="s">
        <v>260</v>
      </c>
      <c r="F2276" s="697" t="s">
        <v>455</v>
      </c>
      <c r="G2276" s="714" t="s">
        <v>38</v>
      </c>
      <c r="H2276" s="940">
        <v>1983</v>
      </c>
      <c r="I2276" s="940"/>
      <c r="J2276" s="714">
        <v>29.18</v>
      </c>
      <c r="K2276" s="714">
        <v>2</v>
      </c>
      <c r="L2276" s="163">
        <v>302.2</v>
      </c>
      <c r="M2276" s="163">
        <v>260</v>
      </c>
      <c r="N2276" s="163">
        <v>187.4</v>
      </c>
      <c r="O2276" s="942">
        <v>9</v>
      </c>
      <c r="P2276" s="339" t="s">
        <v>2140</v>
      </c>
      <c r="Q2276" s="163">
        <v>21239</v>
      </c>
      <c r="R2276" s="163">
        <v>0</v>
      </c>
      <c r="S2276" s="163">
        <v>15450.529999999999</v>
      </c>
      <c r="T2276" s="163">
        <v>0</v>
      </c>
      <c r="U2276" s="163">
        <v>5788.47</v>
      </c>
      <c r="V2276" s="163">
        <v>0</v>
      </c>
      <c r="W2276" s="163">
        <f>Q2276/L2276</f>
        <v>70.281270681667777</v>
      </c>
      <c r="X2276" s="163">
        <v>70.28</v>
      </c>
      <c r="Y2276" s="164">
        <v>44561</v>
      </c>
    </row>
    <row r="2277" spans="1:25" x14ac:dyDescent="0.25">
      <c r="A2277" s="437"/>
      <c r="B2277" s="34"/>
      <c r="C2277" s="34"/>
      <c r="D2277" s="132"/>
      <c r="E2277" s="962"/>
      <c r="F2277" s="530" t="s">
        <v>31</v>
      </c>
      <c r="G2277" s="501" t="s">
        <v>18</v>
      </c>
      <c r="H2277" s="501" t="s">
        <v>18</v>
      </c>
      <c r="I2277" s="501" t="s">
        <v>18</v>
      </c>
      <c r="J2277" s="501" t="s">
        <v>18</v>
      </c>
      <c r="K2277" s="501" t="s">
        <v>18</v>
      </c>
      <c r="L2277" s="513">
        <v>302.2</v>
      </c>
      <c r="M2277" s="513">
        <v>260</v>
      </c>
      <c r="N2277" s="513">
        <v>187.4</v>
      </c>
      <c r="O2277" s="908">
        <v>9</v>
      </c>
      <c r="P2277" s="503" t="s">
        <v>18</v>
      </c>
      <c r="Q2277" s="109">
        <v>21239</v>
      </c>
      <c r="R2277" s="109">
        <v>0</v>
      </c>
      <c r="S2277" s="109">
        <v>15450.529999999999</v>
      </c>
      <c r="T2277" s="109">
        <v>0</v>
      </c>
      <c r="U2277" s="109">
        <v>5788.47</v>
      </c>
      <c r="V2277" s="109">
        <v>0</v>
      </c>
      <c r="W2277" s="109" t="s">
        <v>18</v>
      </c>
      <c r="X2277" s="109" t="s">
        <v>18</v>
      </c>
      <c r="Y2277" s="574" t="s">
        <v>18</v>
      </c>
    </row>
    <row r="2278" spans="1:25" ht="25.5" x14ac:dyDescent="0.25">
      <c r="A2278" s="484" t="s">
        <v>1375</v>
      </c>
      <c r="B2278" s="97" t="s">
        <v>1932</v>
      </c>
      <c r="C2278" s="97">
        <v>20</v>
      </c>
      <c r="D2278" s="211" t="s">
        <v>2268</v>
      </c>
      <c r="E2278" s="696" t="s">
        <v>261</v>
      </c>
      <c r="F2278" s="698" t="s">
        <v>456</v>
      </c>
      <c r="G2278" s="284" t="s">
        <v>38</v>
      </c>
      <c r="H2278" s="884">
        <v>1989</v>
      </c>
      <c r="I2278" s="884"/>
      <c r="J2278" s="284">
        <v>29.18</v>
      </c>
      <c r="K2278" s="284">
        <v>2</v>
      </c>
      <c r="L2278" s="956">
        <v>833.5</v>
      </c>
      <c r="M2278" s="956">
        <v>738.1</v>
      </c>
      <c r="N2278" s="956">
        <v>515.9</v>
      </c>
      <c r="O2278" s="98">
        <v>20</v>
      </c>
      <c r="P2278" s="336" t="s">
        <v>2140</v>
      </c>
      <c r="Q2278" s="956">
        <v>58578</v>
      </c>
      <c r="R2278" s="956">
        <v>0</v>
      </c>
      <c r="S2278" s="956">
        <v>42613.18</v>
      </c>
      <c r="T2278" s="956">
        <v>0</v>
      </c>
      <c r="U2278" s="956">
        <v>15964.82</v>
      </c>
      <c r="V2278" s="956">
        <v>0</v>
      </c>
      <c r="W2278" s="956">
        <f>Q2278/L2278</f>
        <v>70.279544091181762</v>
      </c>
      <c r="X2278" s="956">
        <v>70.28</v>
      </c>
      <c r="Y2278" s="157">
        <v>44561</v>
      </c>
    </row>
    <row r="2279" spans="1:25" x14ac:dyDescent="0.25">
      <c r="A2279" s="437"/>
      <c r="B2279" s="34"/>
      <c r="C2279" s="34"/>
      <c r="D2279" s="132"/>
      <c r="E2279" s="696"/>
      <c r="F2279" s="530" t="s">
        <v>31</v>
      </c>
      <c r="G2279" s="501" t="s">
        <v>18</v>
      </c>
      <c r="H2279" s="501" t="s">
        <v>18</v>
      </c>
      <c r="I2279" s="501" t="s">
        <v>18</v>
      </c>
      <c r="J2279" s="501" t="s">
        <v>18</v>
      </c>
      <c r="K2279" s="501" t="s">
        <v>18</v>
      </c>
      <c r="L2279" s="513">
        <v>833.5</v>
      </c>
      <c r="M2279" s="513">
        <v>738.1</v>
      </c>
      <c r="N2279" s="513">
        <v>515.9</v>
      </c>
      <c r="O2279" s="908">
        <v>20</v>
      </c>
      <c r="P2279" s="503" t="s">
        <v>18</v>
      </c>
      <c r="Q2279" s="109">
        <v>58578</v>
      </c>
      <c r="R2279" s="109">
        <v>0</v>
      </c>
      <c r="S2279" s="109">
        <v>42613.18</v>
      </c>
      <c r="T2279" s="109">
        <v>0</v>
      </c>
      <c r="U2279" s="109">
        <v>15964.82</v>
      </c>
      <c r="V2279" s="109">
        <v>0</v>
      </c>
      <c r="W2279" s="109" t="s">
        <v>18</v>
      </c>
      <c r="X2279" s="109" t="s">
        <v>18</v>
      </c>
      <c r="Y2279" s="574" t="s">
        <v>18</v>
      </c>
    </row>
    <row r="2280" spans="1:25" ht="25.5" x14ac:dyDescent="0.25">
      <c r="A2280" s="484" t="s">
        <v>1376</v>
      </c>
      <c r="B2280" s="97" t="s">
        <v>1933</v>
      </c>
      <c r="C2280" s="97">
        <v>20</v>
      </c>
      <c r="D2280" s="211" t="s">
        <v>2268</v>
      </c>
      <c r="E2280" s="696" t="s">
        <v>457</v>
      </c>
      <c r="F2280" s="698" t="s">
        <v>458</v>
      </c>
      <c r="G2280" s="284" t="s">
        <v>38</v>
      </c>
      <c r="H2280" s="884">
        <v>1989</v>
      </c>
      <c r="I2280" s="884"/>
      <c r="J2280" s="284">
        <v>29.18</v>
      </c>
      <c r="K2280" s="284">
        <v>2</v>
      </c>
      <c r="L2280" s="956">
        <v>844.6</v>
      </c>
      <c r="M2280" s="956">
        <v>743.6</v>
      </c>
      <c r="N2280" s="956">
        <v>499</v>
      </c>
      <c r="O2280" s="98">
        <v>29</v>
      </c>
      <c r="P2280" s="336" t="s">
        <v>2140</v>
      </c>
      <c r="Q2280" s="956">
        <v>59358</v>
      </c>
      <c r="R2280" s="956">
        <v>0</v>
      </c>
      <c r="S2280" s="956">
        <v>43180.6</v>
      </c>
      <c r="T2280" s="956">
        <v>0</v>
      </c>
      <c r="U2280" s="956">
        <v>16177.4</v>
      </c>
      <c r="V2280" s="956">
        <v>0</v>
      </c>
      <c r="W2280" s="956">
        <f>Q2280/L2280</f>
        <v>70.279422211697849</v>
      </c>
      <c r="X2280" s="956">
        <v>70.28</v>
      </c>
      <c r="Y2280" s="157">
        <v>44561</v>
      </c>
    </row>
    <row r="2281" spans="1:25" ht="13.5" thickBot="1" x14ac:dyDescent="0.3">
      <c r="A2281" s="437"/>
      <c r="B2281" s="34"/>
      <c r="C2281" s="34"/>
      <c r="D2281" s="132"/>
      <c r="E2281" s="1117"/>
      <c r="F2281" s="1097" t="s">
        <v>31</v>
      </c>
      <c r="G2281" s="586" t="s">
        <v>18</v>
      </c>
      <c r="H2281" s="586" t="s">
        <v>18</v>
      </c>
      <c r="I2281" s="586" t="s">
        <v>18</v>
      </c>
      <c r="J2281" s="586" t="s">
        <v>18</v>
      </c>
      <c r="K2281" s="586" t="s">
        <v>18</v>
      </c>
      <c r="L2281" s="649">
        <v>844.6</v>
      </c>
      <c r="M2281" s="649">
        <v>743.6</v>
      </c>
      <c r="N2281" s="649">
        <v>499</v>
      </c>
      <c r="O2281" s="853">
        <v>29</v>
      </c>
      <c r="P2281" s="614" t="s">
        <v>18</v>
      </c>
      <c r="Q2281" s="583">
        <v>59358</v>
      </c>
      <c r="R2281" s="583">
        <v>0</v>
      </c>
      <c r="S2281" s="583">
        <v>43180.6</v>
      </c>
      <c r="T2281" s="583">
        <v>0</v>
      </c>
      <c r="U2281" s="583">
        <v>16177.4</v>
      </c>
      <c r="V2281" s="583">
        <v>0</v>
      </c>
      <c r="W2281" s="583" t="s">
        <v>18</v>
      </c>
      <c r="X2281" s="583" t="s">
        <v>18</v>
      </c>
      <c r="Y2281" s="588" t="s">
        <v>18</v>
      </c>
    </row>
    <row r="2282" spans="1:25" ht="13.5" thickBot="1" x14ac:dyDescent="0.3">
      <c r="A2282" s="437"/>
      <c r="B2282" s="34"/>
      <c r="C2282" s="34"/>
      <c r="D2282" s="132"/>
      <c r="E2282" s="928" t="s">
        <v>70</v>
      </c>
      <c r="F2282" s="918" t="s">
        <v>312</v>
      </c>
      <c r="G2282" s="765" t="s">
        <v>18</v>
      </c>
      <c r="H2282" s="765" t="s">
        <v>18</v>
      </c>
      <c r="I2282" s="765" t="s">
        <v>18</v>
      </c>
      <c r="J2282" s="765" t="s">
        <v>18</v>
      </c>
      <c r="K2282" s="765" t="s">
        <v>18</v>
      </c>
      <c r="L2282" s="101">
        <f>L2283+L2286+L2307+L2316</f>
        <v>11126.66</v>
      </c>
      <c r="M2282" s="101">
        <f>M2283+M2286+M2307+M2316</f>
        <v>9103.5000000000018</v>
      </c>
      <c r="N2282" s="101">
        <f>N2283+N2286+N2307+N2316</f>
        <v>3020.19</v>
      </c>
      <c r="O2282" s="695">
        <f>O2283+O2286+O2307+O2316</f>
        <v>369</v>
      </c>
      <c r="P2282" s="335" t="s">
        <v>18</v>
      </c>
      <c r="Q2282" s="101">
        <f t="shared" ref="Q2282:V2282" si="1496">Q2283+Q2286+Q2307+Q2316</f>
        <v>27088390</v>
      </c>
      <c r="R2282" s="101">
        <f t="shared" si="1496"/>
        <v>0</v>
      </c>
      <c r="S2282" s="101">
        <f t="shared" si="1496"/>
        <v>9859293.9000000004</v>
      </c>
      <c r="T2282" s="101">
        <f t="shared" si="1496"/>
        <v>2247236.92</v>
      </c>
      <c r="U2282" s="101">
        <f t="shared" si="1496"/>
        <v>3798950.92</v>
      </c>
      <c r="V2282" s="101">
        <f t="shared" si="1496"/>
        <v>11182908.26</v>
      </c>
      <c r="W2282" s="101" t="s">
        <v>18</v>
      </c>
      <c r="X2282" s="101" t="s">
        <v>18</v>
      </c>
      <c r="Y2282" s="102" t="s">
        <v>18</v>
      </c>
    </row>
    <row r="2283" spans="1:25" ht="13.5" thickBot="1" x14ac:dyDescent="0.25">
      <c r="A2283" s="437"/>
      <c r="B2283" s="34"/>
      <c r="C2283" s="34"/>
      <c r="D2283" s="132"/>
      <c r="E2283" s="55" t="s">
        <v>262</v>
      </c>
      <c r="F2283" s="33" t="s">
        <v>410</v>
      </c>
      <c r="G2283" s="27" t="s">
        <v>18</v>
      </c>
      <c r="H2283" s="27" t="s">
        <v>18</v>
      </c>
      <c r="I2283" s="27" t="s">
        <v>18</v>
      </c>
      <c r="J2283" s="27" t="s">
        <v>18</v>
      </c>
      <c r="K2283" s="27" t="s">
        <v>18</v>
      </c>
      <c r="L2283" s="28">
        <f>L2285</f>
        <v>835</v>
      </c>
      <c r="M2283" s="28">
        <f>M2285</f>
        <v>745.6</v>
      </c>
      <c r="N2283" s="28">
        <f>N2285</f>
        <v>620</v>
      </c>
      <c r="O2283" s="136">
        <f>O2285</f>
        <v>38</v>
      </c>
      <c r="P2283" s="101" t="s">
        <v>18</v>
      </c>
      <c r="Q2283" s="28">
        <f>Q2285</f>
        <v>708258</v>
      </c>
      <c r="R2283" s="373">
        <f t="shared" ref="R2283:U2283" si="1497">R2285</f>
        <v>0</v>
      </c>
      <c r="S2283" s="28">
        <f t="shared" si="1497"/>
        <v>280729.73</v>
      </c>
      <c r="T2283" s="28">
        <f t="shared" si="1497"/>
        <v>295788.83</v>
      </c>
      <c r="U2283" s="28">
        <f t="shared" si="1497"/>
        <v>131739.44</v>
      </c>
      <c r="V2283" s="28">
        <v>0</v>
      </c>
      <c r="W2283" s="101" t="s">
        <v>18</v>
      </c>
      <c r="X2283" s="101" t="s">
        <v>18</v>
      </c>
      <c r="Y2283" s="102" t="s">
        <v>18</v>
      </c>
    </row>
    <row r="2284" spans="1:25" ht="15" x14ac:dyDescent="0.2">
      <c r="A2284" s="484" t="s">
        <v>1377</v>
      </c>
      <c r="B2284" s="97" t="s">
        <v>1934</v>
      </c>
      <c r="C2284" s="97">
        <v>1</v>
      </c>
      <c r="D2284" s="211" t="s">
        <v>2272</v>
      </c>
      <c r="E2284" s="950" t="s">
        <v>263</v>
      </c>
      <c r="F2284" s="311" t="s">
        <v>1117</v>
      </c>
      <c r="G2284" s="286" t="s">
        <v>38</v>
      </c>
      <c r="H2284" s="952">
        <v>1992</v>
      </c>
      <c r="I2284" s="952"/>
      <c r="J2284" s="286" t="s">
        <v>110</v>
      </c>
      <c r="K2284" s="286">
        <v>2</v>
      </c>
      <c r="L2284" s="200">
        <v>835</v>
      </c>
      <c r="M2284" s="200">
        <v>745.6</v>
      </c>
      <c r="N2284" s="200">
        <v>620</v>
      </c>
      <c r="O2284" s="280">
        <v>38</v>
      </c>
      <c r="P2284" s="341" t="s">
        <v>2111</v>
      </c>
      <c r="Q2284" s="200">
        <v>708258</v>
      </c>
      <c r="R2284" s="390">
        <v>0</v>
      </c>
      <c r="S2284" s="200">
        <v>280729.73</v>
      </c>
      <c r="T2284" s="200">
        <v>295788.83</v>
      </c>
      <c r="U2284" s="200">
        <v>131739.44</v>
      </c>
      <c r="V2284" s="200">
        <v>0</v>
      </c>
      <c r="W2284" s="281">
        <f>Q2284/L2284</f>
        <v>848.21317365269465</v>
      </c>
      <c r="X2284" s="281">
        <v>802</v>
      </c>
      <c r="Y2284" s="272">
        <v>44561</v>
      </c>
    </row>
    <row r="2285" spans="1:25" ht="13.5" thickBot="1" x14ac:dyDescent="0.25">
      <c r="A2285" s="437"/>
      <c r="B2285" s="34"/>
      <c r="C2285" s="34"/>
      <c r="D2285" s="132"/>
      <c r="E2285" s="616"/>
      <c r="F2285" s="579" t="s">
        <v>31</v>
      </c>
      <c r="G2285" s="580" t="s">
        <v>18</v>
      </c>
      <c r="H2285" s="580" t="s">
        <v>18</v>
      </c>
      <c r="I2285" s="580" t="s">
        <v>18</v>
      </c>
      <c r="J2285" s="580" t="s">
        <v>18</v>
      </c>
      <c r="K2285" s="580" t="s">
        <v>18</v>
      </c>
      <c r="L2285" s="625">
        <f>L2284</f>
        <v>835</v>
      </c>
      <c r="M2285" s="625">
        <f>M2284</f>
        <v>745.6</v>
      </c>
      <c r="N2285" s="625">
        <f>N2284</f>
        <v>620</v>
      </c>
      <c r="O2285" s="626">
        <f>O2284</f>
        <v>38</v>
      </c>
      <c r="P2285" s="614" t="s">
        <v>18</v>
      </c>
      <c r="Q2285" s="581">
        <f>Q2284</f>
        <v>708258</v>
      </c>
      <c r="R2285" s="607">
        <f t="shared" ref="R2285:U2285" si="1498">R2284</f>
        <v>0</v>
      </c>
      <c r="S2285" s="581">
        <f t="shared" si="1498"/>
        <v>280729.73</v>
      </c>
      <c r="T2285" s="581">
        <f t="shared" si="1498"/>
        <v>295788.83</v>
      </c>
      <c r="U2285" s="581">
        <f t="shared" si="1498"/>
        <v>131739.44</v>
      </c>
      <c r="V2285" s="581">
        <v>0</v>
      </c>
      <c r="W2285" s="583" t="s">
        <v>18</v>
      </c>
      <c r="X2285" s="583" t="s">
        <v>18</v>
      </c>
      <c r="Y2285" s="588" t="s">
        <v>18</v>
      </c>
    </row>
    <row r="2286" spans="1:25" ht="13.5" thickBot="1" x14ac:dyDescent="0.25">
      <c r="A2286" s="437"/>
      <c r="B2286" s="34"/>
      <c r="C2286" s="34"/>
      <c r="D2286" s="132"/>
      <c r="E2286" s="55" t="s">
        <v>264</v>
      </c>
      <c r="F2286" s="33" t="s">
        <v>373</v>
      </c>
      <c r="G2286" s="27" t="s">
        <v>18</v>
      </c>
      <c r="H2286" s="27" t="s">
        <v>18</v>
      </c>
      <c r="I2286" s="27" t="s">
        <v>18</v>
      </c>
      <c r="J2286" s="27" t="s">
        <v>18</v>
      </c>
      <c r="K2286" s="27" t="s">
        <v>18</v>
      </c>
      <c r="L2286" s="28">
        <f>L2289+L2291+L2293+L2295+L2298+L2300+L2302+L2304+L2306</f>
        <v>8180.96</v>
      </c>
      <c r="M2286" s="28">
        <f t="shared" ref="M2286:O2286" si="1499">M2289+M2291+M2293+M2295+M2298+M2300+M2302+M2304+M2306</f>
        <v>6426.8</v>
      </c>
      <c r="N2286" s="28">
        <f t="shared" si="1499"/>
        <v>1061.71</v>
      </c>
      <c r="O2286" s="136">
        <f t="shared" si="1499"/>
        <v>242</v>
      </c>
      <c r="P2286" s="335" t="s">
        <v>18</v>
      </c>
      <c r="Q2286" s="28">
        <f>Q2289+Q2291+Q2293+Q2295+Q2298+Q2300+Q2302+Q2304+Q2306</f>
        <v>6345932</v>
      </c>
      <c r="R2286" s="373">
        <f t="shared" ref="R2286:V2286" si="1500">R2289+R2291+R2293+R2295+R2298+R2300+R2302+R2304+R2306</f>
        <v>0</v>
      </c>
      <c r="S2286" s="28">
        <f t="shared" si="1500"/>
        <v>4550396</v>
      </c>
      <c r="T2286" s="28">
        <f t="shared" si="1500"/>
        <v>0</v>
      </c>
      <c r="U2286" s="28">
        <f t="shared" si="1500"/>
        <v>1795535.9999999998</v>
      </c>
      <c r="V2286" s="28">
        <f t="shared" si="1500"/>
        <v>0</v>
      </c>
      <c r="W2286" s="101" t="s">
        <v>18</v>
      </c>
      <c r="X2286" s="101" t="s">
        <v>18</v>
      </c>
      <c r="Y2286" s="104" t="s">
        <v>18</v>
      </c>
    </row>
    <row r="2287" spans="1:25" ht="15" x14ac:dyDescent="0.2">
      <c r="A2287" s="484" t="s">
        <v>1378</v>
      </c>
      <c r="B2287" s="97" t="s">
        <v>1935</v>
      </c>
      <c r="C2287" s="97">
        <v>20</v>
      </c>
      <c r="D2287" s="211" t="s">
        <v>2264</v>
      </c>
      <c r="E2287" s="479" t="s">
        <v>265</v>
      </c>
      <c r="F2287" s="636" t="s">
        <v>549</v>
      </c>
      <c r="G2287" s="196" t="s">
        <v>38</v>
      </c>
      <c r="H2287" s="197">
        <v>1966</v>
      </c>
      <c r="I2287" s="197">
        <v>2016</v>
      </c>
      <c r="J2287" s="196" t="s">
        <v>110</v>
      </c>
      <c r="K2287" s="196">
        <v>2</v>
      </c>
      <c r="L2287" s="190">
        <v>344.9</v>
      </c>
      <c r="M2287" s="190">
        <v>322.7</v>
      </c>
      <c r="N2287" s="637">
        <v>0</v>
      </c>
      <c r="O2287" s="199">
        <v>9</v>
      </c>
      <c r="P2287" s="341" t="s">
        <v>2119</v>
      </c>
      <c r="Q2287" s="190">
        <v>32731</v>
      </c>
      <c r="R2287" s="382">
        <v>0</v>
      </c>
      <c r="S2287" s="200">
        <f>Q2287-U2287</f>
        <v>23470</v>
      </c>
      <c r="T2287" s="190">
        <v>0</v>
      </c>
      <c r="U2287" s="190">
        <v>9261</v>
      </c>
      <c r="V2287" s="190">
        <v>0</v>
      </c>
      <c r="W2287" s="281">
        <f t="shared" ref="W2287:W2288" si="1501">Q2287/L2287</f>
        <v>94.899971006088734</v>
      </c>
      <c r="X2287" s="193">
        <v>94.9</v>
      </c>
      <c r="Y2287" s="194">
        <v>44561</v>
      </c>
    </row>
    <row r="2288" spans="1:25" ht="15" x14ac:dyDescent="0.2">
      <c r="A2288" s="484" t="s">
        <v>1378</v>
      </c>
      <c r="B2288" s="97" t="s">
        <v>1935</v>
      </c>
      <c r="C2288" s="97">
        <v>1</v>
      </c>
      <c r="D2288" s="211" t="s">
        <v>2272</v>
      </c>
      <c r="E2288" s="402" t="s">
        <v>265</v>
      </c>
      <c r="F2288" s="36" t="s">
        <v>549</v>
      </c>
      <c r="G2288" s="68" t="s">
        <v>38</v>
      </c>
      <c r="H2288" s="69">
        <v>1966</v>
      </c>
      <c r="I2288" s="69">
        <v>2016</v>
      </c>
      <c r="J2288" s="68" t="s">
        <v>110</v>
      </c>
      <c r="K2288" s="68">
        <v>2</v>
      </c>
      <c r="L2288" s="71">
        <v>344.9</v>
      </c>
      <c r="M2288" s="71">
        <v>322.7</v>
      </c>
      <c r="N2288" s="620">
        <v>0</v>
      </c>
      <c r="O2288" s="138">
        <v>9</v>
      </c>
      <c r="P2288" s="336" t="s">
        <v>2111</v>
      </c>
      <c r="Q2288" s="71">
        <v>270815</v>
      </c>
      <c r="R2288" s="380">
        <v>0</v>
      </c>
      <c r="S2288" s="150">
        <f>Q2288-U2288</f>
        <v>194189.84</v>
      </c>
      <c r="T2288" s="71">
        <v>0</v>
      </c>
      <c r="U2288" s="71">
        <v>76625.16</v>
      </c>
      <c r="V2288" s="71">
        <v>0</v>
      </c>
      <c r="W2288" s="956">
        <f t="shared" si="1501"/>
        <v>785.19860829225865</v>
      </c>
      <c r="X2288" s="113">
        <v>785.2</v>
      </c>
      <c r="Y2288" s="576" t="s">
        <v>334</v>
      </c>
    </row>
    <row r="2289" spans="1:25" x14ac:dyDescent="0.2">
      <c r="A2289" s="437"/>
      <c r="B2289" s="34"/>
      <c r="C2289" s="34"/>
      <c r="D2289" s="132"/>
      <c r="E2289" s="402"/>
      <c r="F2289" s="526" t="s">
        <v>31</v>
      </c>
      <c r="G2289" s="504" t="s">
        <v>18</v>
      </c>
      <c r="H2289" s="504" t="s">
        <v>18</v>
      </c>
      <c r="I2289" s="504" t="s">
        <v>18</v>
      </c>
      <c r="J2289" s="504" t="s">
        <v>18</v>
      </c>
      <c r="K2289" s="504" t="s">
        <v>18</v>
      </c>
      <c r="L2289" s="76">
        <f>L2288</f>
        <v>344.9</v>
      </c>
      <c r="M2289" s="76">
        <f t="shared" ref="M2289" si="1502">M2288</f>
        <v>322.7</v>
      </c>
      <c r="N2289" s="620">
        <v>0</v>
      </c>
      <c r="O2289" s="520">
        <f t="shared" ref="O2289" si="1503">O2288</f>
        <v>9</v>
      </c>
      <c r="P2289" s="521" t="s">
        <v>18</v>
      </c>
      <c r="Q2289" s="76">
        <f>Q2287+Q2288</f>
        <v>303546</v>
      </c>
      <c r="R2289" s="522">
        <f t="shared" ref="R2289:V2289" si="1504">R2287+R2288</f>
        <v>0</v>
      </c>
      <c r="S2289" s="76">
        <f t="shared" si="1504"/>
        <v>217659.84</v>
      </c>
      <c r="T2289" s="76">
        <f t="shared" si="1504"/>
        <v>0</v>
      </c>
      <c r="U2289" s="76">
        <f t="shared" si="1504"/>
        <v>85886.16</v>
      </c>
      <c r="V2289" s="76">
        <f t="shared" si="1504"/>
        <v>0</v>
      </c>
      <c r="W2289" s="114" t="s">
        <v>18</v>
      </c>
      <c r="X2289" s="114" t="s">
        <v>18</v>
      </c>
      <c r="Y2289" s="575" t="s">
        <v>18</v>
      </c>
    </row>
    <row r="2290" spans="1:25" ht="15" x14ac:dyDescent="0.2">
      <c r="A2290" s="484" t="s">
        <v>1379</v>
      </c>
      <c r="B2290" s="97" t="s">
        <v>1936</v>
      </c>
      <c r="C2290" s="97">
        <v>20</v>
      </c>
      <c r="D2290" s="211" t="s">
        <v>2266</v>
      </c>
      <c r="E2290" s="402" t="s">
        <v>266</v>
      </c>
      <c r="F2290" s="36" t="s">
        <v>459</v>
      </c>
      <c r="G2290" s="68" t="s">
        <v>38</v>
      </c>
      <c r="H2290" s="69">
        <v>1982</v>
      </c>
      <c r="I2290" s="69"/>
      <c r="J2290" s="68" t="s">
        <v>460</v>
      </c>
      <c r="K2290" s="68">
        <v>4</v>
      </c>
      <c r="L2290" s="71">
        <v>2029.54</v>
      </c>
      <c r="M2290" s="71">
        <v>1492.5</v>
      </c>
      <c r="N2290" s="621">
        <v>503.86</v>
      </c>
      <c r="O2290" s="138">
        <v>52</v>
      </c>
      <c r="P2290" s="336" t="s">
        <v>83</v>
      </c>
      <c r="Q2290" s="71">
        <v>139450</v>
      </c>
      <c r="R2290" s="380">
        <v>0</v>
      </c>
      <c r="S2290" s="150">
        <f>Q2290-U2290</f>
        <v>99993.62</v>
      </c>
      <c r="T2290" s="71">
        <v>0</v>
      </c>
      <c r="U2290" s="71">
        <v>39456.379999999997</v>
      </c>
      <c r="V2290" s="71">
        <v>0</v>
      </c>
      <c r="W2290" s="956">
        <f>Q2290/L2290</f>
        <v>68.710151068715078</v>
      </c>
      <c r="X2290" s="113">
        <v>68.709999999999994</v>
      </c>
      <c r="Y2290" s="576" t="s">
        <v>334</v>
      </c>
    </row>
    <row r="2291" spans="1:25" x14ac:dyDescent="0.2">
      <c r="A2291" s="437"/>
      <c r="B2291" s="34"/>
      <c r="C2291" s="34"/>
      <c r="D2291" s="132"/>
      <c r="E2291" s="402"/>
      <c r="F2291" s="526" t="s">
        <v>31</v>
      </c>
      <c r="G2291" s="504" t="s">
        <v>18</v>
      </c>
      <c r="H2291" s="504" t="s">
        <v>18</v>
      </c>
      <c r="I2291" s="504" t="s">
        <v>18</v>
      </c>
      <c r="J2291" s="504" t="s">
        <v>18</v>
      </c>
      <c r="K2291" s="504" t="s">
        <v>18</v>
      </c>
      <c r="L2291" s="76">
        <f>L2290</f>
        <v>2029.54</v>
      </c>
      <c r="M2291" s="76">
        <f t="shared" ref="M2291" si="1505">M2290</f>
        <v>1492.5</v>
      </c>
      <c r="N2291" s="620">
        <f>N2290</f>
        <v>503.86</v>
      </c>
      <c r="O2291" s="520">
        <f t="shared" ref="O2291" si="1506">O2290</f>
        <v>52</v>
      </c>
      <c r="P2291" s="521" t="s">
        <v>18</v>
      </c>
      <c r="Q2291" s="76">
        <f>Q2290</f>
        <v>139450</v>
      </c>
      <c r="R2291" s="522">
        <f t="shared" ref="R2291:V2291" si="1507">R2290</f>
        <v>0</v>
      </c>
      <c r="S2291" s="76">
        <f t="shared" si="1507"/>
        <v>99993.62</v>
      </c>
      <c r="T2291" s="76">
        <f t="shared" si="1507"/>
        <v>0</v>
      </c>
      <c r="U2291" s="76">
        <f t="shared" si="1507"/>
        <v>39456.379999999997</v>
      </c>
      <c r="V2291" s="76">
        <f t="shared" si="1507"/>
        <v>0</v>
      </c>
      <c r="W2291" s="114" t="s">
        <v>18</v>
      </c>
      <c r="X2291" s="114" t="s">
        <v>18</v>
      </c>
      <c r="Y2291" s="575" t="s">
        <v>18</v>
      </c>
    </row>
    <row r="2292" spans="1:25" ht="15" x14ac:dyDescent="0.2">
      <c r="A2292" s="484" t="s">
        <v>1380</v>
      </c>
      <c r="B2292" s="97" t="s">
        <v>1937</v>
      </c>
      <c r="C2292" s="97">
        <v>20</v>
      </c>
      <c r="D2292" s="211" t="s">
        <v>2264</v>
      </c>
      <c r="E2292" s="402" t="s">
        <v>267</v>
      </c>
      <c r="F2292" s="36" t="s">
        <v>961</v>
      </c>
      <c r="G2292" s="68" t="s">
        <v>38</v>
      </c>
      <c r="H2292" s="69">
        <v>1969</v>
      </c>
      <c r="I2292" s="69"/>
      <c r="J2292" s="68" t="s">
        <v>110</v>
      </c>
      <c r="K2292" s="68">
        <v>2</v>
      </c>
      <c r="L2292" s="71">
        <v>369.9</v>
      </c>
      <c r="M2292" s="71">
        <v>343.7</v>
      </c>
      <c r="N2292" s="621">
        <v>0</v>
      </c>
      <c r="O2292" s="138">
        <v>12</v>
      </c>
      <c r="P2292" s="336" t="s">
        <v>2119</v>
      </c>
      <c r="Q2292" s="71">
        <v>35104</v>
      </c>
      <c r="R2292" s="380">
        <v>0</v>
      </c>
      <c r="S2292" s="150">
        <f>Q2292-U2292</f>
        <v>25171.57</v>
      </c>
      <c r="T2292" s="71">
        <v>0</v>
      </c>
      <c r="U2292" s="71">
        <v>9932.43</v>
      </c>
      <c r="V2292" s="71">
        <v>0</v>
      </c>
      <c r="W2292" s="956">
        <f>Q2292/L2292</f>
        <v>94.901324682346583</v>
      </c>
      <c r="X2292" s="113">
        <v>94.9</v>
      </c>
      <c r="Y2292" s="576" t="s">
        <v>334</v>
      </c>
    </row>
    <row r="2293" spans="1:25" x14ac:dyDescent="0.2">
      <c r="A2293" s="437"/>
      <c r="B2293" s="34"/>
      <c r="C2293" s="34"/>
      <c r="D2293" s="132"/>
      <c r="E2293" s="402"/>
      <c r="F2293" s="526" t="s">
        <v>31</v>
      </c>
      <c r="G2293" s="504" t="s">
        <v>18</v>
      </c>
      <c r="H2293" s="504" t="s">
        <v>18</v>
      </c>
      <c r="I2293" s="504" t="s">
        <v>18</v>
      </c>
      <c r="J2293" s="504" t="s">
        <v>18</v>
      </c>
      <c r="K2293" s="504" t="s">
        <v>18</v>
      </c>
      <c r="L2293" s="76">
        <f>L2292</f>
        <v>369.9</v>
      </c>
      <c r="M2293" s="76">
        <f t="shared" ref="M2293" si="1508">M2292</f>
        <v>343.7</v>
      </c>
      <c r="N2293" s="620">
        <f>N2292</f>
        <v>0</v>
      </c>
      <c r="O2293" s="520">
        <f t="shared" ref="O2293" si="1509">O2292</f>
        <v>12</v>
      </c>
      <c r="P2293" s="521" t="s">
        <v>18</v>
      </c>
      <c r="Q2293" s="76">
        <f>Q2292</f>
        <v>35104</v>
      </c>
      <c r="R2293" s="522">
        <f t="shared" ref="R2293:V2293" si="1510">R2292</f>
        <v>0</v>
      </c>
      <c r="S2293" s="76">
        <f t="shared" si="1510"/>
        <v>25171.57</v>
      </c>
      <c r="T2293" s="76">
        <f t="shared" si="1510"/>
        <v>0</v>
      </c>
      <c r="U2293" s="76">
        <f t="shared" si="1510"/>
        <v>9932.43</v>
      </c>
      <c r="V2293" s="76">
        <f t="shared" si="1510"/>
        <v>0</v>
      </c>
      <c r="W2293" s="114" t="s">
        <v>18</v>
      </c>
      <c r="X2293" s="114" t="s">
        <v>18</v>
      </c>
      <c r="Y2293" s="575" t="s">
        <v>18</v>
      </c>
    </row>
    <row r="2294" spans="1:25" ht="15" x14ac:dyDescent="0.2">
      <c r="A2294" s="484" t="s">
        <v>1381</v>
      </c>
      <c r="B2294" s="97" t="s">
        <v>1938</v>
      </c>
      <c r="C2294" s="97">
        <v>20</v>
      </c>
      <c r="D2294" s="211" t="s">
        <v>2267</v>
      </c>
      <c r="E2294" s="402" t="s">
        <v>268</v>
      </c>
      <c r="F2294" s="36" t="s">
        <v>462</v>
      </c>
      <c r="G2294" s="68" t="s">
        <v>38</v>
      </c>
      <c r="H2294" s="69">
        <v>1966</v>
      </c>
      <c r="I2294" s="69"/>
      <c r="J2294" s="68" t="s">
        <v>110</v>
      </c>
      <c r="K2294" s="68">
        <v>2</v>
      </c>
      <c r="L2294" s="71">
        <v>354.6</v>
      </c>
      <c r="M2294" s="71">
        <v>328.4</v>
      </c>
      <c r="N2294" s="621">
        <v>0</v>
      </c>
      <c r="O2294" s="138">
        <v>9</v>
      </c>
      <c r="P2294" s="336" t="s">
        <v>78</v>
      </c>
      <c r="Q2294" s="71">
        <v>33230</v>
      </c>
      <c r="R2294" s="380">
        <v>0</v>
      </c>
      <c r="S2294" s="150">
        <f>Q2294-U2294</f>
        <v>23827.809999999998</v>
      </c>
      <c r="T2294" s="71">
        <v>0</v>
      </c>
      <c r="U2294" s="71">
        <v>9402.19</v>
      </c>
      <c r="V2294" s="71">
        <v>0</v>
      </c>
      <c r="W2294" s="956">
        <f>Q2294/L2294</f>
        <v>93.711223914269596</v>
      </c>
      <c r="X2294" s="113">
        <v>93.71</v>
      </c>
      <c r="Y2294" s="576" t="s">
        <v>334</v>
      </c>
    </row>
    <row r="2295" spans="1:25" x14ac:dyDescent="0.2">
      <c r="A2295" s="437"/>
      <c r="B2295" s="34"/>
      <c r="C2295" s="34"/>
      <c r="D2295" s="132"/>
      <c r="E2295" s="402"/>
      <c r="F2295" s="526" t="s">
        <v>31</v>
      </c>
      <c r="G2295" s="504" t="s">
        <v>18</v>
      </c>
      <c r="H2295" s="504" t="s">
        <v>18</v>
      </c>
      <c r="I2295" s="504" t="s">
        <v>18</v>
      </c>
      <c r="J2295" s="504" t="s">
        <v>18</v>
      </c>
      <c r="K2295" s="504" t="s">
        <v>18</v>
      </c>
      <c r="L2295" s="76">
        <f>L2294</f>
        <v>354.6</v>
      </c>
      <c r="M2295" s="76">
        <f t="shared" ref="M2295" si="1511">M2294</f>
        <v>328.4</v>
      </c>
      <c r="N2295" s="620">
        <v>0</v>
      </c>
      <c r="O2295" s="520">
        <f t="shared" ref="O2295" si="1512">O2294</f>
        <v>9</v>
      </c>
      <c r="P2295" s="521" t="s">
        <v>18</v>
      </c>
      <c r="Q2295" s="76">
        <f>Q2294</f>
        <v>33230</v>
      </c>
      <c r="R2295" s="522">
        <f t="shared" ref="R2295:V2295" si="1513">R2294</f>
        <v>0</v>
      </c>
      <c r="S2295" s="76">
        <f t="shared" si="1513"/>
        <v>23827.809999999998</v>
      </c>
      <c r="T2295" s="76">
        <f t="shared" si="1513"/>
        <v>0</v>
      </c>
      <c r="U2295" s="76">
        <f t="shared" si="1513"/>
        <v>9402.19</v>
      </c>
      <c r="V2295" s="76">
        <f t="shared" si="1513"/>
        <v>0</v>
      </c>
      <c r="W2295" s="114" t="s">
        <v>18</v>
      </c>
      <c r="X2295" s="114" t="s">
        <v>18</v>
      </c>
      <c r="Y2295" s="575" t="s">
        <v>18</v>
      </c>
    </row>
    <row r="2296" spans="1:25" ht="15" x14ac:dyDescent="0.2">
      <c r="A2296" s="484" t="s">
        <v>1382</v>
      </c>
      <c r="B2296" s="97" t="s">
        <v>1939</v>
      </c>
      <c r="C2296" s="97">
        <v>5</v>
      </c>
      <c r="D2296" s="211" t="s">
        <v>2271</v>
      </c>
      <c r="E2296" s="402" t="s">
        <v>269</v>
      </c>
      <c r="F2296" s="36" t="s">
        <v>551</v>
      </c>
      <c r="G2296" s="68" t="s">
        <v>38</v>
      </c>
      <c r="H2296" s="69">
        <v>1967</v>
      </c>
      <c r="I2296" s="69"/>
      <c r="J2296" s="68" t="s">
        <v>110</v>
      </c>
      <c r="K2296" s="68">
        <v>2</v>
      </c>
      <c r="L2296" s="71">
        <v>354.8</v>
      </c>
      <c r="M2296" s="71">
        <v>327.39999999999998</v>
      </c>
      <c r="N2296" s="621">
        <v>0</v>
      </c>
      <c r="O2296" s="138">
        <v>17</v>
      </c>
      <c r="P2296" s="336" t="s">
        <v>2120</v>
      </c>
      <c r="Q2296" s="71">
        <v>206142</v>
      </c>
      <c r="R2296" s="380">
        <v>0</v>
      </c>
      <c r="S2296" s="150">
        <f t="shared" ref="S2296:S2297" si="1514">Q2296-U2296</f>
        <v>147815.6</v>
      </c>
      <c r="T2296" s="71">
        <v>0</v>
      </c>
      <c r="U2296" s="71">
        <v>58326.400000000001</v>
      </c>
      <c r="V2296" s="71">
        <v>0</v>
      </c>
      <c r="W2296" s="956">
        <f t="shared" ref="W2296:W2297" si="1515">Q2296/L2296</f>
        <v>581.00901916572718</v>
      </c>
      <c r="X2296" s="113">
        <v>581.01</v>
      </c>
      <c r="Y2296" s="576" t="s">
        <v>334</v>
      </c>
    </row>
    <row r="2297" spans="1:25" ht="15" x14ac:dyDescent="0.2">
      <c r="A2297" s="484" t="s">
        <v>1382</v>
      </c>
      <c r="B2297" s="97" t="s">
        <v>1939</v>
      </c>
      <c r="C2297" s="97">
        <v>20</v>
      </c>
      <c r="D2297" s="211" t="s">
        <v>2263</v>
      </c>
      <c r="E2297" s="402" t="s">
        <v>269</v>
      </c>
      <c r="F2297" s="36" t="s">
        <v>551</v>
      </c>
      <c r="G2297" s="68" t="s">
        <v>38</v>
      </c>
      <c r="H2297" s="69">
        <v>1967</v>
      </c>
      <c r="I2297" s="69"/>
      <c r="J2297" s="68" t="s">
        <v>110</v>
      </c>
      <c r="K2297" s="68">
        <v>2</v>
      </c>
      <c r="L2297" s="71">
        <v>354.8</v>
      </c>
      <c r="M2297" s="71">
        <v>327.39999999999998</v>
      </c>
      <c r="N2297" s="621">
        <v>0</v>
      </c>
      <c r="O2297" s="138">
        <v>17</v>
      </c>
      <c r="P2297" s="337" t="s">
        <v>35</v>
      </c>
      <c r="Q2297" s="71">
        <v>25251</v>
      </c>
      <c r="R2297" s="380">
        <v>0</v>
      </c>
      <c r="S2297" s="150">
        <f t="shared" si="1514"/>
        <v>18106.41</v>
      </c>
      <c r="T2297" s="71">
        <v>0</v>
      </c>
      <c r="U2297" s="71">
        <v>7144.59</v>
      </c>
      <c r="V2297" s="71">
        <v>0</v>
      </c>
      <c r="W2297" s="956">
        <f t="shared" si="1515"/>
        <v>71.169673055242384</v>
      </c>
      <c r="X2297" s="113">
        <v>71.17</v>
      </c>
      <c r="Y2297" s="576" t="s">
        <v>334</v>
      </c>
    </row>
    <row r="2298" spans="1:25" x14ac:dyDescent="0.2">
      <c r="A2298" s="437"/>
      <c r="B2298" s="34"/>
      <c r="C2298" s="34"/>
      <c r="D2298" s="132"/>
      <c r="E2298" s="405"/>
      <c r="F2298" s="627" t="s">
        <v>31</v>
      </c>
      <c r="G2298" s="628" t="s">
        <v>18</v>
      </c>
      <c r="H2298" s="628" t="s">
        <v>18</v>
      </c>
      <c r="I2298" s="628" t="s">
        <v>18</v>
      </c>
      <c r="J2298" s="628" t="s">
        <v>18</v>
      </c>
      <c r="K2298" s="628" t="s">
        <v>18</v>
      </c>
      <c r="L2298" s="629">
        <f>L2296</f>
        <v>354.8</v>
      </c>
      <c r="M2298" s="629">
        <f>M2296</f>
        <v>327.39999999999998</v>
      </c>
      <c r="N2298" s="630">
        <v>0</v>
      </c>
      <c r="O2298" s="631">
        <f>O2296</f>
        <v>17</v>
      </c>
      <c r="P2298" s="632" t="s">
        <v>18</v>
      </c>
      <c r="Q2298" s="629">
        <f>Q2296+Q2297</f>
        <v>231393</v>
      </c>
      <c r="R2298" s="633">
        <f t="shared" ref="R2298:V2298" si="1516">R2296+R2297</f>
        <v>0</v>
      </c>
      <c r="S2298" s="629">
        <f t="shared" si="1516"/>
        <v>165922.01</v>
      </c>
      <c r="T2298" s="629">
        <f t="shared" si="1516"/>
        <v>0</v>
      </c>
      <c r="U2298" s="629">
        <f t="shared" si="1516"/>
        <v>65470.990000000005</v>
      </c>
      <c r="V2298" s="629">
        <f t="shared" si="1516"/>
        <v>0</v>
      </c>
      <c r="W2298" s="467" t="s">
        <v>18</v>
      </c>
      <c r="X2298" s="467" t="s">
        <v>18</v>
      </c>
      <c r="Y2298" s="634" t="s">
        <v>18</v>
      </c>
    </row>
    <row r="2299" spans="1:25" ht="15" x14ac:dyDescent="0.2">
      <c r="A2299" s="484" t="s">
        <v>1280</v>
      </c>
      <c r="B2299" s="97" t="s">
        <v>1940</v>
      </c>
      <c r="C2299" s="97">
        <v>8</v>
      </c>
      <c r="D2299" s="211" t="s">
        <v>45</v>
      </c>
      <c r="E2299" s="365" t="s">
        <v>270</v>
      </c>
      <c r="F2299" s="182" t="s">
        <v>552</v>
      </c>
      <c r="G2299" s="73" t="s">
        <v>38</v>
      </c>
      <c r="H2299" s="181">
        <v>1986</v>
      </c>
      <c r="I2299" s="181"/>
      <c r="J2299" s="73" t="s">
        <v>460</v>
      </c>
      <c r="K2299" s="73">
        <v>4</v>
      </c>
      <c r="L2299" s="72">
        <v>2343.62</v>
      </c>
      <c r="M2299" s="72">
        <v>1647.8</v>
      </c>
      <c r="N2299" s="72">
        <v>557.85</v>
      </c>
      <c r="O2299" s="140">
        <v>54</v>
      </c>
      <c r="P2299" s="340" t="s">
        <v>45</v>
      </c>
      <c r="Q2299" s="72">
        <v>4278264</v>
      </c>
      <c r="R2299" s="381">
        <v>0</v>
      </c>
      <c r="S2299" s="59">
        <f>Q2299-U2299</f>
        <v>3067759.85</v>
      </c>
      <c r="T2299" s="72"/>
      <c r="U2299" s="72">
        <v>1210504.1499999999</v>
      </c>
      <c r="V2299" s="72">
        <v>0</v>
      </c>
      <c r="W2299" s="305">
        <f>Q2299/N2299</f>
        <v>7669.2013982253293</v>
      </c>
      <c r="X2299" s="115">
        <v>7419.94</v>
      </c>
      <c r="Y2299" s="304" t="s">
        <v>334</v>
      </c>
    </row>
    <row r="2300" spans="1:25" x14ac:dyDescent="0.2">
      <c r="A2300" s="437"/>
      <c r="B2300" s="34"/>
      <c r="C2300" s="34"/>
      <c r="D2300" s="132"/>
      <c r="E2300" s="402"/>
      <c r="F2300" s="526" t="s">
        <v>31</v>
      </c>
      <c r="G2300" s="504" t="s">
        <v>18</v>
      </c>
      <c r="H2300" s="504" t="s">
        <v>18</v>
      </c>
      <c r="I2300" s="504" t="s">
        <v>18</v>
      </c>
      <c r="J2300" s="504" t="s">
        <v>18</v>
      </c>
      <c r="K2300" s="504" t="s">
        <v>18</v>
      </c>
      <c r="L2300" s="76">
        <f>L2299</f>
        <v>2343.62</v>
      </c>
      <c r="M2300" s="76">
        <f t="shared" ref="M2300:O2300" si="1517">M2299</f>
        <v>1647.8</v>
      </c>
      <c r="N2300" s="635">
        <f t="shared" si="1517"/>
        <v>557.85</v>
      </c>
      <c r="O2300" s="520">
        <f t="shared" si="1517"/>
        <v>54</v>
      </c>
      <c r="P2300" s="521" t="s">
        <v>18</v>
      </c>
      <c r="Q2300" s="76">
        <f>Q2299</f>
        <v>4278264</v>
      </c>
      <c r="R2300" s="522">
        <f t="shared" ref="R2300:V2300" si="1518">R2299</f>
        <v>0</v>
      </c>
      <c r="S2300" s="76">
        <f t="shared" si="1518"/>
        <v>3067759.85</v>
      </c>
      <c r="T2300" s="76">
        <f t="shared" si="1518"/>
        <v>0</v>
      </c>
      <c r="U2300" s="76">
        <f t="shared" si="1518"/>
        <v>1210504.1499999999</v>
      </c>
      <c r="V2300" s="76">
        <f t="shared" si="1518"/>
        <v>0</v>
      </c>
      <c r="W2300" s="114" t="s">
        <v>18</v>
      </c>
      <c r="X2300" s="114" t="s">
        <v>18</v>
      </c>
      <c r="Y2300" s="575" t="s">
        <v>18</v>
      </c>
    </row>
    <row r="2301" spans="1:25" ht="25.5" x14ac:dyDescent="0.25">
      <c r="A2301" s="484" t="s">
        <v>1383</v>
      </c>
      <c r="B2301" s="97" t="s">
        <v>1941</v>
      </c>
      <c r="C2301" s="97">
        <v>20</v>
      </c>
      <c r="D2301" s="211" t="s">
        <v>2268</v>
      </c>
      <c r="E2301" s="696" t="s">
        <v>271</v>
      </c>
      <c r="F2301" s="994" t="s">
        <v>550</v>
      </c>
      <c r="G2301" s="429" t="s">
        <v>38</v>
      </c>
      <c r="H2301" s="432">
        <v>1980</v>
      </c>
      <c r="I2301" s="432">
        <v>2017</v>
      </c>
      <c r="J2301" s="443" t="s">
        <v>962</v>
      </c>
      <c r="K2301" s="429">
        <v>3</v>
      </c>
      <c r="L2301" s="113">
        <v>1647.3</v>
      </c>
      <c r="M2301" s="113">
        <v>1280.7</v>
      </c>
      <c r="N2301" s="1075">
        <v>0</v>
      </c>
      <c r="O2301" s="431">
        <v>64</v>
      </c>
      <c r="P2301" s="336" t="s">
        <v>2140</v>
      </c>
      <c r="Q2301" s="113">
        <v>133876</v>
      </c>
      <c r="R2301" s="113">
        <v>0</v>
      </c>
      <c r="S2301" s="956">
        <f>Q2301-U2301</f>
        <v>95996.739999999991</v>
      </c>
      <c r="T2301" s="113">
        <v>0</v>
      </c>
      <c r="U2301" s="113">
        <v>37879.26</v>
      </c>
      <c r="V2301" s="113">
        <v>0</v>
      </c>
      <c r="W2301" s="956">
        <f>Q2301/L2301</f>
        <v>81.269956899168335</v>
      </c>
      <c r="X2301" s="113">
        <v>81.27</v>
      </c>
      <c r="Y2301" s="576" t="s">
        <v>334</v>
      </c>
    </row>
    <row r="2302" spans="1:25" x14ac:dyDescent="0.25">
      <c r="A2302" s="437"/>
      <c r="B2302" s="34"/>
      <c r="C2302" s="34"/>
      <c r="D2302" s="132"/>
      <c r="E2302" s="696"/>
      <c r="F2302" s="892" t="s">
        <v>31</v>
      </c>
      <c r="G2302" s="352" t="s">
        <v>18</v>
      </c>
      <c r="H2302" s="352" t="s">
        <v>18</v>
      </c>
      <c r="I2302" s="352" t="s">
        <v>18</v>
      </c>
      <c r="J2302" s="352" t="s">
        <v>18</v>
      </c>
      <c r="K2302" s="352" t="s">
        <v>18</v>
      </c>
      <c r="L2302" s="114">
        <f>L2301</f>
        <v>1647.3</v>
      </c>
      <c r="M2302" s="114">
        <f t="shared" ref="M2302:O2302" si="1519">M2301</f>
        <v>1280.7</v>
      </c>
      <c r="N2302" s="114">
        <f t="shared" si="1519"/>
        <v>0</v>
      </c>
      <c r="O2302" s="465">
        <f t="shared" si="1519"/>
        <v>64</v>
      </c>
      <c r="P2302" s="521" t="s">
        <v>18</v>
      </c>
      <c r="Q2302" s="114">
        <f>Q2301</f>
        <v>133876</v>
      </c>
      <c r="R2302" s="114">
        <f t="shared" ref="R2302:V2302" si="1520">R2301</f>
        <v>0</v>
      </c>
      <c r="S2302" s="114">
        <f t="shared" si="1520"/>
        <v>95996.739999999991</v>
      </c>
      <c r="T2302" s="114">
        <f t="shared" si="1520"/>
        <v>0</v>
      </c>
      <c r="U2302" s="114">
        <f t="shared" si="1520"/>
        <v>37879.26</v>
      </c>
      <c r="V2302" s="114">
        <f t="shared" si="1520"/>
        <v>0</v>
      </c>
      <c r="W2302" s="114" t="s">
        <v>18</v>
      </c>
      <c r="X2302" s="114" t="s">
        <v>18</v>
      </c>
      <c r="Y2302" s="575" t="s">
        <v>18</v>
      </c>
    </row>
    <row r="2303" spans="1:25" ht="15" x14ac:dyDescent="0.25">
      <c r="A2303" s="484" t="s">
        <v>1384</v>
      </c>
      <c r="B2303" s="97" t="s">
        <v>1942</v>
      </c>
      <c r="C2303" s="97">
        <v>3</v>
      </c>
      <c r="D2303" s="211" t="s">
        <v>2274</v>
      </c>
      <c r="E2303" s="696" t="s">
        <v>964</v>
      </c>
      <c r="F2303" s="994" t="s">
        <v>461</v>
      </c>
      <c r="G2303" s="429" t="s">
        <v>38</v>
      </c>
      <c r="H2303" s="432">
        <v>1966</v>
      </c>
      <c r="I2303" s="432"/>
      <c r="J2303" s="429" t="s">
        <v>110</v>
      </c>
      <c r="K2303" s="429">
        <v>2</v>
      </c>
      <c r="L2303" s="113">
        <v>370.9</v>
      </c>
      <c r="M2303" s="113">
        <v>344.1</v>
      </c>
      <c r="N2303" s="1075">
        <v>0</v>
      </c>
      <c r="O2303" s="431">
        <v>14</v>
      </c>
      <c r="P2303" s="336" t="s">
        <v>2138</v>
      </c>
      <c r="Q2303" s="113">
        <v>580603</v>
      </c>
      <c r="R2303" s="113">
        <v>0</v>
      </c>
      <c r="S2303" s="956">
        <f>Q2303-U2303</f>
        <v>416325.54000000004</v>
      </c>
      <c r="T2303" s="113">
        <v>0</v>
      </c>
      <c r="U2303" s="113">
        <v>164277.46</v>
      </c>
      <c r="V2303" s="113">
        <v>0</v>
      </c>
      <c r="W2303" s="956">
        <f>Q2303/L2303</f>
        <v>1565.3895928821785</v>
      </c>
      <c r="X2303" s="113">
        <v>3720.46</v>
      </c>
      <c r="Y2303" s="576" t="s">
        <v>334</v>
      </c>
    </row>
    <row r="2304" spans="1:25" x14ac:dyDescent="0.25">
      <c r="A2304" s="437"/>
      <c r="B2304" s="34"/>
      <c r="C2304" s="34"/>
      <c r="D2304" s="132"/>
      <c r="E2304" s="696"/>
      <c r="F2304" s="892" t="s">
        <v>31</v>
      </c>
      <c r="G2304" s="352" t="s">
        <v>18</v>
      </c>
      <c r="H2304" s="352" t="s">
        <v>18</v>
      </c>
      <c r="I2304" s="352" t="s">
        <v>18</v>
      </c>
      <c r="J2304" s="352" t="s">
        <v>18</v>
      </c>
      <c r="K2304" s="352" t="s">
        <v>18</v>
      </c>
      <c r="L2304" s="114">
        <f>L2303</f>
        <v>370.9</v>
      </c>
      <c r="M2304" s="114">
        <f t="shared" ref="M2304" si="1521">M2303</f>
        <v>344.1</v>
      </c>
      <c r="N2304" s="1078">
        <v>0</v>
      </c>
      <c r="O2304" s="465">
        <f t="shared" ref="O2304" si="1522">O2303</f>
        <v>14</v>
      </c>
      <c r="P2304" s="521" t="s">
        <v>18</v>
      </c>
      <c r="Q2304" s="114">
        <f>Q2303</f>
        <v>580603</v>
      </c>
      <c r="R2304" s="114">
        <f t="shared" ref="R2304:V2304" si="1523">R2303</f>
        <v>0</v>
      </c>
      <c r="S2304" s="114">
        <f t="shared" si="1523"/>
        <v>416325.54000000004</v>
      </c>
      <c r="T2304" s="114">
        <f t="shared" si="1523"/>
        <v>0</v>
      </c>
      <c r="U2304" s="114">
        <f t="shared" si="1523"/>
        <v>164277.46</v>
      </c>
      <c r="V2304" s="114">
        <f t="shared" si="1523"/>
        <v>0</v>
      </c>
      <c r="W2304" s="114" t="s">
        <v>18</v>
      </c>
      <c r="X2304" s="114" t="s">
        <v>18</v>
      </c>
      <c r="Y2304" s="575" t="s">
        <v>18</v>
      </c>
    </row>
    <row r="2305" spans="1:25" ht="15" x14ac:dyDescent="0.25">
      <c r="A2305" s="484" t="s">
        <v>1385</v>
      </c>
      <c r="B2305" s="97" t="s">
        <v>1943</v>
      </c>
      <c r="C2305" s="97">
        <v>3</v>
      </c>
      <c r="D2305" s="211" t="s">
        <v>2274</v>
      </c>
      <c r="E2305" s="696" t="s">
        <v>963</v>
      </c>
      <c r="F2305" s="698" t="s">
        <v>548</v>
      </c>
      <c r="G2305" s="284" t="s">
        <v>38</v>
      </c>
      <c r="H2305" s="884">
        <v>1968</v>
      </c>
      <c r="I2305" s="884"/>
      <c r="J2305" s="284" t="s">
        <v>110</v>
      </c>
      <c r="K2305" s="284">
        <v>2</v>
      </c>
      <c r="L2305" s="956">
        <v>365.4</v>
      </c>
      <c r="M2305" s="956">
        <v>339.5</v>
      </c>
      <c r="N2305" s="1118">
        <v>0</v>
      </c>
      <c r="O2305" s="98">
        <v>11</v>
      </c>
      <c r="P2305" s="336" t="s">
        <v>2138</v>
      </c>
      <c r="Q2305" s="956">
        <v>610466</v>
      </c>
      <c r="R2305" s="956">
        <v>0</v>
      </c>
      <c r="S2305" s="956">
        <f>Q2305-U2305</f>
        <v>437739.02</v>
      </c>
      <c r="T2305" s="956">
        <v>0</v>
      </c>
      <c r="U2305" s="956">
        <v>172726.98</v>
      </c>
      <c r="V2305" s="956">
        <v>0</v>
      </c>
      <c r="W2305" s="956">
        <f>Q2305/L2305</f>
        <v>1670.6787082649153</v>
      </c>
      <c r="X2305" s="956">
        <v>3720.46</v>
      </c>
      <c r="Y2305" s="576" t="s">
        <v>334</v>
      </c>
    </row>
    <row r="2306" spans="1:25" ht="13.5" thickBot="1" x14ac:dyDescent="0.3">
      <c r="A2306" s="437"/>
      <c r="B2306" s="34"/>
      <c r="C2306" s="34"/>
      <c r="D2306" s="132"/>
      <c r="E2306" s="1004"/>
      <c r="F2306" s="944" t="s">
        <v>31</v>
      </c>
      <c r="G2306" s="523" t="s">
        <v>18</v>
      </c>
      <c r="H2306" s="523" t="s">
        <v>18</v>
      </c>
      <c r="I2306" s="523" t="s">
        <v>18</v>
      </c>
      <c r="J2306" s="523" t="s">
        <v>18</v>
      </c>
      <c r="K2306" s="523" t="s">
        <v>18</v>
      </c>
      <c r="L2306" s="511">
        <f>L2305</f>
        <v>365.4</v>
      </c>
      <c r="M2306" s="511">
        <f t="shared" ref="M2306:N2306" si="1524">M2305</f>
        <v>339.5</v>
      </c>
      <c r="N2306" s="511">
        <f t="shared" si="1524"/>
        <v>0</v>
      </c>
      <c r="O2306" s="945">
        <f>O2305</f>
        <v>11</v>
      </c>
      <c r="P2306" s="509" t="s">
        <v>18</v>
      </c>
      <c r="Q2306" s="511">
        <f>Q2305</f>
        <v>610466</v>
      </c>
      <c r="R2306" s="511">
        <f t="shared" ref="R2306:V2306" si="1525">R2305</f>
        <v>0</v>
      </c>
      <c r="S2306" s="511">
        <f t="shared" si="1525"/>
        <v>437739.02</v>
      </c>
      <c r="T2306" s="511">
        <f t="shared" si="1525"/>
        <v>0</v>
      </c>
      <c r="U2306" s="511">
        <f t="shared" si="1525"/>
        <v>172726.98</v>
      </c>
      <c r="V2306" s="511">
        <f t="shared" si="1525"/>
        <v>0</v>
      </c>
      <c r="W2306" s="511" t="s">
        <v>18</v>
      </c>
      <c r="X2306" s="511" t="s">
        <v>18</v>
      </c>
      <c r="Y2306" s="638" t="s">
        <v>18</v>
      </c>
    </row>
    <row r="2307" spans="1:25" ht="13.5" thickBot="1" x14ac:dyDescent="0.3">
      <c r="A2307" s="437"/>
      <c r="B2307" s="34"/>
      <c r="C2307" s="34"/>
      <c r="D2307" s="132"/>
      <c r="E2307" s="928" t="s">
        <v>272</v>
      </c>
      <c r="F2307" s="1080" t="s">
        <v>535</v>
      </c>
      <c r="G2307" s="103" t="s">
        <v>18</v>
      </c>
      <c r="H2307" s="103" t="s">
        <v>18</v>
      </c>
      <c r="I2307" s="103" t="s">
        <v>18</v>
      </c>
      <c r="J2307" s="103" t="s">
        <v>18</v>
      </c>
      <c r="K2307" s="103" t="s">
        <v>18</v>
      </c>
      <c r="L2307" s="101">
        <f>SUM(L2309,L2315,L2312)</f>
        <v>1385.5</v>
      </c>
      <c r="M2307" s="101">
        <f>SUM(M2309,M2315,M2312)</f>
        <v>1278</v>
      </c>
      <c r="N2307" s="101">
        <f>SUM(N2309,N2315,N2312)</f>
        <v>896.25</v>
      </c>
      <c r="O2307" s="695">
        <f t="shared" ref="O2307" si="1526">SUM(O2309,O2315,O2312)</f>
        <v>57</v>
      </c>
      <c r="P2307" s="335" t="s">
        <v>18</v>
      </c>
      <c r="Q2307" s="101">
        <f>Q2309+Q2312+Q2315</f>
        <v>7767645</v>
      </c>
      <c r="R2307" s="101">
        <f t="shared" ref="R2307:U2307" si="1527">R2309+R2312+R2315</f>
        <v>0</v>
      </c>
      <c r="S2307" s="101">
        <f t="shared" si="1527"/>
        <v>4340921.18</v>
      </c>
      <c r="T2307" s="101">
        <f t="shared" si="1527"/>
        <v>1951448.09</v>
      </c>
      <c r="U2307" s="101">
        <f t="shared" si="1527"/>
        <v>1475275.73</v>
      </c>
      <c r="V2307" s="101">
        <v>0</v>
      </c>
      <c r="W2307" s="275" t="s">
        <v>18</v>
      </c>
      <c r="X2307" s="275" t="s">
        <v>18</v>
      </c>
      <c r="Y2307" s="276" t="s">
        <v>18</v>
      </c>
    </row>
    <row r="2308" spans="1:25" ht="15" x14ac:dyDescent="0.25">
      <c r="A2308" s="484" t="s">
        <v>1281</v>
      </c>
      <c r="B2308" s="97" t="s">
        <v>1757</v>
      </c>
      <c r="C2308" s="97">
        <v>10</v>
      </c>
      <c r="D2308" s="211" t="s">
        <v>2129</v>
      </c>
      <c r="E2308" s="1084" t="s">
        <v>273</v>
      </c>
      <c r="F2308" s="1119" t="s">
        <v>1121</v>
      </c>
      <c r="G2308" s="323" t="s">
        <v>38</v>
      </c>
      <c r="H2308" s="1052">
        <v>1967</v>
      </c>
      <c r="I2308" s="1052"/>
      <c r="J2308" s="323" t="s">
        <v>110</v>
      </c>
      <c r="K2308" s="323">
        <v>2</v>
      </c>
      <c r="L2308" s="209">
        <v>339.3</v>
      </c>
      <c r="M2308" s="209">
        <v>312.5</v>
      </c>
      <c r="N2308" s="926">
        <v>233.84</v>
      </c>
      <c r="O2308" s="1055">
        <v>12</v>
      </c>
      <c r="P2308" s="343" t="s">
        <v>2129</v>
      </c>
      <c r="Q2308" s="209">
        <v>1785659</v>
      </c>
      <c r="R2308" s="209">
        <v>0</v>
      </c>
      <c r="S2308" s="209">
        <v>1332728.1000000001</v>
      </c>
      <c r="T2308" s="209">
        <v>0</v>
      </c>
      <c r="U2308" s="209">
        <v>452930.9</v>
      </c>
      <c r="V2308" s="209">
        <v>0</v>
      </c>
      <c r="W2308" s="209">
        <f>Q2308/L2308</f>
        <v>5262.7733569112879</v>
      </c>
      <c r="X2308" s="640">
        <v>5714.11</v>
      </c>
      <c r="Y2308" s="641">
        <v>44561</v>
      </c>
    </row>
    <row r="2309" spans="1:25" x14ac:dyDescent="0.25">
      <c r="A2309" s="437"/>
      <c r="B2309" s="34"/>
      <c r="C2309" s="34"/>
      <c r="D2309" s="132"/>
      <c r="E2309" s="909"/>
      <c r="F2309" s="530" t="s">
        <v>31</v>
      </c>
      <c r="G2309" s="501" t="s">
        <v>18</v>
      </c>
      <c r="H2309" s="964" t="s">
        <v>18</v>
      </c>
      <c r="I2309" s="964" t="s">
        <v>18</v>
      </c>
      <c r="J2309" s="501" t="s">
        <v>18</v>
      </c>
      <c r="K2309" s="501" t="s">
        <v>18</v>
      </c>
      <c r="L2309" s="109">
        <f>L2308</f>
        <v>339.3</v>
      </c>
      <c r="M2309" s="109">
        <f>M2308</f>
        <v>312.5</v>
      </c>
      <c r="N2309" s="513">
        <f>N2308</f>
        <v>233.84</v>
      </c>
      <c r="O2309" s="910">
        <f>O2308</f>
        <v>12</v>
      </c>
      <c r="P2309" s="503" t="s">
        <v>18</v>
      </c>
      <c r="Q2309" s="109">
        <f>Q2308</f>
        <v>1785659</v>
      </c>
      <c r="R2309" s="109">
        <f t="shared" ref="R2309:U2309" si="1528">R2308</f>
        <v>0</v>
      </c>
      <c r="S2309" s="109">
        <f t="shared" si="1528"/>
        <v>1332728.1000000001</v>
      </c>
      <c r="T2309" s="109">
        <f t="shared" si="1528"/>
        <v>0</v>
      </c>
      <c r="U2309" s="109">
        <f t="shared" si="1528"/>
        <v>452930.9</v>
      </c>
      <c r="V2309" s="109">
        <v>0</v>
      </c>
      <c r="W2309" s="109" t="s">
        <v>18</v>
      </c>
      <c r="X2309" s="109" t="s">
        <v>18</v>
      </c>
      <c r="Y2309" s="566" t="s">
        <v>18</v>
      </c>
    </row>
    <row r="2310" spans="1:25" ht="15" x14ac:dyDescent="0.25">
      <c r="A2310" s="484" t="s">
        <v>1282</v>
      </c>
      <c r="B2310" s="97" t="s">
        <v>1758</v>
      </c>
      <c r="C2310" s="97">
        <v>1</v>
      </c>
      <c r="D2310" s="211" t="s">
        <v>2272</v>
      </c>
      <c r="E2310" s="883" t="s">
        <v>274</v>
      </c>
      <c r="F2310" s="881" t="s">
        <v>1120</v>
      </c>
      <c r="G2310" s="284" t="s">
        <v>38</v>
      </c>
      <c r="H2310" s="884">
        <v>1974</v>
      </c>
      <c r="I2310" s="884"/>
      <c r="J2310" s="284" t="s">
        <v>110</v>
      </c>
      <c r="K2310" s="284">
        <v>2</v>
      </c>
      <c r="L2310" s="956">
        <v>525.70000000000005</v>
      </c>
      <c r="M2310" s="956">
        <v>484.4</v>
      </c>
      <c r="N2310" s="170">
        <v>331.79</v>
      </c>
      <c r="O2310" s="98">
        <v>22</v>
      </c>
      <c r="P2310" s="336" t="s">
        <v>45</v>
      </c>
      <c r="Q2310" s="956">
        <v>2458597</v>
      </c>
      <c r="R2310" s="956">
        <v>0</v>
      </c>
      <c r="S2310" s="956">
        <v>378508.73</v>
      </c>
      <c r="T2310" s="956">
        <v>1951448.09</v>
      </c>
      <c r="U2310" s="956">
        <v>128640.18</v>
      </c>
      <c r="V2310" s="956">
        <v>0</v>
      </c>
      <c r="W2310" s="639">
        <v>7410.0997618975853</v>
      </c>
      <c r="X2310" s="639">
        <v>7410.1</v>
      </c>
      <c r="Y2310" s="642">
        <v>44561</v>
      </c>
    </row>
    <row r="2311" spans="1:25" ht="15" x14ac:dyDescent="0.25">
      <c r="A2311" s="484"/>
      <c r="B2311" s="97"/>
      <c r="C2311" s="97"/>
      <c r="D2311" s="211"/>
      <c r="E2311" s="883"/>
      <c r="F2311" s="881" t="s">
        <v>1120</v>
      </c>
      <c r="G2311" s="284" t="s">
        <v>38</v>
      </c>
      <c r="H2311" s="884">
        <v>1974</v>
      </c>
      <c r="I2311" s="884"/>
      <c r="J2311" s="284" t="s">
        <v>110</v>
      </c>
      <c r="K2311" s="284">
        <v>2</v>
      </c>
      <c r="L2311" s="956">
        <v>525.70000000000005</v>
      </c>
      <c r="M2311" s="956">
        <v>484.4</v>
      </c>
      <c r="N2311" s="170">
        <v>331.79</v>
      </c>
      <c r="O2311" s="98">
        <v>22</v>
      </c>
      <c r="P2311" s="336" t="s">
        <v>2111</v>
      </c>
      <c r="Q2311" s="956">
        <v>388489</v>
      </c>
      <c r="R2311" s="956">
        <v>0</v>
      </c>
      <c r="S2311" s="956">
        <v>289949.08999999997</v>
      </c>
      <c r="T2311" s="956">
        <v>0</v>
      </c>
      <c r="U2311" s="956">
        <v>98539.91</v>
      </c>
      <c r="V2311" s="956">
        <v>0</v>
      </c>
      <c r="W2311" s="956">
        <f>Q2311/L2311</f>
        <v>738.99372265550687</v>
      </c>
      <c r="X2311" s="639">
        <v>802</v>
      </c>
      <c r="Y2311" s="642">
        <v>44561</v>
      </c>
    </row>
    <row r="2312" spans="1:25" x14ac:dyDescent="0.25">
      <c r="A2312" s="437"/>
      <c r="B2312" s="34"/>
      <c r="C2312" s="34"/>
      <c r="D2312" s="132"/>
      <c r="E2312" s="909"/>
      <c r="F2312" s="530" t="s">
        <v>31</v>
      </c>
      <c r="G2312" s="501" t="s">
        <v>18</v>
      </c>
      <c r="H2312" s="964" t="s">
        <v>18</v>
      </c>
      <c r="I2312" s="964" t="s">
        <v>18</v>
      </c>
      <c r="J2312" s="501" t="s">
        <v>18</v>
      </c>
      <c r="K2312" s="501" t="s">
        <v>18</v>
      </c>
      <c r="L2312" s="109">
        <f>L2310</f>
        <v>525.70000000000005</v>
      </c>
      <c r="M2312" s="109">
        <f>M2310</f>
        <v>484.4</v>
      </c>
      <c r="N2312" s="513">
        <f>N2310</f>
        <v>331.79</v>
      </c>
      <c r="O2312" s="910">
        <f>O2310</f>
        <v>22</v>
      </c>
      <c r="P2312" s="503" t="s">
        <v>18</v>
      </c>
      <c r="Q2312" s="109">
        <f>Q2310+Q2311</f>
        <v>2847086</v>
      </c>
      <c r="R2312" s="109">
        <f t="shared" ref="R2312:V2312" si="1529">R2310+R2311</f>
        <v>0</v>
      </c>
      <c r="S2312" s="109">
        <f t="shared" si="1529"/>
        <v>668457.81999999995</v>
      </c>
      <c r="T2312" s="109">
        <f t="shared" si="1529"/>
        <v>1951448.09</v>
      </c>
      <c r="U2312" s="109">
        <f t="shared" si="1529"/>
        <v>227180.09</v>
      </c>
      <c r="V2312" s="109">
        <f t="shared" si="1529"/>
        <v>0</v>
      </c>
      <c r="W2312" s="109" t="s">
        <v>18</v>
      </c>
      <c r="X2312" s="109" t="s">
        <v>18</v>
      </c>
      <c r="Y2312" s="110" t="s">
        <v>18</v>
      </c>
    </row>
    <row r="2313" spans="1:25" ht="15" x14ac:dyDescent="0.25">
      <c r="A2313" s="484" t="s">
        <v>1283</v>
      </c>
      <c r="B2313" s="97" t="s">
        <v>1759</v>
      </c>
      <c r="C2313" s="97">
        <v>1</v>
      </c>
      <c r="D2313" s="211" t="s">
        <v>2272</v>
      </c>
      <c r="E2313" s="883" t="s">
        <v>275</v>
      </c>
      <c r="F2313" s="699" t="s">
        <v>111</v>
      </c>
      <c r="G2313" s="284" t="s">
        <v>38</v>
      </c>
      <c r="H2313" s="284">
        <v>1967</v>
      </c>
      <c r="I2313" s="284"/>
      <c r="J2313" s="284" t="s">
        <v>110</v>
      </c>
      <c r="K2313" s="284">
        <v>2</v>
      </c>
      <c r="L2313" s="956">
        <v>520.5</v>
      </c>
      <c r="M2313" s="956">
        <v>481.1</v>
      </c>
      <c r="N2313" s="170">
        <v>330.62</v>
      </c>
      <c r="O2313" s="98">
        <v>23</v>
      </c>
      <c r="P2313" s="336" t="s">
        <v>2111</v>
      </c>
      <c r="Q2313" s="956">
        <v>385842</v>
      </c>
      <c r="R2313" s="956">
        <v>0</v>
      </c>
      <c r="S2313" s="956">
        <v>287973.5</v>
      </c>
      <c r="T2313" s="956">
        <v>0</v>
      </c>
      <c r="U2313" s="956">
        <v>97868.5</v>
      </c>
      <c r="V2313" s="956">
        <v>0</v>
      </c>
      <c r="W2313" s="956">
        <f t="shared" ref="W2313:W2314" si="1530">Q2313/L2313</f>
        <v>741.29106628242073</v>
      </c>
      <c r="X2313" s="639">
        <v>802</v>
      </c>
      <c r="Y2313" s="642">
        <v>44561</v>
      </c>
    </row>
    <row r="2314" spans="1:25" ht="15" x14ac:dyDescent="0.25">
      <c r="A2314" s="484" t="s">
        <v>1283</v>
      </c>
      <c r="B2314" s="97" t="s">
        <v>1760</v>
      </c>
      <c r="C2314" s="97">
        <v>10</v>
      </c>
      <c r="D2314" s="211" t="s">
        <v>2129</v>
      </c>
      <c r="E2314" s="883" t="s">
        <v>275</v>
      </c>
      <c r="F2314" s="699" t="s">
        <v>111</v>
      </c>
      <c r="G2314" s="284" t="s">
        <v>38</v>
      </c>
      <c r="H2314" s="884">
        <v>1967</v>
      </c>
      <c r="I2314" s="884"/>
      <c r="J2314" s="284" t="s">
        <v>110</v>
      </c>
      <c r="K2314" s="284">
        <v>2</v>
      </c>
      <c r="L2314" s="956">
        <v>520.5</v>
      </c>
      <c r="M2314" s="956">
        <v>481.1</v>
      </c>
      <c r="N2314" s="170">
        <v>330.62</v>
      </c>
      <c r="O2314" s="98">
        <v>23</v>
      </c>
      <c r="P2314" s="336" t="s">
        <v>2129</v>
      </c>
      <c r="Q2314" s="956">
        <v>2749058</v>
      </c>
      <c r="R2314" s="956">
        <v>0</v>
      </c>
      <c r="S2314" s="956">
        <v>2051761.76</v>
      </c>
      <c r="T2314" s="956">
        <v>0</v>
      </c>
      <c r="U2314" s="956">
        <v>697296.24</v>
      </c>
      <c r="V2314" s="956">
        <v>0</v>
      </c>
      <c r="W2314" s="956">
        <f t="shared" si="1530"/>
        <v>5281.5715658021136</v>
      </c>
      <c r="X2314" s="639">
        <v>5714.11</v>
      </c>
      <c r="Y2314" s="642">
        <v>44561</v>
      </c>
    </row>
    <row r="2315" spans="1:25" ht="13.5" thickBot="1" x14ac:dyDescent="0.3">
      <c r="A2315" s="437"/>
      <c r="B2315" s="34"/>
      <c r="C2315" s="34"/>
      <c r="D2315" s="132"/>
      <c r="E2315" s="1096"/>
      <c r="F2315" s="1097" t="s">
        <v>31</v>
      </c>
      <c r="G2315" s="586" t="s">
        <v>18</v>
      </c>
      <c r="H2315" s="586" t="s">
        <v>18</v>
      </c>
      <c r="I2315" s="586" t="s">
        <v>18</v>
      </c>
      <c r="J2315" s="586" t="s">
        <v>18</v>
      </c>
      <c r="K2315" s="586" t="s">
        <v>18</v>
      </c>
      <c r="L2315" s="583">
        <f>L2314</f>
        <v>520.5</v>
      </c>
      <c r="M2315" s="583">
        <f>M2314</f>
        <v>481.1</v>
      </c>
      <c r="N2315" s="649">
        <f>N2314</f>
        <v>330.62</v>
      </c>
      <c r="O2315" s="1092">
        <f>O2314</f>
        <v>23</v>
      </c>
      <c r="P2315" s="614" t="s">
        <v>18</v>
      </c>
      <c r="Q2315" s="583">
        <f>Q2313+Q2314</f>
        <v>3134900</v>
      </c>
      <c r="R2315" s="583">
        <f t="shared" ref="R2315:U2315" si="1531">R2313+R2314</f>
        <v>0</v>
      </c>
      <c r="S2315" s="583">
        <f t="shared" si="1531"/>
        <v>2339735.2599999998</v>
      </c>
      <c r="T2315" s="583">
        <f t="shared" si="1531"/>
        <v>0</v>
      </c>
      <c r="U2315" s="583">
        <f t="shared" si="1531"/>
        <v>795164.74</v>
      </c>
      <c r="V2315" s="583">
        <v>0</v>
      </c>
      <c r="W2315" s="583" t="s">
        <v>18</v>
      </c>
      <c r="X2315" s="583" t="s">
        <v>18</v>
      </c>
      <c r="Y2315" s="588" t="s">
        <v>18</v>
      </c>
    </row>
    <row r="2316" spans="1:25" ht="13.5" thickBot="1" x14ac:dyDescent="0.3">
      <c r="A2316" s="437"/>
      <c r="B2316" s="34"/>
      <c r="C2316" s="34"/>
      <c r="D2316" s="132"/>
      <c r="E2316" s="1059" t="s">
        <v>568</v>
      </c>
      <c r="F2316" s="1081" t="s">
        <v>570</v>
      </c>
      <c r="G2316" s="765" t="s">
        <v>18</v>
      </c>
      <c r="H2316" s="765" t="s">
        <v>18</v>
      </c>
      <c r="I2316" s="765" t="s">
        <v>18</v>
      </c>
      <c r="J2316" s="765" t="s">
        <v>18</v>
      </c>
      <c r="K2316" s="765" t="s">
        <v>18</v>
      </c>
      <c r="L2316" s="101">
        <f>L2320</f>
        <v>725.2</v>
      </c>
      <c r="M2316" s="101">
        <f t="shared" ref="M2316:O2316" si="1532">M2320</f>
        <v>653.1</v>
      </c>
      <c r="N2316" s="101">
        <f t="shared" si="1532"/>
        <v>442.23</v>
      </c>
      <c r="O2316" s="695">
        <f t="shared" si="1532"/>
        <v>32</v>
      </c>
      <c r="P2316" s="335" t="s">
        <v>18</v>
      </c>
      <c r="Q2316" s="101">
        <f>Q2320</f>
        <v>12266555</v>
      </c>
      <c r="R2316" s="101">
        <f t="shared" ref="R2316:V2316" si="1533">R2320</f>
        <v>0</v>
      </c>
      <c r="S2316" s="101">
        <f t="shared" si="1533"/>
        <v>687246.99</v>
      </c>
      <c r="T2316" s="101">
        <f t="shared" si="1533"/>
        <v>0</v>
      </c>
      <c r="U2316" s="101">
        <f t="shared" si="1533"/>
        <v>396399.75</v>
      </c>
      <c r="V2316" s="101">
        <f t="shared" si="1533"/>
        <v>11182908.26</v>
      </c>
      <c r="W2316" s="101" t="s">
        <v>18</v>
      </c>
      <c r="X2316" s="101" t="s">
        <v>18</v>
      </c>
      <c r="Y2316" s="102" t="s">
        <v>18</v>
      </c>
    </row>
    <row r="2317" spans="1:25" ht="15" x14ac:dyDescent="0.25">
      <c r="A2317" s="484" t="s">
        <v>1285</v>
      </c>
      <c r="B2317" s="97" t="s">
        <v>1765</v>
      </c>
      <c r="C2317" s="97">
        <v>10</v>
      </c>
      <c r="D2317" s="211" t="s">
        <v>2129</v>
      </c>
      <c r="E2317" s="696" t="s">
        <v>959</v>
      </c>
      <c r="F2317" s="1051" t="s">
        <v>1119</v>
      </c>
      <c r="G2317" s="284" t="s">
        <v>38</v>
      </c>
      <c r="H2317" s="284">
        <v>1999</v>
      </c>
      <c r="I2317" s="284"/>
      <c r="J2317" s="284" t="s">
        <v>958</v>
      </c>
      <c r="K2317" s="284">
        <v>2</v>
      </c>
      <c r="L2317" s="956">
        <v>725.2</v>
      </c>
      <c r="M2317" s="956">
        <v>653.1</v>
      </c>
      <c r="N2317" s="956">
        <v>442.23</v>
      </c>
      <c r="O2317" s="98">
        <v>32</v>
      </c>
      <c r="P2317" s="336" t="s">
        <v>2129</v>
      </c>
      <c r="Q2317" s="956">
        <v>6130834</v>
      </c>
      <c r="R2317" s="956">
        <v>0</v>
      </c>
      <c r="S2317" s="956">
        <v>122873.87</v>
      </c>
      <c r="T2317" s="956">
        <v>0</v>
      </c>
      <c r="U2317" s="956">
        <v>70872.87</v>
      </c>
      <c r="V2317" s="956">
        <v>5937087.2599999998</v>
      </c>
      <c r="W2317" s="956">
        <f t="shared" ref="W2317:W2318" si="1534">Q2317/L2317</f>
        <v>8453.9906232763369</v>
      </c>
      <c r="X2317" s="956">
        <v>8453.99</v>
      </c>
      <c r="Y2317" s="157">
        <v>44561</v>
      </c>
    </row>
    <row r="2318" spans="1:25" ht="15" x14ac:dyDescent="0.25">
      <c r="A2318" s="484" t="s">
        <v>1285</v>
      </c>
      <c r="B2318" s="97" t="s">
        <v>1763</v>
      </c>
      <c r="C2318" s="97">
        <v>1</v>
      </c>
      <c r="D2318" s="211" t="s">
        <v>2272</v>
      </c>
      <c r="E2318" s="696" t="s">
        <v>959</v>
      </c>
      <c r="F2318" s="881" t="s">
        <v>1119</v>
      </c>
      <c r="G2318" s="284" t="s">
        <v>38</v>
      </c>
      <c r="H2318" s="284">
        <v>1999</v>
      </c>
      <c r="I2318" s="284"/>
      <c r="J2318" s="284" t="s">
        <v>958</v>
      </c>
      <c r="K2318" s="284">
        <v>2</v>
      </c>
      <c r="L2318" s="956">
        <v>725.2</v>
      </c>
      <c r="M2318" s="956">
        <v>653.1</v>
      </c>
      <c r="N2318" s="956">
        <v>442.23</v>
      </c>
      <c r="O2318" s="98">
        <v>32</v>
      </c>
      <c r="P2318" s="336" t="s">
        <v>2111</v>
      </c>
      <c r="Q2318" s="956">
        <v>889900</v>
      </c>
      <c r="R2318" s="956">
        <v>0</v>
      </c>
      <c r="S2318" s="956">
        <v>564373.12</v>
      </c>
      <c r="T2318" s="956">
        <v>0</v>
      </c>
      <c r="U2318" s="956">
        <v>325526.88</v>
      </c>
      <c r="V2318" s="956">
        <v>0</v>
      </c>
      <c r="W2318" s="956">
        <f t="shared" si="1534"/>
        <v>1227.1097628240484</v>
      </c>
      <c r="X2318" s="956">
        <v>1227.1099999999999</v>
      </c>
      <c r="Y2318" s="157">
        <v>44561</v>
      </c>
    </row>
    <row r="2319" spans="1:25" ht="15" x14ac:dyDescent="0.25">
      <c r="A2319" s="484" t="s">
        <v>1285</v>
      </c>
      <c r="B2319" s="97" t="s">
        <v>1764</v>
      </c>
      <c r="C2319" s="97">
        <v>8</v>
      </c>
      <c r="D2319" s="211" t="s">
        <v>45</v>
      </c>
      <c r="E2319" s="696" t="s">
        <v>959</v>
      </c>
      <c r="F2319" s="1120" t="s">
        <v>1119</v>
      </c>
      <c r="G2319" s="284" t="s">
        <v>38</v>
      </c>
      <c r="H2319" s="284">
        <v>1999</v>
      </c>
      <c r="I2319" s="284"/>
      <c r="J2319" s="284" t="s">
        <v>958</v>
      </c>
      <c r="K2319" s="284">
        <v>2</v>
      </c>
      <c r="L2319" s="956">
        <v>725.2</v>
      </c>
      <c r="M2319" s="956">
        <v>653.1</v>
      </c>
      <c r="N2319" s="956">
        <v>442.23</v>
      </c>
      <c r="O2319" s="98">
        <v>32</v>
      </c>
      <c r="P2319" s="336" t="s">
        <v>45</v>
      </c>
      <c r="Q2319" s="956">
        <v>5245821</v>
      </c>
      <c r="R2319" s="956">
        <v>0</v>
      </c>
      <c r="S2319" s="956">
        <v>0</v>
      </c>
      <c r="T2319" s="956">
        <v>0</v>
      </c>
      <c r="U2319" s="956">
        <v>0</v>
      </c>
      <c r="V2319" s="956">
        <v>5245821</v>
      </c>
      <c r="W2319" s="956">
        <f>Q2319/N2319</f>
        <v>11862.200664812428</v>
      </c>
      <c r="X2319" s="956">
        <v>11862.2</v>
      </c>
      <c r="Y2319" s="157">
        <v>44561</v>
      </c>
    </row>
    <row r="2320" spans="1:25" ht="13.5" thickBot="1" x14ac:dyDescent="0.3">
      <c r="A2320" s="437"/>
      <c r="B2320" s="34"/>
      <c r="C2320" s="34"/>
      <c r="D2320" s="132"/>
      <c r="E2320" s="971"/>
      <c r="F2320" s="912" t="s">
        <v>31</v>
      </c>
      <c r="G2320" s="345" t="s">
        <v>18</v>
      </c>
      <c r="H2320" s="345" t="s">
        <v>18</v>
      </c>
      <c r="I2320" s="345" t="s">
        <v>18</v>
      </c>
      <c r="J2320" s="345" t="s">
        <v>18</v>
      </c>
      <c r="K2320" s="345" t="s">
        <v>18</v>
      </c>
      <c r="L2320" s="128">
        <f>L2317</f>
        <v>725.2</v>
      </c>
      <c r="M2320" s="128">
        <f t="shared" ref="M2320:O2320" si="1535">M2317</f>
        <v>653.1</v>
      </c>
      <c r="N2320" s="128">
        <f t="shared" si="1535"/>
        <v>442.23</v>
      </c>
      <c r="O2320" s="972">
        <f t="shared" si="1535"/>
        <v>32</v>
      </c>
      <c r="P2320" s="344" t="s">
        <v>18</v>
      </c>
      <c r="Q2320" s="128">
        <f>Q2317+Q2318+Q2319</f>
        <v>12266555</v>
      </c>
      <c r="R2320" s="128">
        <f t="shared" ref="R2320:V2320" si="1536">R2317+R2318+R2319</f>
        <v>0</v>
      </c>
      <c r="S2320" s="128">
        <f t="shared" si="1536"/>
        <v>687246.99</v>
      </c>
      <c r="T2320" s="128">
        <f t="shared" si="1536"/>
        <v>0</v>
      </c>
      <c r="U2320" s="128">
        <f t="shared" si="1536"/>
        <v>396399.75</v>
      </c>
      <c r="V2320" s="128">
        <f t="shared" si="1536"/>
        <v>11182908.26</v>
      </c>
      <c r="W2320" s="128" t="s">
        <v>18</v>
      </c>
      <c r="X2320" s="128" t="s">
        <v>18</v>
      </c>
      <c r="Y2320" s="129" t="s">
        <v>18</v>
      </c>
    </row>
    <row r="2321" spans="1:25" ht="13.5" thickBot="1" x14ac:dyDescent="0.3">
      <c r="A2321" s="437"/>
      <c r="B2321" s="34"/>
      <c r="C2321" s="34"/>
      <c r="D2321" s="132"/>
      <c r="E2321" s="1121" t="s">
        <v>569</v>
      </c>
      <c r="F2321" s="1122" t="s">
        <v>571</v>
      </c>
      <c r="G2321" s="1123" t="s">
        <v>18</v>
      </c>
      <c r="H2321" s="1123" t="s">
        <v>18</v>
      </c>
      <c r="I2321" s="1123" t="s">
        <v>18</v>
      </c>
      <c r="J2321" s="1123" t="s">
        <v>18</v>
      </c>
      <c r="K2321" s="1123" t="s">
        <v>18</v>
      </c>
      <c r="L2321" s="122">
        <v>0</v>
      </c>
      <c r="M2321" s="122">
        <v>0</v>
      </c>
      <c r="N2321" s="122">
        <v>0</v>
      </c>
      <c r="O2321" s="1124">
        <v>0</v>
      </c>
      <c r="P2321" s="351" t="s">
        <v>18</v>
      </c>
      <c r="Q2321" s="122">
        <v>0</v>
      </c>
      <c r="R2321" s="122">
        <v>0</v>
      </c>
      <c r="S2321" s="122">
        <v>0</v>
      </c>
      <c r="T2321" s="122">
        <v>0</v>
      </c>
      <c r="U2321" s="122">
        <v>0</v>
      </c>
      <c r="V2321" s="122">
        <v>0</v>
      </c>
      <c r="W2321" s="122" t="s">
        <v>18</v>
      </c>
      <c r="X2321" s="122" t="s">
        <v>18</v>
      </c>
      <c r="Y2321" s="123" t="s">
        <v>18</v>
      </c>
    </row>
    <row r="2322" spans="1:25" ht="13.5" thickBot="1" x14ac:dyDescent="0.3">
      <c r="A2322" s="437"/>
      <c r="B2322" s="34"/>
      <c r="C2322" s="34"/>
      <c r="D2322" s="132"/>
      <c r="E2322" s="1059">
        <v>13</v>
      </c>
      <c r="F2322" s="929" t="s">
        <v>464</v>
      </c>
      <c r="G2322" s="765" t="s">
        <v>18</v>
      </c>
      <c r="H2322" s="1125" t="s">
        <v>18</v>
      </c>
      <c r="I2322" s="1125" t="s">
        <v>18</v>
      </c>
      <c r="J2322" s="765" t="s">
        <v>18</v>
      </c>
      <c r="K2322" s="765" t="s">
        <v>18</v>
      </c>
      <c r="L2322" s="1061">
        <f>L2323+L2326+L2329+L2343+L2356+L2361</f>
        <v>34267.800000000003</v>
      </c>
      <c r="M2322" s="1061">
        <f>M2323+M2326+M2329+M2343+M2356+M2361</f>
        <v>26108.97</v>
      </c>
      <c r="N2322" s="1061">
        <f>N2323+N2326+N2329+N2343+N2356+N2361</f>
        <v>6731.5</v>
      </c>
      <c r="O2322" s="1062">
        <f>O2323+O2326+O2329+O2343+O2356+O2361</f>
        <v>850</v>
      </c>
      <c r="P2322" s="335" t="s">
        <v>18</v>
      </c>
      <c r="Q2322" s="101">
        <f t="shared" ref="Q2322:V2322" si="1537">Q2323+Q2329+Q2343+Q2356+Q2361+Q2326</f>
        <v>47158622</v>
      </c>
      <c r="R2322" s="1061">
        <f t="shared" si="1537"/>
        <v>0</v>
      </c>
      <c r="S2322" s="1061">
        <f t="shared" si="1537"/>
        <v>26379371.210000001</v>
      </c>
      <c r="T2322" s="1061">
        <f t="shared" si="1537"/>
        <v>0</v>
      </c>
      <c r="U2322" s="1061">
        <f t="shared" si="1537"/>
        <v>20779250.789999999</v>
      </c>
      <c r="V2322" s="1061">
        <f t="shared" si="1537"/>
        <v>0</v>
      </c>
      <c r="W2322" s="101" t="s">
        <v>18</v>
      </c>
      <c r="X2322" s="101" t="s">
        <v>18</v>
      </c>
      <c r="Y2322" s="102" t="s">
        <v>18</v>
      </c>
    </row>
    <row r="2323" spans="1:25" ht="13.5" thickBot="1" x14ac:dyDescent="0.3">
      <c r="A2323" s="437"/>
      <c r="B2323" s="34"/>
      <c r="C2323" s="34"/>
      <c r="D2323" s="132"/>
      <c r="E2323" s="919" t="s">
        <v>277</v>
      </c>
      <c r="F2323" s="918" t="s">
        <v>375</v>
      </c>
      <c r="G2323" s="765" t="s">
        <v>18</v>
      </c>
      <c r="H2323" s="765" t="s">
        <v>18</v>
      </c>
      <c r="I2323" s="765" t="s">
        <v>18</v>
      </c>
      <c r="J2323" s="765" t="s">
        <v>18</v>
      </c>
      <c r="K2323" s="765" t="s">
        <v>18</v>
      </c>
      <c r="L2323" s="101">
        <f>L2325</f>
        <v>4711.7</v>
      </c>
      <c r="M2323" s="101">
        <f t="shared" ref="M2323:O2323" si="1538">M2325</f>
        <v>4251.3</v>
      </c>
      <c r="N2323" s="101">
        <f t="shared" si="1538"/>
        <v>0</v>
      </c>
      <c r="O2323" s="695">
        <f t="shared" si="1538"/>
        <v>70</v>
      </c>
      <c r="P2323" s="335" t="s">
        <v>18</v>
      </c>
      <c r="Q2323" s="101">
        <f>Q2325</f>
        <v>1482513</v>
      </c>
      <c r="R2323" s="101">
        <f t="shared" ref="R2323:U2323" si="1539">R2325</f>
        <v>0</v>
      </c>
      <c r="S2323" s="101">
        <f t="shared" si="1539"/>
        <v>954874.51</v>
      </c>
      <c r="T2323" s="101">
        <f t="shared" si="1539"/>
        <v>0</v>
      </c>
      <c r="U2323" s="101">
        <f t="shared" si="1539"/>
        <v>527638.49</v>
      </c>
      <c r="V2323" s="101">
        <v>0</v>
      </c>
      <c r="W2323" s="101" t="s">
        <v>18</v>
      </c>
      <c r="X2323" s="101" t="s">
        <v>18</v>
      </c>
      <c r="Y2323" s="102" t="s">
        <v>18</v>
      </c>
    </row>
    <row r="2324" spans="1:25" ht="15" x14ac:dyDescent="0.25">
      <c r="A2324" s="484" t="s">
        <v>1386</v>
      </c>
      <c r="B2324" s="97" t="s">
        <v>1944</v>
      </c>
      <c r="C2324" s="97">
        <v>4</v>
      </c>
      <c r="D2324" s="211" t="s">
        <v>2273</v>
      </c>
      <c r="E2324" s="920" t="s">
        <v>279</v>
      </c>
      <c r="F2324" s="930" t="s">
        <v>465</v>
      </c>
      <c r="G2324" s="855" t="s">
        <v>38</v>
      </c>
      <c r="H2324" s="922">
        <v>1987</v>
      </c>
      <c r="I2324" s="922">
        <v>2016</v>
      </c>
      <c r="J2324" s="855" t="s">
        <v>374</v>
      </c>
      <c r="K2324" s="855">
        <v>5</v>
      </c>
      <c r="L2324" s="281">
        <v>4711.7</v>
      </c>
      <c r="M2324" s="281">
        <v>4251.3</v>
      </c>
      <c r="N2324" s="281"/>
      <c r="O2324" s="924">
        <v>70</v>
      </c>
      <c r="P2324" s="341" t="s">
        <v>2115</v>
      </c>
      <c r="Q2324" s="281">
        <v>1482513</v>
      </c>
      <c r="R2324" s="281">
        <v>0</v>
      </c>
      <c r="S2324" s="281">
        <v>954874.51</v>
      </c>
      <c r="T2324" s="281">
        <v>0</v>
      </c>
      <c r="U2324" s="281">
        <v>527638.49</v>
      </c>
      <c r="V2324" s="281">
        <v>0</v>
      </c>
      <c r="W2324" s="281">
        <f>Q2324/L2324</f>
        <v>314.64503257847485</v>
      </c>
      <c r="X2324" s="281">
        <v>348.72</v>
      </c>
      <c r="Y2324" s="272">
        <v>44561</v>
      </c>
    </row>
    <row r="2325" spans="1:25" ht="13.5" thickBot="1" x14ac:dyDescent="0.3">
      <c r="A2325" s="437"/>
      <c r="B2325" s="34"/>
      <c r="C2325" s="34"/>
      <c r="D2325" s="132"/>
      <c r="E2325" s="1126"/>
      <c r="F2325" s="912" t="s">
        <v>31</v>
      </c>
      <c r="G2325" s="345" t="s">
        <v>18</v>
      </c>
      <c r="H2325" s="345" t="s">
        <v>18</v>
      </c>
      <c r="I2325" s="345" t="s">
        <v>18</v>
      </c>
      <c r="J2325" s="345" t="s">
        <v>18</v>
      </c>
      <c r="K2325" s="345" t="s">
        <v>18</v>
      </c>
      <c r="L2325" s="128">
        <f>L2324</f>
        <v>4711.7</v>
      </c>
      <c r="M2325" s="128">
        <f t="shared" ref="M2325:O2325" si="1540">M2324</f>
        <v>4251.3</v>
      </c>
      <c r="N2325" s="128"/>
      <c r="O2325" s="972">
        <f t="shared" si="1540"/>
        <v>70</v>
      </c>
      <c r="P2325" s="128" t="s">
        <v>18</v>
      </c>
      <c r="Q2325" s="128">
        <f>Q2324</f>
        <v>1482513</v>
      </c>
      <c r="R2325" s="128">
        <f t="shared" ref="R2325:U2325" si="1541">R2324</f>
        <v>0</v>
      </c>
      <c r="S2325" s="128">
        <f t="shared" si="1541"/>
        <v>954874.51</v>
      </c>
      <c r="T2325" s="128">
        <f t="shared" si="1541"/>
        <v>0</v>
      </c>
      <c r="U2325" s="128">
        <f t="shared" si="1541"/>
        <v>527638.49</v>
      </c>
      <c r="V2325" s="128">
        <v>0</v>
      </c>
      <c r="W2325" s="128" t="s">
        <v>18</v>
      </c>
      <c r="X2325" s="128" t="s">
        <v>18</v>
      </c>
      <c r="Y2325" s="129" t="s">
        <v>18</v>
      </c>
    </row>
    <row r="2326" spans="1:25" ht="13.5" thickBot="1" x14ac:dyDescent="0.3">
      <c r="A2326" s="437"/>
      <c r="B2326" s="34"/>
      <c r="C2326" s="34"/>
      <c r="D2326" s="132"/>
      <c r="E2326" s="919" t="s">
        <v>280</v>
      </c>
      <c r="F2326" s="918" t="s">
        <v>158</v>
      </c>
      <c r="G2326" s="765" t="s">
        <v>18</v>
      </c>
      <c r="H2326" s="765" t="s">
        <v>18</v>
      </c>
      <c r="I2326" s="765" t="s">
        <v>18</v>
      </c>
      <c r="J2326" s="765" t="s">
        <v>18</v>
      </c>
      <c r="K2326" s="765" t="s">
        <v>18</v>
      </c>
      <c r="L2326" s="101">
        <f>L2328</f>
        <v>2247.6</v>
      </c>
      <c r="M2326" s="101">
        <f t="shared" ref="M2326:O2326" si="1542">M2328</f>
        <v>1670.37</v>
      </c>
      <c r="N2326" s="101">
        <f t="shared" si="1542"/>
        <v>961</v>
      </c>
      <c r="O2326" s="695">
        <f t="shared" si="1542"/>
        <v>52</v>
      </c>
      <c r="P2326" s="103" t="s">
        <v>18</v>
      </c>
      <c r="Q2326" s="101">
        <f>Q2327</f>
        <v>6608083</v>
      </c>
      <c r="R2326" s="101">
        <f t="shared" ref="R2326:U2326" si="1543">R2327</f>
        <v>0</v>
      </c>
      <c r="S2326" s="101">
        <f t="shared" si="1543"/>
        <v>3843179.25</v>
      </c>
      <c r="T2326" s="101">
        <f t="shared" si="1543"/>
        <v>0</v>
      </c>
      <c r="U2326" s="101">
        <f t="shared" si="1543"/>
        <v>2764903.75</v>
      </c>
      <c r="V2326" s="101">
        <v>0</v>
      </c>
      <c r="W2326" s="101" t="s">
        <v>18</v>
      </c>
      <c r="X2326" s="101" t="s">
        <v>18</v>
      </c>
      <c r="Y2326" s="102" t="s">
        <v>18</v>
      </c>
    </row>
    <row r="2327" spans="1:25" ht="15" x14ac:dyDescent="0.25">
      <c r="A2327" s="484" t="s">
        <v>1387</v>
      </c>
      <c r="B2327" s="97" t="s">
        <v>1945</v>
      </c>
      <c r="C2327" s="97">
        <v>8</v>
      </c>
      <c r="D2327" s="211" t="s">
        <v>45</v>
      </c>
      <c r="E2327" s="920" t="s">
        <v>282</v>
      </c>
      <c r="F2327" s="930" t="s">
        <v>376</v>
      </c>
      <c r="G2327" s="855" t="s">
        <v>38</v>
      </c>
      <c r="H2327" s="855">
        <v>1979</v>
      </c>
      <c r="I2327" s="855"/>
      <c r="J2327" s="1127" t="s">
        <v>117</v>
      </c>
      <c r="K2327" s="855">
        <v>3</v>
      </c>
      <c r="L2327" s="281">
        <v>2247.6</v>
      </c>
      <c r="M2327" s="281">
        <v>1670.37</v>
      </c>
      <c r="N2327" s="281">
        <v>961</v>
      </c>
      <c r="O2327" s="924">
        <v>52</v>
      </c>
      <c r="P2327" s="341" t="s">
        <v>45</v>
      </c>
      <c r="Q2327" s="281">
        <v>6608083</v>
      </c>
      <c r="R2327" s="281">
        <v>0</v>
      </c>
      <c r="S2327" s="281">
        <v>3843179.25</v>
      </c>
      <c r="T2327" s="281">
        <v>0</v>
      </c>
      <c r="U2327" s="281">
        <v>2764903.75</v>
      </c>
      <c r="V2327" s="281">
        <v>0</v>
      </c>
      <c r="W2327" s="281">
        <f>Q2327/N2327</f>
        <v>6876.2570239334027</v>
      </c>
      <c r="X2327" s="281">
        <v>7819.34</v>
      </c>
      <c r="Y2327" s="272">
        <v>44561</v>
      </c>
    </row>
    <row r="2328" spans="1:25" ht="13.5" thickBot="1" x14ac:dyDescent="0.25">
      <c r="A2328" s="437"/>
      <c r="B2328" s="34"/>
      <c r="C2328" s="34"/>
      <c r="D2328" s="132"/>
      <c r="E2328" s="420"/>
      <c r="F2328" s="42" t="s">
        <v>31</v>
      </c>
      <c r="G2328" s="83" t="s">
        <v>18</v>
      </c>
      <c r="H2328" s="83" t="s">
        <v>18</v>
      </c>
      <c r="I2328" s="83" t="s">
        <v>18</v>
      </c>
      <c r="J2328" s="83" t="s">
        <v>18</v>
      </c>
      <c r="K2328" s="83" t="s">
        <v>18</v>
      </c>
      <c r="L2328" s="78">
        <f>L2327</f>
        <v>2247.6</v>
      </c>
      <c r="M2328" s="78">
        <f t="shared" ref="M2328:N2328" si="1544">M2327</f>
        <v>1670.37</v>
      </c>
      <c r="N2328" s="78">
        <f t="shared" si="1544"/>
        <v>961</v>
      </c>
      <c r="O2328" s="146">
        <f>O2327</f>
        <v>52</v>
      </c>
      <c r="P2328" s="344" t="s">
        <v>18</v>
      </c>
      <c r="Q2328" s="78">
        <f>Q2327</f>
        <v>6608083</v>
      </c>
      <c r="R2328" s="387">
        <f t="shared" ref="R2328:U2328" si="1545">R2327</f>
        <v>0</v>
      </c>
      <c r="S2328" s="78">
        <f t="shared" si="1545"/>
        <v>3843179.25</v>
      </c>
      <c r="T2328" s="78">
        <f t="shared" si="1545"/>
        <v>0</v>
      </c>
      <c r="U2328" s="78">
        <f t="shared" si="1545"/>
        <v>2764903.75</v>
      </c>
      <c r="V2328" s="78">
        <v>0</v>
      </c>
      <c r="W2328" s="128" t="s">
        <v>18</v>
      </c>
      <c r="X2328" s="128" t="s">
        <v>18</v>
      </c>
      <c r="Y2328" s="129" t="s">
        <v>18</v>
      </c>
    </row>
    <row r="2329" spans="1:25" ht="13.5" thickBot="1" x14ac:dyDescent="0.25">
      <c r="A2329" s="437"/>
      <c r="B2329" s="34"/>
      <c r="C2329" s="34"/>
      <c r="D2329" s="132"/>
      <c r="E2329" s="54" t="s">
        <v>286</v>
      </c>
      <c r="F2329" s="26" t="s">
        <v>284</v>
      </c>
      <c r="G2329" s="27" t="s">
        <v>18</v>
      </c>
      <c r="H2329" s="27" t="s">
        <v>18</v>
      </c>
      <c r="I2329" s="27" t="s">
        <v>18</v>
      </c>
      <c r="J2329" s="27" t="s">
        <v>18</v>
      </c>
      <c r="K2329" s="27" t="s">
        <v>18</v>
      </c>
      <c r="L2329" s="28">
        <f>L2331+L2333+L2335+L2337+L2340+L2342</f>
        <v>8120.2</v>
      </c>
      <c r="M2329" s="28">
        <f>M2331+M2333+M2335+M2337+M2340+M2342</f>
        <v>6667.4000000000005</v>
      </c>
      <c r="N2329" s="28">
        <f>N2331+N2333+N2335+N2337+N2340+N2342</f>
        <v>2749.8</v>
      </c>
      <c r="O2329" s="136">
        <f>O2331+O2333+O2335+O2337+O2340+O2342</f>
        <v>264</v>
      </c>
      <c r="P2329" s="101" t="s">
        <v>18</v>
      </c>
      <c r="Q2329" s="28">
        <f>Q2331+Q2333+Q2335+Q2337+Q2340+Q2342</f>
        <v>11818504</v>
      </c>
      <c r="R2329" s="373">
        <f t="shared" ref="R2329:U2329" si="1546">R2331+R2333+R2335+R2337+R2340+R2342</f>
        <v>0</v>
      </c>
      <c r="S2329" s="28">
        <f t="shared" si="1546"/>
        <v>7092531.3799999999</v>
      </c>
      <c r="T2329" s="28">
        <f t="shared" si="1546"/>
        <v>0</v>
      </c>
      <c r="U2329" s="28">
        <f t="shared" si="1546"/>
        <v>4725972.62</v>
      </c>
      <c r="V2329" s="28">
        <v>0</v>
      </c>
      <c r="W2329" s="101" t="s">
        <v>18</v>
      </c>
      <c r="X2329" s="101" t="s">
        <v>18</v>
      </c>
      <c r="Y2329" s="102" t="s">
        <v>18</v>
      </c>
    </row>
    <row r="2330" spans="1:25" ht="15" x14ac:dyDescent="0.2">
      <c r="A2330" s="484" t="s">
        <v>1388</v>
      </c>
      <c r="B2330" s="97" t="s">
        <v>1946</v>
      </c>
      <c r="C2330" s="97">
        <v>20</v>
      </c>
      <c r="D2330" s="211" t="s">
        <v>2266</v>
      </c>
      <c r="E2330" s="950" t="s">
        <v>799</v>
      </c>
      <c r="F2330" s="311" t="s">
        <v>802</v>
      </c>
      <c r="G2330" s="286" t="s">
        <v>38</v>
      </c>
      <c r="H2330" s="952">
        <v>1967</v>
      </c>
      <c r="I2330" s="952"/>
      <c r="J2330" s="286" t="s">
        <v>803</v>
      </c>
      <c r="K2330" s="286">
        <v>3</v>
      </c>
      <c r="L2330" s="200">
        <v>1625.1</v>
      </c>
      <c r="M2330" s="200">
        <v>1499.4</v>
      </c>
      <c r="N2330" s="200">
        <v>654.1</v>
      </c>
      <c r="O2330" s="280">
        <v>70</v>
      </c>
      <c r="P2330" s="356" t="s">
        <v>83</v>
      </c>
      <c r="Q2330" s="200">
        <v>192607</v>
      </c>
      <c r="R2330" s="390">
        <v>0</v>
      </c>
      <c r="S2330" s="200">
        <v>115587.49</v>
      </c>
      <c r="T2330" s="200">
        <v>0</v>
      </c>
      <c r="U2330" s="200">
        <v>77019.509999999995</v>
      </c>
      <c r="V2330" s="200">
        <v>0</v>
      </c>
      <c r="W2330" s="281">
        <f>Q2330/L2330</f>
        <v>118.52009107131869</v>
      </c>
      <c r="X2330" s="281">
        <v>118.52</v>
      </c>
      <c r="Y2330" s="272">
        <v>44561</v>
      </c>
    </row>
    <row r="2331" spans="1:25" x14ac:dyDescent="0.2">
      <c r="A2331" s="437"/>
      <c r="B2331" s="34"/>
      <c r="C2331" s="34"/>
      <c r="D2331" s="132"/>
      <c r="E2331" s="416"/>
      <c r="F2331" s="39" t="s">
        <v>31</v>
      </c>
      <c r="G2331" s="283" t="s">
        <v>18</v>
      </c>
      <c r="H2331" s="283" t="s">
        <v>18</v>
      </c>
      <c r="I2331" s="283" t="s">
        <v>18</v>
      </c>
      <c r="J2331" s="283" t="s">
        <v>18</v>
      </c>
      <c r="K2331" s="283" t="s">
        <v>18</v>
      </c>
      <c r="L2331" s="62">
        <f>L2330</f>
        <v>1625.1</v>
      </c>
      <c r="M2331" s="62">
        <f>M2330</f>
        <v>1499.4</v>
      </c>
      <c r="N2331" s="62">
        <f>N2330</f>
        <v>654.1</v>
      </c>
      <c r="O2331" s="143">
        <f>O2330</f>
        <v>70</v>
      </c>
      <c r="P2331" s="350" t="s">
        <v>18</v>
      </c>
      <c r="Q2331" s="62">
        <f>Q2330</f>
        <v>192607</v>
      </c>
      <c r="R2331" s="391">
        <f t="shared" ref="R2331:U2331" si="1547">R2330</f>
        <v>0</v>
      </c>
      <c r="S2331" s="62">
        <f t="shared" si="1547"/>
        <v>115587.49</v>
      </c>
      <c r="T2331" s="62">
        <f t="shared" si="1547"/>
        <v>0</v>
      </c>
      <c r="U2331" s="62">
        <f t="shared" si="1547"/>
        <v>77019.509999999995</v>
      </c>
      <c r="V2331" s="62">
        <v>0</v>
      </c>
      <c r="W2331" s="109" t="s">
        <v>18</v>
      </c>
      <c r="X2331" s="109" t="s">
        <v>18</v>
      </c>
      <c r="Y2331" s="110" t="s">
        <v>18</v>
      </c>
    </row>
    <row r="2332" spans="1:25" ht="15" x14ac:dyDescent="0.2">
      <c r="A2332" s="484" t="s">
        <v>1389</v>
      </c>
      <c r="B2332" s="97" t="s">
        <v>1947</v>
      </c>
      <c r="C2332" s="97">
        <v>8</v>
      </c>
      <c r="D2332" s="211" t="s">
        <v>45</v>
      </c>
      <c r="E2332" s="951" t="s">
        <v>800</v>
      </c>
      <c r="F2332" s="561" t="s">
        <v>804</v>
      </c>
      <c r="G2332" s="156" t="s">
        <v>38</v>
      </c>
      <c r="H2332" s="953">
        <v>1968</v>
      </c>
      <c r="I2332" s="953"/>
      <c r="J2332" s="643" t="s">
        <v>803</v>
      </c>
      <c r="K2332" s="156">
        <v>3</v>
      </c>
      <c r="L2332" s="150">
        <v>1638</v>
      </c>
      <c r="M2332" s="186">
        <v>1502.3</v>
      </c>
      <c r="N2332" s="150">
        <v>659.7</v>
      </c>
      <c r="O2332" s="134">
        <v>53</v>
      </c>
      <c r="P2332" s="336" t="s">
        <v>45</v>
      </c>
      <c r="Q2332" s="150">
        <v>4495268</v>
      </c>
      <c r="R2332" s="371">
        <v>0</v>
      </c>
      <c r="S2332" s="150">
        <v>2697704.32</v>
      </c>
      <c r="T2332" s="150">
        <v>0</v>
      </c>
      <c r="U2332" s="150">
        <v>1797563.68</v>
      </c>
      <c r="V2332" s="150">
        <v>0</v>
      </c>
      <c r="W2332" s="956">
        <f>Q2332/N2332</f>
        <v>6814.1094436865233</v>
      </c>
      <c r="X2332" s="956">
        <v>6814.11</v>
      </c>
      <c r="Y2332" s="157">
        <v>44561</v>
      </c>
    </row>
    <row r="2333" spans="1:25" x14ac:dyDescent="0.2">
      <c r="A2333" s="437"/>
      <c r="B2333" s="34"/>
      <c r="C2333" s="34"/>
      <c r="D2333" s="132"/>
      <c r="E2333" s="416"/>
      <c r="F2333" s="39" t="s">
        <v>31</v>
      </c>
      <c r="G2333" s="283" t="s">
        <v>18</v>
      </c>
      <c r="H2333" s="283" t="s">
        <v>18</v>
      </c>
      <c r="I2333" s="283" t="s">
        <v>18</v>
      </c>
      <c r="J2333" s="283" t="s">
        <v>18</v>
      </c>
      <c r="K2333" s="283" t="s">
        <v>18</v>
      </c>
      <c r="L2333" s="62">
        <f>L2332</f>
        <v>1638</v>
      </c>
      <c r="M2333" s="62">
        <f>M2332</f>
        <v>1502.3</v>
      </c>
      <c r="N2333" s="62">
        <f>N2332</f>
        <v>659.7</v>
      </c>
      <c r="O2333" s="143">
        <f>O2332</f>
        <v>53</v>
      </c>
      <c r="P2333" s="350" t="s">
        <v>18</v>
      </c>
      <c r="Q2333" s="62">
        <f>Q2332</f>
        <v>4495268</v>
      </c>
      <c r="R2333" s="391">
        <f t="shared" ref="R2333:U2333" si="1548">R2332</f>
        <v>0</v>
      </c>
      <c r="S2333" s="62">
        <f t="shared" si="1548"/>
        <v>2697704.32</v>
      </c>
      <c r="T2333" s="62">
        <f t="shared" si="1548"/>
        <v>0</v>
      </c>
      <c r="U2333" s="62">
        <f t="shared" si="1548"/>
        <v>1797563.68</v>
      </c>
      <c r="V2333" s="62">
        <v>0</v>
      </c>
      <c r="W2333" s="109" t="s">
        <v>18</v>
      </c>
      <c r="X2333" s="109" t="s">
        <v>18</v>
      </c>
      <c r="Y2333" s="110" t="s">
        <v>18</v>
      </c>
    </row>
    <row r="2334" spans="1:25" ht="15" x14ac:dyDescent="0.2">
      <c r="A2334" s="484" t="s">
        <v>1390</v>
      </c>
      <c r="B2334" s="97" t="s">
        <v>1948</v>
      </c>
      <c r="C2334" s="97">
        <v>20</v>
      </c>
      <c r="D2334" s="211" t="s">
        <v>2263</v>
      </c>
      <c r="E2334" s="951" t="s">
        <v>801</v>
      </c>
      <c r="F2334" s="184" t="s">
        <v>805</v>
      </c>
      <c r="G2334" s="156" t="s">
        <v>38</v>
      </c>
      <c r="H2334" s="953">
        <v>1967</v>
      </c>
      <c r="I2334" s="953"/>
      <c r="J2334" s="156" t="s">
        <v>803</v>
      </c>
      <c r="K2334" s="156">
        <v>3</v>
      </c>
      <c r="L2334" s="150">
        <v>1592.9</v>
      </c>
      <c r="M2334" s="186">
        <v>1468.2</v>
      </c>
      <c r="N2334" s="150">
        <v>659.7</v>
      </c>
      <c r="O2334" s="134">
        <v>60</v>
      </c>
      <c r="P2334" s="337" t="s">
        <v>35</v>
      </c>
      <c r="Q2334" s="150">
        <v>111057</v>
      </c>
      <c r="R2334" s="371">
        <v>0</v>
      </c>
      <c r="S2334" s="150">
        <v>66647.63</v>
      </c>
      <c r="T2334" s="150">
        <v>0</v>
      </c>
      <c r="U2334" s="150">
        <v>44409.37</v>
      </c>
      <c r="V2334" s="150">
        <v>0</v>
      </c>
      <c r="W2334" s="956">
        <f>Q2334/L2334</f>
        <v>69.720007533429595</v>
      </c>
      <c r="X2334" s="956">
        <v>69.72</v>
      </c>
      <c r="Y2334" s="157">
        <v>44561</v>
      </c>
    </row>
    <row r="2335" spans="1:25" x14ac:dyDescent="0.2">
      <c r="A2335" s="437"/>
      <c r="B2335" s="34"/>
      <c r="C2335" s="34"/>
      <c r="D2335" s="132"/>
      <c r="E2335" s="416"/>
      <c r="F2335" s="39" t="s">
        <v>31</v>
      </c>
      <c r="G2335" s="283" t="s">
        <v>18</v>
      </c>
      <c r="H2335" s="283" t="s">
        <v>18</v>
      </c>
      <c r="I2335" s="283" t="s">
        <v>18</v>
      </c>
      <c r="J2335" s="283" t="s">
        <v>18</v>
      </c>
      <c r="K2335" s="283" t="s">
        <v>18</v>
      </c>
      <c r="L2335" s="62">
        <f>L2334</f>
        <v>1592.9</v>
      </c>
      <c r="M2335" s="62">
        <f>M2334</f>
        <v>1468.2</v>
      </c>
      <c r="N2335" s="62">
        <f>N2334</f>
        <v>659.7</v>
      </c>
      <c r="O2335" s="143">
        <f>O2334</f>
        <v>60</v>
      </c>
      <c r="P2335" s="350" t="s">
        <v>18</v>
      </c>
      <c r="Q2335" s="62">
        <f>Q2334</f>
        <v>111057</v>
      </c>
      <c r="R2335" s="391">
        <f t="shared" ref="R2335:U2335" si="1549">R2334</f>
        <v>0</v>
      </c>
      <c r="S2335" s="62">
        <f t="shared" si="1549"/>
        <v>66647.63</v>
      </c>
      <c r="T2335" s="62">
        <f t="shared" si="1549"/>
        <v>0</v>
      </c>
      <c r="U2335" s="62">
        <f t="shared" si="1549"/>
        <v>44409.37</v>
      </c>
      <c r="V2335" s="62">
        <v>0</v>
      </c>
      <c r="W2335" s="109" t="s">
        <v>18</v>
      </c>
      <c r="X2335" s="109" t="s">
        <v>18</v>
      </c>
      <c r="Y2335" s="110" t="s">
        <v>18</v>
      </c>
    </row>
    <row r="2336" spans="1:25" ht="15" x14ac:dyDescent="0.2">
      <c r="A2336" s="484" t="s">
        <v>1391</v>
      </c>
      <c r="B2336" s="97" t="s">
        <v>1949</v>
      </c>
      <c r="C2336" s="97">
        <v>8</v>
      </c>
      <c r="D2336" s="211" t="s">
        <v>45</v>
      </c>
      <c r="E2336" s="951" t="s">
        <v>809</v>
      </c>
      <c r="F2336" s="184" t="s">
        <v>806</v>
      </c>
      <c r="G2336" s="156" t="s">
        <v>38</v>
      </c>
      <c r="H2336" s="953">
        <v>1971</v>
      </c>
      <c r="I2336" s="953"/>
      <c r="J2336" s="156" t="s">
        <v>796</v>
      </c>
      <c r="K2336" s="156">
        <v>2</v>
      </c>
      <c r="L2336" s="150">
        <v>2012.5</v>
      </c>
      <c r="M2336" s="150">
        <v>1128.3</v>
      </c>
      <c r="N2336" s="150">
        <v>776.3</v>
      </c>
      <c r="O2336" s="134">
        <v>31</v>
      </c>
      <c r="P2336" s="336" t="s">
        <v>45</v>
      </c>
      <c r="Q2336" s="150">
        <v>6113471</v>
      </c>
      <c r="R2336" s="371">
        <v>0</v>
      </c>
      <c r="S2336" s="150">
        <v>3668821.78</v>
      </c>
      <c r="T2336" s="150">
        <v>0</v>
      </c>
      <c r="U2336" s="150">
        <v>2444649.2200000002</v>
      </c>
      <c r="V2336" s="150">
        <v>0</v>
      </c>
      <c r="W2336" s="956">
        <f>Q2336/N2336</f>
        <v>7875.1397655545543</v>
      </c>
      <c r="X2336" s="956">
        <v>7875.14</v>
      </c>
      <c r="Y2336" s="157">
        <v>44561</v>
      </c>
    </row>
    <row r="2337" spans="1:25" x14ac:dyDescent="0.2">
      <c r="A2337" s="437"/>
      <c r="B2337" s="34"/>
      <c r="C2337" s="34"/>
      <c r="D2337" s="132"/>
      <c r="E2337" s="416"/>
      <c r="F2337" s="39" t="s">
        <v>31</v>
      </c>
      <c r="G2337" s="283" t="s">
        <v>18</v>
      </c>
      <c r="H2337" s="283" t="s">
        <v>18</v>
      </c>
      <c r="I2337" s="283" t="s">
        <v>18</v>
      </c>
      <c r="J2337" s="283" t="s">
        <v>18</v>
      </c>
      <c r="K2337" s="283" t="s">
        <v>18</v>
      </c>
      <c r="L2337" s="62">
        <f>L2336</f>
        <v>2012.5</v>
      </c>
      <c r="M2337" s="62">
        <f t="shared" ref="M2337:O2337" si="1550">M2336</f>
        <v>1128.3</v>
      </c>
      <c r="N2337" s="62">
        <f t="shared" si="1550"/>
        <v>776.3</v>
      </c>
      <c r="O2337" s="143">
        <f t="shared" si="1550"/>
        <v>31</v>
      </c>
      <c r="P2337" s="350" t="s">
        <v>18</v>
      </c>
      <c r="Q2337" s="62">
        <f>Q2336</f>
        <v>6113471</v>
      </c>
      <c r="R2337" s="391">
        <f t="shared" ref="R2337:U2337" si="1551">R2336</f>
        <v>0</v>
      </c>
      <c r="S2337" s="62">
        <f t="shared" si="1551"/>
        <v>3668821.78</v>
      </c>
      <c r="T2337" s="62">
        <f t="shared" si="1551"/>
        <v>0</v>
      </c>
      <c r="U2337" s="62">
        <f t="shared" si="1551"/>
        <v>2444649.2200000002</v>
      </c>
      <c r="V2337" s="62">
        <v>0</v>
      </c>
      <c r="W2337" s="109" t="s">
        <v>18</v>
      </c>
      <c r="X2337" s="109" t="s">
        <v>18</v>
      </c>
      <c r="Y2337" s="110" t="s">
        <v>18</v>
      </c>
    </row>
    <row r="2338" spans="1:25" ht="15" x14ac:dyDescent="0.2">
      <c r="A2338" s="484" t="s">
        <v>1392</v>
      </c>
      <c r="B2338" s="97" t="s">
        <v>1950</v>
      </c>
      <c r="C2338" s="97">
        <v>4</v>
      </c>
      <c r="D2338" s="211" t="s">
        <v>2273</v>
      </c>
      <c r="E2338" s="951" t="s">
        <v>810</v>
      </c>
      <c r="F2338" s="561" t="s">
        <v>807</v>
      </c>
      <c r="G2338" s="156" t="s">
        <v>38</v>
      </c>
      <c r="H2338" s="953">
        <v>1960</v>
      </c>
      <c r="I2338" s="644"/>
      <c r="J2338" s="156" t="s">
        <v>796</v>
      </c>
      <c r="K2338" s="156">
        <v>2</v>
      </c>
      <c r="L2338" s="150">
        <v>568</v>
      </c>
      <c r="M2338" s="150">
        <v>506.1</v>
      </c>
      <c r="N2338" s="150">
        <v>0</v>
      </c>
      <c r="O2338" s="134">
        <v>25</v>
      </c>
      <c r="P2338" s="336" t="s">
        <v>2115</v>
      </c>
      <c r="Q2338" s="150">
        <v>277224</v>
      </c>
      <c r="R2338" s="371">
        <v>0</v>
      </c>
      <c r="S2338" s="150">
        <v>166367.92000000001</v>
      </c>
      <c r="T2338" s="150">
        <v>0</v>
      </c>
      <c r="U2338" s="150">
        <v>110856.08</v>
      </c>
      <c r="V2338" s="150">
        <v>0</v>
      </c>
      <c r="W2338" s="956">
        <f t="shared" ref="W2338:W2339" si="1552">Q2338/L2338</f>
        <v>488.07042253521126</v>
      </c>
      <c r="X2338" s="956">
        <v>488.07</v>
      </c>
      <c r="Y2338" s="157">
        <v>44561</v>
      </c>
    </row>
    <row r="2339" spans="1:25" ht="15" x14ac:dyDescent="0.2">
      <c r="A2339" s="484" t="s">
        <v>1392</v>
      </c>
      <c r="B2339" s="97" t="s">
        <v>1951</v>
      </c>
      <c r="C2339" s="97">
        <v>5</v>
      </c>
      <c r="D2339" s="211" t="s">
        <v>2271</v>
      </c>
      <c r="E2339" s="951" t="s">
        <v>810</v>
      </c>
      <c r="F2339" s="561" t="s">
        <v>807</v>
      </c>
      <c r="G2339" s="156" t="s">
        <v>38</v>
      </c>
      <c r="H2339" s="953">
        <v>1960</v>
      </c>
      <c r="I2339" s="644"/>
      <c r="J2339" s="156" t="s">
        <v>796</v>
      </c>
      <c r="K2339" s="156">
        <v>2</v>
      </c>
      <c r="L2339" s="150">
        <v>568</v>
      </c>
      <c r="M2339" s="150">
        <v>506.1</v>
      </c>
      <c r="N2339" s="150">
        <v>0</v>
      </c>
      <c r="O2339" s="134">
        <v>25</v>
      </c>
      <c r="P2339" s="336" t="s">
        <v>2120</v>
      </c>
      <c r="Q2339" s="150">
        <v>295184</v>
      </c>
      <c r="R2339" s="371">
        <v>0</v>
      </c>
      <c r="S2339" s="150">
        <v>177146.09</v>
      </c>
      <c r="T2339" s="150">
        <v>0</v>
      </c>
      <c r="U2339" s="150">
        <v>118037.91</v>
      </c>
      <c r="V2339" s="150">
        <v>0</v>
      </c>
      <c r="W2339" s="956">
        <f t="shared" si="1552"/>
        <v>519.69014084507046</v>
      </c>
      <c r="X2339" s="956">
        <v>519.69000000000005</v>
      </c>
      <c r="Y2339" s="157">
        <v>44561</v>
      </c>
    </row>
    <row r="2340" spans="1:25" x14ac:dyDescent="0.2">
      <c r="A2340" s="437"/>
      <c r="B2340" s="34"/>
      <c r="C2340" s="34"/>
      <c r="D2340" s="132"/>
      <c r="E2340" s="416"/>
      <c r="F2340" s="39" t="s">
        <v>31</v>
      </c>
      <c r="G2340" s="283" t="s">
        <v>18</v>
      </c>
      <c r="H2340" s="283" t="s">
        <v>18</v>
      </c>
      <c r="I2340" s="283" t="s">
        <v>18</v>
      </c>
      <c r="J2340" s="283" t="s">
        <v>18</v>
      </c>
      <c r="K2340" s="283" t="s">
        <v>18</v>
      </c>
      <c r="L2340" s="62">
        <f>L2338</f>
        <v>568</v>
      </c>
      <c r="M2340" s="62">
        <f>M2338</f>
        <v>506.1</v>
      </c>
      <c r="N2340" s="62">
        <f>N2338</f>
        <v>0</v>
      </c>
      <c r="O2340" s="143">
        <f>O2338</f>
        <v>25</v>
      </c>
      <c r="P2340" s="350" t="s">
        <v>18</v>
      </c>
      <c r="Q2340" s="62">
        <f>Q2338+Q2339</f>
        <v>572408</v>
      </c>
      <c r="R2340" s="391">
        <f t="shared" ref="R2340:U2340" si="1553">R2338+R2339</f>
        <v>0</v>
      </c>
      <c r="S2340" s="62">
        <f t="shared" si="1553"/>
        <v>343514.01</v>
      </c>
      <c r="T2340" s="62">
        <f t="shared" si="1553"/>
        <v>0</v>
      </c>
      <c r="U2340" s="62">
        <f t="shared" si="1553"/>
        <v>228893.99</v>
      </c>
      <c r="V2340" s="62">
        <v>0</v>
      </c>
      <c r="W2340" s="109" t="s">
        <v>18</v>
      </c>
      <c r="X2340" s="109" t="s">
        <v>18</v>
      </c>
      <c r="Y2340" s="110" t="s">
        <v>18</v>
      </c>
    </row>
    <row r="2341" spans="1:25" ht="15" x14ac:dyDescent="0.2">
      <c r="A2341" s="484" t="s">
        <v>1393</v>
      </c>
      <c r="B2341" s="97" t="s">
        <v>1952</v>
      </c>
      <c r="C2341" s="97">
        <v>4</v>
      </c>
      <c r="D2341" s="211" t="s">
        <v>2273</v>
      </c>
      <c r="E2341" s="951" t="s">
        <v>811</v>
      </c>
      <c r="F2341" s="561" t="s">
        <v>808</v>
      </c>
      <c r="G2341" s="156" t="s">
        <v>38</v>
      </c>
      <c r="H2341" s="953">
        <v>1961</v>
      </c>
      <c r="I2341" s="644"/>
      <c r="J2341" s="156" t="s">
        <v>796</v>
      </c>
      <c r="K2341" s="156">
        <v>2</v>
      </c>
      <c r="L2341" s="150">
        <v>683.7</v>
      </c>
      <c r="M2341" s="150">
        <v>563.1</v>
      </c>
      <c r="N2341" s="150">
        <v>0</v>
      </c>
      <c r="O2341" s="134">
        <v>25</v>
      </c>
      <c r="P2341" s="336" t="s">
        <v>2115</v>
      </c>
      <c r="Q2341" s="150">
        <v>333693</v>
      </c>
      <c r="R2341" s="371">
        <v>0</v>
      </c>
      <c r="S2341" s="150">
        <v>200256.15</v>
      </c>
      <c r="T2341" s="150">
        <v>0</v>
      </c>
      <c r="U2341" s="150">
        <v>133436.85</v>
      </c>
      <c r="V2341" s="150">
        <v>0</v>
      </c>
      <c r="W2341" s="956">
        <f>Q2341/L2341</f>
        <v>488.06932865291793</v>
      </c>
      <c r="X2341" s="956">
        <v>488.07</v>
      </c>
      <c r="Y2341" s="157">
        <v>44561</v>
      </c>
    </row>
    <row r="2342" spans="1:25" ht="13.5" thickBot="1" x14ac:dyDescent="0.25">
      <c r="A2342" s="437"/>
      <c r="B2342" s="34"/>
      <c r="C2342" s="34"/>
      <c r="D2342" s="132"/>
      <c r="E2342" s="408"/>
      <c r="F2342" s="42" t="s">
        <v>31</v>
      </c>
      <c r="G2342" s="83" t="s">
        <v>18</v>
      </c>
      <c r="H2342" s="83" t="s">
        <v>18</v>
      </c>
      <c r="I2342" s="83" t="s">
        <v>18</v>
      </c>
      <c r="J2342" s="83" t="s">
        <v>18</v>
      </c>
      <c r="K2342" s="83" t="s">
        <v>18</v>
      </c>
      <c r="L2342" s="78">
        <f>L2341</f>
        <v>683.7</v>
      </c>
      <c r="M2342" s="78">
        <f>M2341</f>
        <v>563.1</v>
      </c>
      <c r="N2342" s="78">
        <f>N2341</f>
        <v>0</v>
      </c>
      <c r="O2342" s="146">
        <f>O2341</f>
        <v>25</v>
      </c>
      <c r="P2342" s="344" t="s">
        <v>18</v>
      </c>
      <c r="Q2342" s="78">
        <f>Q2341</f>
        <v>333693</v>
      </c>
      <c r="R2342" s="387">
        <f t="shared" ref="R2342:U2342" si="1554">R2341</f>
        <v>0</v>
      </c>
      <c r="S2342" s="78">
        <f t="shared" si="1554"/>
        <v>200256.15</v>
      </c>
      <c r="T2342" s="78">
        <f t="shared" si="1554"/>
        <v>0</v>
      </c>
      <c r="U2342" s="78">
        <f t="shared" si="1554"/>
        <v>133436.85</v>
      </c>
      <c r="V2342" s="78">
        <v>0</v>
      </c>
      <c r="W2342" s="128" t="s">
        <v>18</v>
      </c>
      <c r="X2342" s="128" t="s">
        <v>18</v>
      </c>
      <c r="Y2342" s="129" t="s">
        <v>18</v>
      </c>
    </row>
    <row r="2343" spans="1:25" ht="13.5" thickBot="1" x14ac:dyDescent="0.3">
      <c r="A2343" s="437"/>
      <c r="B2343" s="34"/>
      <c r="C2343" s="34"/>
      <c r="D2343" s="132"/>
      <c r="E2343" s="54" t="s">
        <v>287</v>
      </c>
      <c r="F2343" s="26" t="s">
        <v>285</v>
      </c>
      <c r="G2343" s="27" t="s">
        <v>18</v>
      </c>
      <c r="H2343" s="27" t="s">
        <v>18</v>
      </c>
      <c r="I2343" s="27" t="s">
        <v>18</v>
      </c>
      <c r="J2343" s="27" t="s">
        <v>18</v>
      </c>
      <c r="K2343" s="27" t="s">
        <v>18</v>
      </c>
      <c r="L2343" s="28">
        <f>L2345+L2349+L2352+L2355</f>
        <v>16765.8</v>
      </c>
      <c r="M2343" s="28">
        <f t="shared" ref="M2343:O2343" si="1555">M2345+M2349+M2352+M2355</f>
        <v>11340</v>
      </c>
      <c r="N2343" s="28">
        <f t="shared" si="1555"/>
        <v>1881.7</v>
      </c>
      <c r="O2343" s="1158">
        <f t="shared" si="1555"/>
        <v>388</v>
      </c>
      <c r="P2343" s="335" t="s">
        <v>18</v>
      </c>
      <c r="Q2343" s="28">
        <f>Q2345+Q2349+Q2352+Q2355</f>
        <v>16047319</v>
      </c>
      <c r="R2343" s="28">
        <f t="shared" ref="R2343:V2343" si="1556">R2345+R2349+R2352+R2355</f>
        <v>0</v>
      </c>
      <c r="S2343" s="28">
        <f t="shared" si="1556"/>
        <v>9146481.3500000015</v>
      </c>
      <c r="T2343" s="28">
        <f t="shared" si="1556"/>
        <v>0</v>
      </c>
      <c r="U2343" s="28">
        <f t="shared" si="1556"/>
        <v>6900837.6500000004</v>
      </c>
      <c r="V2343" s="28">
        <f t="shared" si="1556"/>
        <v>0</v>
      </c>
      <c r="W2343" s="101" t="s">
        <v>18</v>
      </c>
      <c r="X2343" s="101" t="s">
        <v>18</v>
      </c>
      <c r="Y2343" s="102" t="s">
        <v>18</v>
      </c>
    </row>
    <row r="2344" spans="1:25" x14ac:dyDescent="0.2">
      <c r="A2344" s="437"/>
      <c r="B2344" s="34"/>
      <c r="C2344" s="34"/>
      <c r="D2344" s="132"/>
      <c r="E2344" s="612" t="s">
        <v>2325</v>
      </c>
      <c r="F2344" s="998" t="s">
        <v>2319</v>
      </c>
      <c r="G2344" s="284" t="s">
        <v>38</v>
      </c>
      <c r="H2344" s="884">
        <v>1983</v>
      </c>
      <c r="I2344" s="884"/>
      <c r="J2344" s="284" t="s">
        <v>2320</v>
      </c>
      <c r="K2344" s="284">
        <v>5</v>
      </c>
      <c r="L2344" s="1153">
        <v>3865.5</v>
      </c>
      <c r="M2344" s="1153">
        <v>2685.5</v>
      </c>
      <c r="N2344" s="1153"/>
      <c r="O2344" s="98">
        <v>92</v>
      </c>
      <c r="P2344" s="1201" t="s">
        <v>2119</v>
      </c>
      <c r="Q2344" s="1153">
        <v>215076</v>
      </c>
      <c r="R2344" s="1153">
        <v>0</v>
      </c>
      <c r="S2344" s="1153">
        <f>Q2344-U2344</f>
        <v>122586.75</v>
      </c>
      <c r="T2344" s="1153">
        <v>0</v>
      </c>
      <c r="U2344" s="1153">
        <v>92489.25</v>
      </c>
      <c r="V2344" s="1153">
        <v>0</v>
      </c>
      <c r="W2344" s="1153">
        <f t="shared" ref="W2344" si="1557">Q2344/L2344</f>
        <v>55.639891346526973</v>
      </c>
      <c r="X2344" s="1153">
        <v>55.64</v>
      </c>
      <c r="Y2344" s="825">
        <v>44561</v>
      </c>
    </row>
    <row r="2345" spans="1:25" ht="13.5" x14ac:dyDescent="0.25">
      <c r="A2345" s="437"/>
      <c r="B2345" s="34"/>
      <c r="C2345" s="34"/>
      <c r="D2345" s="132"/>
      <c r="E2345" s="1218"/>
      <c r="F2345" s="530" t="s">
        <v>31</v>
      </c>
      <c r="G2345" s="501" t="s">
        <v>18</v>
      </c>
      <c r="H2345" s="501" t="s">
        <v>18</v>
      </c>
      <c r="I2345" s="501" t="s">
        <v>18</v>
      </c>
      <c r="J2345" s="501" t="s">
        <v>18</v>
      </c>
      <c r="K2345" s="501" t="s">
        <v>18</v>
      </c>
      <c r="L2345" s="109">
        <f>L2344</f>
        <v>3865.5</v>
      </c>
      <c r="M2345" s="109">
        <f t="shared" ref="M2345:O2345" si="1558">M2344</f>
        <v>2685.5</v>
      </c>
      <c r="N2345" s="109">
        <f t="shared" si="1558"/>
        <v>0</v>
      </c>
      <c r="O2345" s="910">
        <f t="shared" si="1558"/>
        <v>92</v>
      </c>
      <c r="P2345" s="1219" t="s">
        <v>18</v>
      </c>
      <c r="Q2345" s="109">
        <f>Q2344</f>
        <v>215076</v>
      </c>
      <c r="R2345" s="109">
        <f t="shared" ref="R2345:V2345" si="1559">R2344</f>
        <v>0</v>
      </c>
      <c r="S2345" s="109">
        <f t="shared" si="1559"/>
        <v>122586.75</v>
      </c>
      <c r="T2345" s="109">
        <f t="shared" si="1559"/>
        <v>0</v>
      </c>
      <c r="U2345" s="109">
        <f t="shared" si="1559"/>
        <v>92489.25</v>
      </c>
      <c r="V2345" s="109">
        <f t="shared" si="1559"/>
        <v>0</v>
      </c>
      <c r="W2345" s="109" t="s">
        <v>18</v>
      </c>
      <c r="X2345" s="109" t="s">
        <v>18</v>
      </c>
      <c r="Y2345" s="501" t="s">
        <v>18</v>
      </c>
    </row>
    <row r="2346" spans="1:25" x14ac:dyDescent="0.2">
      <c r="A2346" s="437"/>
      <c r="B2346" s="34"/>
      <c r="C2346" s="34"/>
      <c r="D2346" s="132"/>
      <c r="E2346" s="612" t="s">
        <v>2326</v>
      </c>
      <c r="F2346" s="998" t="s">
        <v>2321</v>
      </c>
      <c r="G2346" s="284" t="s">
        <v>38</v>
      </c>
      <c r="H2346" s="884">
        <v>1975</v>
      </c>
      <c r="I2346" s="884"/>
      <c r="J2346" s="284" t="s">
        <v>2322</v>
      </c>
      <c r="K2346" s="284">
        <v>4</v>
      </c>
      <c r="L2346" s="1153">
        <v>3171.2</v>
      </c>
      <c r="M2346" s="1153">
        <v>2203.9</v>
      </c>
      <c r="N2346" s="1153"/>
      <c r="O2346" s="98">
        <v>81</v>
      </c>
      <c r="P2346" s="1201" t="s">
        <v>2119</v>
      </c>
      <c r="Q2346" s="1153">
        <v>367162</v>
      </c>
      <c r="R2346" s="1153">
        <v>0</v>
      </c>
      <c r="S2346" s="1153">
        <f t="shared" ref="S2346:S2348" si="1560">Q2346-U2346</f>
        <v>209271.12</v>
      </c>
      <c r="T2346" s="1153">
        <v>0</v>
      </c>
      <c r="U2346" s="1153">
        <v>157890.88</v>
      </c>
      <c r="V2346" s="1153">
        <v>0</v>
      </c>
      <c r="W2346" s="1153">
        <f t="shared" ref="W2346:W2348" si="1561">Q2346/L2346</f>
        <v>115.78014631685167</v>
      </c>
      <c r="X2346" s="1153">
        <v>115.78</v>
      </c>
      <c r="Y2346" s="825">
        <v>44561</v>
      </c>
    </row>
    <row r="2347" spans="1:25" ht="25.5" x14ac:dyDescent="0.25">
      <c r="A2347" s="437"/>
      <c r="B2347" s="34"/>
      <c r="C2347" s="34"/>
      <c r="D2347" s="132"/>
      <c r="E2347" s="612" t="s">
        <v>2326</v>
      </c>
      <c r="F2347" s="996" t="s">
        <v>2321</v>
      </c>
      <c r="G2347" s="284" t="s">
        <v>38</v>
      </c>
      <c r="H2347" s="884">
        <v>1975</v>
      </c>
      <c r="I2347" s="884"/>
      <c r="J2347" s="284" t="s">
        <v>2322</v>
      </c>
      <c r="K2347" s="284">
        <v>4</v>
      </c>
      <c r="L2347" s="1153">
        <v>3171.2</v>
      </c>
      <c r="M2347" s="1153">
        <v>2203.9</v>
      </c>
      <c r="N2347" s="1153"/>
      <c r="O2347" s="98">
        <v>81</v>
      </c>
      <c r="P2347" s="353" t="s">
        <v>2136</v>
      </c>
      <c r="Q2347" s="163">
        <v>275387</v>
      </c>
      <c r="R2347" s="1153">
        <v>0</v>
      </c>
      <c r="S2347" s="1153">
        <f t="shared" si="1560"/>
        <v>156962.16999999998</v>
      </c>
      <c r="T2347" s="1153">
        <v>0</v>
      </c>
      <c r="U2347" s="1153">
        <v>118424.83</v>
      </c>
      <c r="V2347" s="1153">
        <v>0</v>
      </c>
      <c r="W2347" s="1153">
        <v>86.84</v>
      </c>
      <c r="X2347" s="1153">
        <v>86.84</v>
      </c>
      <c r="Y2347" s="825">
        <v>44561</v>
      </c>
    </row>
    <row r="2348" spans="1:25" x14ac:dyDescent="0.2">
      <c r="A2348" s="437"/>
      <c r="B2348" s="34"/>
      <c r="C2348" s="34"/>
      <c r="D2348" s="132"/>
      <c r="E2348" s="612" t="s">
        <v>2326</v>
      </c>
      <c r="F2348" s="996" t="s">
        <v>2321</v>
      </c>
      <c r="G2348" s="284" t="s">
        <v>38</v>
      </c>
      <c r="H2348" s="884">
        <v>1975</v>
      </c>
      <c r="I2348" s="884"/>
      <c r="J2348" s="284" t="s">
        <v>2322</v>
      </c>
      <c r="K2348" s="284">
        <v>4</v>
      </c>
      <c r="L2348" s="1153">
        <v>3171.2</v>
      </c>
      <c r="M2348" s="1153">
        <v>2203.9</v>
      </c>
      <c r="N2348" s="1153"/>
      <c r="O2348" s="98">
        <v>81</v>
      </c>
      <c r="P2348" s="1201" t="s">
        <v>35</v>
      </c>
      <c r="Q2348" s="163">
        <v>275387</v>
      </c>
      <c r="R2348" s="1153">
        <v>0</v>
      </c>
      <c r="S2348" s="1153">
        <f t="shared" si="1560"/>
        <v>156962.16999999998</v>
      </c>
      <c r="T2348" s="1153">
        <v>0</v>
      </c>
      <c r="U2348" s="1153">
        <v>118424.83</v>
      </c>
      <c r="V2348" s="1153">
        <v>0</v>
      </c>
      <c r="W2348" s="1153">
        <f t="shared" si="1561"/>
        <v>86.839997477295668</v>
      </c>
      <c r="X2348" s="1153">
        <v>86.84</v>
      </c>
      <c r="Y2348" s="825">
        <v>44561</v>
      </c>
    </row>
    <row r="2349" spans="1:25" ht="13.5" x14ac:dyDescent="0.25">
      <c r="A2349" s="437"/>
      <c r="B2349" s="34"/>
      <c r="C2349" s="34"/>
      <c r="D2349" s="132"/>
      <c r="E2349" s="612"/>
      <c r="F2349" s="530" t="s">
        <v>31</v>
      </c>
      <c r="G2349" s="501" t="s">
        <v>18</v>
      </c>
      <c r="H2349" s="501" t="s">
        <v>18</v>
      </c>
      <c r="I2349" s="501" t="s">
        <v>18</v>
      </c>
      <c r="J2349" s="501" t="s">
        <v>18</v>
      </c>
      <c r="K2349" s="501" t="s">
        <v>18</v>
      </c>
      <c r="L2349" s="109">
        <f>L2348</f>
        <v>3171.2</v>
      </c>
      <c r="M2349" s="109">
        <f t="shared" ref="M2349:O2349" si="1562">M2348</f>
        <v>2203.9</v>
      </c>
      <c r="N2349" s="109">
        <f t="shared" si="1562"/>
        <v>0</v>
      </c>
      <c r="O2349" s="910">
        <f t="shared" si="1562"/>
        <v>81</v>
      </c>
      <c r="P2349" s="1219" t="s">
        <v>18</v>
      </c>
      <c r="Q2349" s="1165">
        <f>Q2346+Q2347+Q2348</f>
        <v>917936</v>
      </c>
      <c r="R2349" s="1165">
        <f t="shared" ref="R2349:V2349" si="1563">R2346+R2347+R2348</f>
        <v>0</v>
      </c>
      <c r="S2349" s="1165">
        <f t="shared" si="1563"/>
        <v>523195.45999999996</v>
      </c>
      <c r="T2349" s="1165">
        <f t="shared" si="1563"/>
        <v>0</v>
      </c>
      <c r="U2349" s="1165">
        <f t="shared" si="1563"/>
        <v>394740.54000000004</v>
      </c>
      <c r="V2349" s="1165">
        <f t="shared" si="1563"/>
        <v>0</v>
      </c>
      <c r="W2349" s="109" t="s">
        <v>18</v>
      </c>
      <c r="X2349" s="109" t="s">
        <v>18</v>
      </c>
      <c r="Y2349" s="501" t="s">
        <v>18</v>
      </c>
    </row>
    <row r="2350" spans="1:25" x14ac:dyDescent="0.2">
      <c r="A2350" s="437"/>
      <c r="B2350" s="34"/>
      <c r="C2350" s="34"/>
      <c r="D2350" s="132"/>
      <c r="E2350" s="612" t="s">
        <v>2327</v>
      </c>
      <c r="F2350" s="996" t="s">
        <v>2323</v>
      </c>
      <c r="G2350" s="284" t="s">
        <v>38</v>
      </c>
      <c r="H2350" s="284">
        <v>1976</v>
      </c>
      <c r="I2350" s="284"/>
      <c r="J2350" s="284" t="s">
        <v>2322</v>
      </c>
      <c r="K2350" s="284">
        <v>4</v>
      </c>
      <c r="L2350" s="1153">
        <v>3200.9</v>
      </c>
      <c r="M2350" s="1153">
        <v>2207.8000000000002</v>
      </c>
      <c r="N2350" s="1153">
        <v>760</v>
      </c>
      <c r="O2350" s="98">
        <v>66</v>
      </c>
      <c r="P2350" s="1201" t="s">
        <v>2111</v>
      </c>
      <c r="Q2350" s="1153">
        <v>2155759</v>
      </c>
      <c r="R2350" s="1153">
        <v>0</v>
      </c>
      <c r="S2350" s="1153">
        <f t="shared" ref="S2350:S2351" si="1564">Q2350-U2350</f>
        <v>1228716.74</v>
      </c>
      <c r="T2350" s="1153">
        <v>0</v>
      </c>
      <c r="U2350" s="1153">
        <v>927042.26</v>
      </c>
      <c r="V2350" s="1153">
        <v>0</v>
      </c>
      <c r="W2350" s="1153">
        <f>Q2350/L2350</f>
        <v>673.48526976787775</v>
      </c>
      <c r="X2350" s="1153">
        <v>638.02</v>
      </c>
      <c r="Y2350" s="825">
        <v>44561</v>
      </c>
    </row>
    <row r="2351" spans="1:25" x14ac:dyDescent="0.2">
      <c r="A2351" s="437"/>
      <c r="B2351" s="34"/>
      <c r="C2351" s="34"/>
      <c r="D2351" s="132"/>
      <c r="E2351" s="612" t="s">
        <v>2327</v>
      </c>
      <c r="F2351" s="996" t="s">
        <v>2323</v>
      </c>
      <c r="G2351" s="284" t="s">
        <v>38</v>
      </c>
      <c r="H2351" s="884">
        <v>1976</v>
      </c>
      <c r="I2351" s="884">
        <v>2004</v>
      </c>
      <c r="J2351" s="284" t="s">
        <v>2322</v>
      </c>
      <c r="K2351" s="284">
        <v>4</v>
      </c>
      <c r="L2351" s="1153">
        <v>3200.9</v>
      </c>
      <c r="M2351" s="1153">
        <v>2207.8000000000002</v>
      </c>
      <c r="N2351" s="1153">
        <v>760</v>
      </c>
      <c r="O2351" s="98">
        <v>66</v>
      </c>
      <c r="P2351" s="1201" t="s">
        <v>45</v>
      </c>
      <c r="Q2351" s="1153">
        <v>7660085</v>
      </c>
      <c r="R2351" s="1153">
        <v>0</v>
      </c>
      <c r="S2351" s="1153">
        <f t="shared" si="1564"/>
        <v>4366014.32</v>
      </c>
      <c r="T2351" s="1153">
        <v>0</v>
      </c>
      <c r="U2351" s="1153">
        <v>3294070.68</v>
      </c>
      <c r="V2351" s="1153">
        <v>0</v>
      </c>
      <c r="W2351" s="1153">
        <f>Q2351/N2351</f>
        <v>10079.059210526315</v>
      </c>
      <c r="X2351" s="1153">
        <v>5705.65</v>
      </c>
      <c r="Y2351" s="825">
        <v>44561</v>
      </c>
    </row>
    <row r="2352" spans="1:25" ht="13.5" x14ac:dyDescent="0.25">
      <c r="A2352" s="437"/>
      <c r="B2352" s="34"/>
      <c r="C2352" s="34"/>
      <c r="D2352" s="132"/>
      <c r="E2352" s="1217"/>
      <c r="F2352" s="530" t="s">
        <v>31</v>
      </c>
      <c r="G2352" s="501" t="s">
        <v>18</v>
      </c>
      <c r="H2352" s="501" t="s">
        <v>18</v>
      </c>
      <c r="I2352" s="501" t="s">
        <v>18</v>
      </c>
      <c r="J2352" s="501" t="s">
        <v>18</v>
      </c>
      <c r="K2352" s="501" t="s">
        <v>18</v>
      </c>
      <c r="L2352" s="109">
        <f>L2351</f>
        <v>3200.9</v>
      </c>
      <c r="M2352" s="109">
        <f t="shared" ref="M2352:O2352" si="1565">M2351</f>
        <v>2207.8000000000002</v>
      </c>
      <c r="N2352" s="109">
        <f t="shared" si="1565"/>
        <v>760</v>
      </c>
      <c r="O2352" s="910">
        <f t="shared" si="1565"/>
        <v>66</v>
      </c>
      <c r="P2352" s="1219" t="s">
        <v>18</v>
      </c>
      <c r="Q2352" s="109">
        <f>Q2350+Q2351</f>
        <v>9815844</v>
      </c>
      <c r="R2352" s="109">
        <f t="shared" ref="R2352:V2352" si="1566">R2350+R2351</f>
        <v>0</v>
      </c>
      <c r="S2352" s="109">
        <f t="shared" si="1566"/>
        <v>5594731.0600000005</v>
      </c>
      <c r="T2352" s="109">
        <f t="shared" si="1566"/>
        <v>0</v>
      </c>
      <c r="U2352" s="109">
        <f t="shared" si="1566"/>
        <v>4221112.9400000004</v>
      </c>
      <c r="V2352" s="109">
        <f t="shared" si="1566"/>
        <v>0</v>
      </c>
      <c r="W2352" s="109" t="s">
        <v>18</v>
      </c>
      <c r="X2352" s="109" t="s">
        <v>18</v>
      </c>
      <c r="Y2352" s="501" t="s">
        <v>18</v>
      </c>
    </row>
    <row r="2353" spans="1:27" x14ac:dyDescent="0.2">
      <c r="A2353" s="437"/>
      <c r="B2353" s="34"/>
      <c r="C2353" s="34"/>
      <c r="D2353" s="132"/>
      <c r="E2353" s="612" t="s">
        <v>2328</v>
      </c>
      <c r="F2353" s="998" t="s">
        <v>2324</v>
      </c>
      <c r="G2353" s="284" t="s">
        <v>38</v>
      </c>
      <c r="H2353" s="884">
        <v>1991</v>
      </c>
      <c r="I2353" s="884">
        <v>2010</v>
      </c>
      <c r="J2353" s="284" t="s">
        <v>2320</v>
      </c>
      <c r="K2353" s="284">
        <v>5</v>
      </c>
      <c r="L2353" s="1153">
        <v>6528.2</v>
      </c>
      <c r="M2353" s="1153">
        <v>4242.8</v>
      </c>
      <c r="N2353" s="1153">
        <v>1121.7</v>
      </c>
      <c r="O2353" s="98">
        <v>149</v>
      </c>
      <c r="P2353" s="1201" t="s">
        <v>83</v>
      </c>
      <c r="Q2353" s="1153">
        <v>190689</v>
      </c>
      <c r="R2353" s="1153">
        <v>0</v>
      </c>
      <c r="S2353" s="1153">
        <f t="shared" ref="S2353:S2354" si="1567">Q2353-U2353</f>
        <v>108686.9</v>
      </c>
      <c r="T2353" s="1153">
        <v>0</v>
      </c>
      <c r="U2353" s="1153">
        <v>82002.100000000006</v>
      </c>
      <c r="V2353" s="1153">
        <v>0</v>
      </c>
      <c r="W2353" s="1153">
        <f t="shared" ref="W2353" si="1568">Q2353/L2353</f>
        <v>29.210042584479645</v>
      </c>
      <c r="X2353" s="1153">
        <v>29.21</v>
      </c>
      <c r="Y2353" s="825">
        <v>44561</v>
      </c>
    </row>
    <row r="2354" spans="1:27" x14ac:dyDescent="0.2">
      <c r="A2354" s="437"/>
      <c r="B2354" s="34"/>
      <c r="C2354" s="34"/>
      <c r="D2354" s="132"/>
      <c r="E2354" s="612" t="s">
        <v>2328</v>
      </c>
      <c r="F2354" s="998" t="s">
        <v>2324</v>
      </c>
      <c r="G2354" s="284" t="s">
        <v>38</v>
      </c>
      <c r="H2354" s="884">
        <v>1991</v>
      </c>
      <c r="I2354" s="884">
        <v>2010</v>
      </c>
      <c r="J2354" s="284" t="s">
        <v>2320</v>
      </c>
      <c r="K2354" s="284">
        <v>5</v>
      </c>
      <c r="L2354" s="1153">
        <v>6528.2</v>
      </c>
      <c r="M2354" s="1153">
        <v>4242.8</v>
      </c>
      <c r="N2354" s="1153">
        <v>1121.7</v>
      </c>
      <c r="O2354" s="98">
        <v>149</v>
      </c>
      <c r="P2354" s="1201" t="s">
        <v>45</v>
      </c>
      <c r="Q2354" s="1153">
        <v>4907774</v>
      </c>
      <c r="R2354" s="1153">
        <v>0</v>
      </c>
      <c r="S2354" s="1153">
        <f t="shared" si="1567"/>
        <v>2797281.18</v>
      </c>
      <c r="T2354" s="1153">
        <v>0</v>
      </c>
      <c r="U2354" s="1153">
        <v>2110492.8199999998</v>
      </c>
      <c r="V2354" s="1153">
        <v>0</v>
      </c>
      <c r="W2354" s="1153">
        <f>Q2354/N2354</f>
        <v>4375.2999910849603</v>
      </c>
      <c r="X2354" s="1153">
        <v>4375.3</v>
      </c>
      <c r="Y2354" s="825">
        <v>44561</v>
      </c>
    </row>
    <row r="2355" spans="1:27" ht="13.5" thickBot="1" x14ac:dyDescent="0.3">
      <c r="A2355" s="437"/>
      <c r="B2355" s="34"/>
      <c r="C2355" s="34"/>
      <c r="D2355" s="132"/>
      <c r="E2355" s="1217"/>
      <c r="F2355" s="530" t="s">
        <v>31</v>
      </c>
      <c r="G2355" s="501" t="s">
        <v>18</v>
      </c>
      <c r="H2355" s="501" t="s">
        <v>18</v>
      </c>
      <c r="I2355" s="501" t="s">
        <v>18</v>
      </c>
      <c r="J2355" s="501" t="s">
        <v>18</v>
      </c>
      <c r="K2355" s="501" t="s">
        <v>18</v>
      </c>
      <c r="L2355" s="109">
        <f>L2354</f>
        <v>6528.2</v>
      </c>
      <c r="M2355" s="109">
        <f t="shared" ref="M2355:O2355" si="1569">M2354</f>
        <v>4242.8</v>
      </c>
      <c r="N2355" s="109">
        <f t="shared" si="1569"/>
        <v>1121.7</v>
      </c>
      <c r="O2355" s="910">
        <f t="shared" si="1569"/>
        <v>149</v>
      </c>
      <c r="P2355" s="350" t="s">
        <v>18</v>
      </c>
      <c r="Q2355" s="109">
        <f>Q2353+Q2354</f>
        <v>5098463</v>
      </c>
      <c r="R2355" s="109">
        <f t="shared" ref="R2355:V2355" si="1570">R2353+R2354</f>
        <v>0</v>
      </c>
      <c r="S2355" s="109">
        <f t="shared" si="1570"/>
        <v>2905968.08</v>
      </c>
      <c r="T2355" s="109">
        <f t="shared" si="1570"/>
        <v>0</v>
      </c>
      <c r="U2355" s="109">
        <f t="shared" si="1570"/>
        <v>2192494.92</v>
      </c>
      <c r="V2355" s="109">
        <f t="shared" si="1570"/>
        <v>0</v>
      </c>
      <c r="W2355" s="109" t="s">
        <v>18</v>
      </c>
      <c r="X2355" s="109" t="s">
        <v>18</v>
      </c>
      <c r="Y2355" s="501" t="s">
        <v>18</v>
      </c>
    </row>
    <row r="2356" spans="1:27" ht="13.5" thickBot="1" x14ac:dyDescent="0.25">
      <c r="A2356" s="437"/>
      <c r="B2356" s="34"/>
      <c r="C2356" s="34"/>
      <c r="D2356" s="132"/>
      <c r="E2356" s="54" t="s">
        <v>281</v>
      </c>
      <c r="F2356" s="1" t="s">
        <v>288</v>
      </c>
      <c r="G2356" s="27" t="s">
        <v>18</v>
      </c>
      <c r="H2356" s="27" t="s">
        <v>18</v>
      </c>
      <c r="I2356" s="27" t="s">
        <v>18</v>
      </c>
      <c r="J2356" s="27" t="s">
        <v>18</v>
      </c>
      <c r="K2356" s="27" t="s">
        <v>18</v>
      </c>
      <c r="L2356" s="28">
        <f>L2358+L2360</f>
        <v>2422.5</v>
      </c>
      <c r="M2356" s="28">
        <f t="shared" ref="M2356:O2356" si="1571">M2358+M2360</f>
        <v>2179.9</v>
      </c>
      <c r="N2356" s="28">
        <f t="shared" si="1571"/>
        <v>1139</v>
      </c>
      <c r="O2356" s="136">
        <f t="shared" si="1571"/>
        <v>76</v>
      </c>
      <c r="P2356" s="335" t="s">
        <v>18</v>
      </c>
      <c r="Q2356" s="28">
        <f>Q2358+Q2360</f>
        <v>11202203</v>
      </c>
      <c r="R2356" s="373">
        <f t="shared" ref="R2356:V2356" si="1572">R2358+R2360</f>
        <v>0</v>
      </c>
      <c r="S2356" s="28">
        <f t="shared" si="1572"/>
        <v>5342304.7200000007</v>
      </c>
      <c r="T2356" s="28">
        <f t="shared" si="1572"/>
        <v>0</v>
      </c>
      <c r="U2356" s="28">
        <f t="shared" si="1572"/>
        <v>5859898.2799999993</v>
      </c>
      <c r="V2356" s="28">
        <f t="shared" si="1572"/>
        <v>0</v>
      </c>
      <c r="W2356" s="101" t="s">
        <v>18</v>
      </c>
      <c r="X2356" s="101" t="s">
        <v>18</v>
      </c>
      <c r="Y2356" s="102" t="s">
        <v>18</v>
      </c>
    </row>
    <row r="2357" spans="1:27" ht="15" x14ac:dyDescent="0.2">
      <c r="A2357" s="484" t="s">
        <v>1292</v>
      </c>
      <c r="B2357" s="97" t="s">
        <v>1774</v>
      </c>
      <c r="C2357" s="97">
        <v>8</v>
      </c>
      <c r="D2357" s="211" t="s">
        <v>45</v>
      </c>
      <c r="E2357" s="950" t="s">
        <v>965</v>
      </c>
      <c r="F2357" s="645" t="s">
        <v>1122</v>
      </c>
      <c r="G2357" s="286" t="s">
        <v>38</v>
      </c>
      <c r="H2357" s="952">
        <v>1986</v>
      </c>
      <c r="I2357" s="952"/>
      <c r="J2357" s="646">
        <v>25.15</v>
      </c>
      <c r="K2357" s="286">
        <v>4</v>
      </c>
      <c r="L2357" s="200">
        <v>1569</v>
      </c>
      <c r="M2357" s="198">
        <v>1429.4</v>
      </c>
      <c r="N2357" s="647">
        <v>445</v>
      </c>
      <c r="O2357" s="280">
        <v>46</v>
      </c>
      <c r="P2357" s="341" t="s">
        <v>45</v>
      </c>
      <c r="Q2357" s="200">
        <v>3334358</v>
      </c>
      <c r="R2357" s="382">
        <v>0</v>
      </c>
      <c r="S2357" s="190">
        <f>Q2357-U2357</f>
        <v>1590147.62</v>
      </c>
      <c r="T2357" s="190">
        <v>0</v>
      </c>
      <c r="U2357" s="648">
        <v>1744210.38</v>
      </c>
      <c r="V2357" s="190">
        <v>0</v>
      </c>
      <c r="W2357" s="281">
        <v>7492.94</v>
      </c>
      <c r="X2357" s="281">
        <v>7492.94</v>
      </c>
      <c r="Y2357" s="272">
        <v>44561</v>
      </c>
    </row>
    <row r="2358" spans="1:27" x14ac:dyDescent="0.2">
      <c r="A2358" s="437"/>
      <c r="B2358" s="34"/>
      <c r="C2358" s="34"/>
      <c r="D2358" s="132"/>
      <c r="E2358" s="951"/>
      <c r="F2358" s="512" t="s">
        <v>31</v>
      </c>
      <c r="G2358" s="283" t="s">
        <v>18</v>
      </c>
      <c r="H2358" s="283" t="s">
        <v>18</v>
      </c>
      <c r="I2358" s="283" t="s">
        <v>18</v>
      </c>
      <c r="J2358" s="283" t="s">
        <v>18</v>
      </c>
      <c r="K2358" s="283" t="s">
        <v>18</v>
      </c>
      <c r="L2358" s="62">
        <f>L2357</f>
        <v>1569</v>
      </c>
      <c r="M2358" s="62">
        <f t="shared" ref="M2358:O2358" si="1573">M2357</f>
        <v>1429.4</v>
      </c>
      <c r="N2358" s="62">
        <f t="shared" si="1573"/>
        <v>445</v>
      </c>
      <c r="O2358" s="143">
        <f t="shared" si="1573"/>
        <v>46</v>
      </c>
      <c r="P2358" s="501" t="s">
        <v>18</v>
      </c>
      <c r="Q2358" s="62">
        <f>Q2357</f>
        <v>3334358</v>
      </c>
      <c r="R2358" s="391">
        <f t="shared" ref="R2358:V2358" si="1574">R2357</f>
        <v>0</v>
      </c>
      <c r="S2358" s="62">
        <f t="shared" si="1574"/>
        <v>1590147.62</v>
      </c>
      <c r="T2358" s="62">
        <f t="shared" si="1574"/>
        <v>0</v>
      </c>
      <c r="U2358" s="62">
        <f t="shared" si="1574"/>
        <v>1744210.38</v>
      </c>
      <c r="V2358" s="62">
        <f t="shared" si="1574"/>
        <v>0</v>
      </c>
      <c r="W2358" s="501" t="s">
        <v>18</v>
      </c>
      <c r="X2358" s="501" t="s">
        <v>18</v>
      </c>
      <c r="Y2358" s="110" t="s">
        <v>18</v>
      </c>
    </row>
    <row r="2359" spans="1:27" ht="15" x14ac:dyDescent="0.2">
      <c r="A2359" s="484" t="s">
        <v>1293</v>
      </c>
      <c r="B2359" s="97" t="s">
        <v>1775</v>
      </c>
      <c r="C2359" s="97">
        <v>10</v>
      </c>
      <c r="D2359" s="211" t="s">
        <v>2129</v>
      </c>
      <c r="E2359" s="951" t="s">
        <v>966</v>
      </c>
      <c r="F2359" s="195" t="s">
        <v>1123</v>
      </c>
      <c r="G2359" s="156" t="s">
        <v>38</v>
      </c>
      <c r="H2359" s="953">
        <v>1989</v>
      </c>
      <c r="I2359" s="953"/>
      <c r="J2359" s="562">
        <v>29.15</v>
      </c>
      <c r="K2359" s="156">
        <v>2</v>
      </c>
      <c r="L2359" s="150">
        <v>853.5</v>
      </c>
      <c r="M2359" s="270">
        <v>750.5</v>
      </c>
      <c r="N2359" s="270">
        <v>694</v>
      </c>
      <c r="O2359" s="134">
        <v>30</v>
      </c>
      <c r="P2359" s="336" t="s">
        <v>2129</v>
      </c>
      <c r="Q2359" s="150">
        <v>7867845</v>
      </c>
      <c r="R2359" s="380">
        <v>0</v>
      </c>
      <c r="S2359" s="71">
        <f>Q2359-U2359</f>
        <v>3752157.1</v>
      </c>
      <c r="T2359" s="71">
        <v>0</v>
      </c>
      <c r="U2359" s="71">
        <v>4115687.9</v>
      </c>
      <c r="V2359" s="71">
        <v>0</v>
      </c>
      <c r="W2359" s="956">
        <f>Q2359/L2359</f>
        <v>9218.3304042179261</v>
      </c>
      <c r="X2359" s="956">
        <v>9218.33</v>
      </c>
      <c r="Y2359" s="157">
        <v>44561</v>
      </c>
    </row>
    <row r="2360" spans="1:27" ht="13.5" thickBot="1" x14ac:dyDescent="0.25">
      <c r="A2360" s="437"/>
      <c r="B2360" s="34"/>
      <c r="C2360" s="34"/>
      <c r="D2360" s="132"/>
      <c r="E2360" s="407"/>
      <c r="F2360" s="544" t="s">
        <v>31</v>
      </c>
      <c r="G2360" s="83" t="s">
        <v>18</v>
      </c>
      <c r="H2360" s="83" t="s">
        <v>18</v>
      </c>
      <c r="I2360" s="83" t="s">
        <v>18</v>
      </c>
      <c r="J2360" s="83" t="s">
        <v>18</v>
      </c>
      <c r="K2360" s="83" t="s">
        <v>18</v>
      </c>
      <c r="L2360" s="78">
        <f>L2359</f>
        <v>853.5</v>
      </c>
      <c r="M2360" s="78">
        <f t="shared" ref="M2360:O2360" si="1575">M2359</f>
        <v>750.5</v>
      </c>
      <c r="N2360" s="78">
        <f t="shared" si="1575"/>
        <v>694</v>
      </c>
      <c r="O2360" s="146">
        <f t="shared" si="1575"/>
        <v>30</v>
      </c>
      <c r="P2360" s="128" t="s">
        <v>18</v>
      </c>
      <c r="Q2360" s="78">
        <f>Q2359</f>
        <v>7867845</v>
      </c>
      <c r="R2360" s="387">
        <f t="shared" ref="R2360:V2360" si="1576">R2359</f>
        <v>0</v>
      </c>
      <c r="S2360" s="78">
        <f t="shared" si="1576"/>
        <v>3752157.1</v>
      </c>
      <c r="T2360" s="78">
        <f t="shared" si="1576"/>
        <v>0</v>
      </c>
      <c r="U2360" s="78">
        <f t="shared" si="1576"/>
        <v>4115687.9</v>
      </c>
      <c r="V2360" s="78">
        <f t="shared" si="1576"/>
        <v>0</v>
      </c>
      <c r="W2360" s="128" t="s">
        <v>18</v>
      </c>
      <c r="X2360" s="128" t="s">
        <v>18</v>
      </c>
      <c r="Y2360" s="129" t="s">
        <v>18</v>
      </c>
    </row>
    <row r="2361" spans="1:27" ht="13.5" thickBot="1" x14ac:dyDescent="0.25">
      <c r="A2361" s="437"/>
      <c r="B2361" s="34"/>
      <c r="C2361" s="34"/>
      <c r="D2361" s="132"/>
      <c r="E2361" s="417" t="s">
        <v>278</v>
      </c>
      <c r="F2361" s="43" t="s">
        <v>157</v>
      </c>
      <c r="G2361" s="81" t="s">
        <v>18</v>
      </c>
      <c r="H2361" s="81" t="s">
        <v>18</v>
      </c>
      <c r="I2361" s="81" t="s">
        <v>18</v>
      </c>
      <c r="J2361" s="81" t="s">
        <v>18</v>
      </c>
      <c r="K2361" s="81" t="s">
        <v>18</v>
      </c>
      <c r="L2361" s="82">
        <v>0</v>
      </c>
      <c r="M2361" s="82">
        <v>0</v>
      </c>
      <c r="N2361" s="82">
        <v>0</v>
      </c>
      <c r="O2361" s="145">
        <v>0</v>
      </c>
      <c r="P2361" s="358" t="s">
        <v>18</v>
      </c>
      <c r="Q2361" s="82">
        <v>0</v>
      </c>
      <c r="R2361" s="397">
        <v>0</v>
      </c>
      <c r="S2361" s="82">
        <v>0</v>
      </c>
      <c r="T2361" s="82">
        <v>0</v>
      </c>
      <c r="U2361" s="82">
        <v>0</v>
      </c>
      <c r="V2361" s="82">
        <v>0</v>
      </c>
      <c r="W2361" s="126" t="s">
        <v>18</v>
      </c>
      <c r="X2361" s="126" t="s">
        <v>18</v>
      </c>
      <c r="Y2361" s="127" t="s">
        <v>18</v>
      </c>
    </row>
    <row r="2362" spans="1:27" ht="13.5" thickBot="1" x14ac:dyDescent="0.25">
      <c r="A2362" s="437"/>
      <c r="B2362" s="34"/>
      <c r="C2362" s="34"/>
      <c r="D2362" s="132"/>
      <c r="E2362" s="55">
        <v>14</v>
      </c>
      <c r="F2362" s="41" t="s">
        <v>534</v>
      </c>
      <c r="G2362" s="27" t="s">
        <v>18</v>
      </c>
      <c r="H2362" s="27" t="s">
        <v>18</v>
      </c>
      <c r="I2362" s="27" t="s">
        <v>18</v>
      </c>
      <c r="J2362" s="27" t="s">
        <v>18</v>
      </c>
      <c r="K2362" s="27" t="s">
        <v>18</v>
      </c>
      <c r="L2362" s="28">
        <f>L2363+L2379+L2386</f>
        <v>18631.900000000001</v>
      </c>
      <c r="M2362" s="28">
        <f>M2363+M2379+M2386</f>
        <v>15930.7</v>
      </c>
      <c r="N2362" s="28">
        <f>N2363+N2379+N2386</f>
        <v>3259.2200000000003</v>
      </c>
      <c r="O2362" s="136">
        <f>O2363+O2379+O2386</f>
        <v>487</v>
      </c>
      <c r="P2362" s="335" t="s">
        <v>18</v>
      </c>
      <c r="Q2362" s="28">
        <f t="shared" ref="Q2362:V2362" si="1577">Q2363+Q2379+Q2386</f>
        <v>26524182</v>
      </c>
      <c r="R2362" s="373">
        <f t="shared" si="1577"/>
        <v>0</v>
      </c>
      <c r="S2362" s="28">
        <f t="shared" si="1577"/>
        <v>18331194.370000001</v>
      </c>
      <c r="T2362" s="28">
        <f t="shared" si="1577"/>
        <v>0</v>
      </c>
      <c r="U2362" s="28">
        <f t="shared" si="1577"/>
        <v>8192987.629999999</v>
      </c>
      <c r="V2362" s="28">
        <f t="shared" si="1577"/>
        <v>0</v>
      </c>
      <c r="W2362" s="101" t="s">
        <v>18</v>
      </c>
      <c r="X2362" s="101" t="s">
        <v>18</v>
      </c>
      <c r="Y2362" s="102" t="s">
        <v>18</v>
      </c>
    </row>
    <row r="2363" spans="1:27" ht="13.5" thickBot="1" x14ac:dyDescent="0.3">
      <c r="A2363" s="437"/>
      <c r="B2363" s="34"/>
      <c r="C2363" s="34"/>
      <c r="D2363" s="132"/>
      <c r="E2363" s="919" t="s">
        <v>291</v>
      </c>
      <c r="F2363" s="918" t="s">
        <v>159</v>
      </c>
      <c r="G2363" s="765" t="s">
        <v>18</v>
      </c>
      <c r="H2363" s="765" t="s">
        <v>18</v>
      </c>
      <c r="I2363" s="765" t="s">
        <v>18</v>
      </c>
      <c r="J2363" s="765" t="s">
        <v>18</v>
      </c>
      <c r="K2363" s="765" t="s">
        <v>18</v>
      </c>
      <c r="L2363" s="101">
        <f>L2365+L2367+L2370+L2373+L2376+L2378</f>
        <v>6431.9000000000005</v>
      </c>
      <c r="M2363" s="101">
        <f t="shared" ref="M2363:O2363" si="1578">M2365+M2367+M2370+M2373+M2376+M2378</f>
        <v>4973.1000000000004</v>
      </c>
      <c r="N2363" s="101">
        <f t="shared" si="1578"/>
        <v>2830.82</v>
      </c>
      <c r="O2363" s="695">
        <f t="shared" si="1578"/>
        <v>154</v>
      </c>
      <c r="P2363" s="101" t="s">
        <v>18</v>
      </c>
      <c r="Q2363" s="101">
        <f>Q2365+Q2367+Q2370+Q2373+Q2376+Q2378</f>
        <v>12248282</v>
      </c>
      <c r="R2363" s="101">
        <f t="shared" ref="R2363:V2363" si="1579">R2365+R2367+R2370+R2373+R2376+R2378</f>
        <v>0</v>
      </c>
      <c r="S2363" s="101">
        <f t="shared" si="1579"/>
        <v>8551756.3800000008</v>
      </c>
      <c r="T2363" s="101">
        <f t="shared" si="1579"/>
        <v>0</v>
      </c>
      <c r="U2363" s="101">
        <f t="shared" si="1579"/>
        <v>3696525.6199999996</v>
      </c>
      <c r="V2363" s="101">
        <f t="shared" si="1579"/>
        <v>0</v>
      </c>
      <c r="W2363" s="101" t="s">
        <v>18</v>
      </c>
      <c r="X2363" s="101" t="s">
        <v>18</v>
      </c>
      <c r="Y2363" s="102" t="s">
        <v>18</v>
      </c>
    </row>
    <row r="2364" spans="1:27" ht="15" x14ac:dyDescent="0.25">
      <c r="A2364" s="484" t="s">
        <v>1302</v>
      </c>
      <c r="B2364" s="97" t="s">
        <v>1786</v>
      </c>
      <c r="C2364" s="97">
        <v>10</v>
      </c>
      <c r="D2364" s="211" t="s">
        <v>2129</v>
      </c>
      <c r="E2364" s="1128" t="s">
        <v>292</v>
      </c>
      <c r="F2364" s="1129" t="s">
        <v>409</v>
      </c>
      <c r="G2364" s="323" t="s">
        <v>38</v>
      </c>
      <c r="H2364" s="1052">
        <v>1969</v>
      </c>
      <c r="I2364" s="1052"/>
      <c r="J2364" s="1053" t="s">
        <v>118</v>
      </c>
      <c r="K2364" s="323">
        <v>2</v>
      </c>
      <c r="L2364" s="209">
        <v>580.79999999999995</v>
      </c>
      <c r="M2364" s="209">
        <v>519.6</v>
      </c>
      <c r="N2364" s="209">
        <v>388.5</v>
      </c>
      <c r="O2364" s="1055">
        <v>17</v>
      </c>
      <c r="P2364" s="343" t="s">
        <v>2129</v>
      </c>
      <c r="Q2364" s="209">
        <v>8527126</v>
      </c>
      <c r="R2364" s="209">
        <v>0</v>
      </c>
      <c r="S2364" s="209">
        <v>5953643.4700000007</v>
      </c>
      <c r="T2364" s="209">
        <v>0</v>
      </c>
      <c r="U2364" s="209">
        <v>2573482.5299999998</v>
      </c>
      <c r="V2364" s="209">
        <v>0</v>
      </c>
      <c r="W2364" s="209">
        <f>Q2364/L2364</f>
        <v>14681.690771349864</v>
      </c>
      <c r="X2364" s="209">
        <v>14681.69</v>
      </c>
      <c r="Y2364" s="210">
        <v>44561</v>
      </c>
    </row>
    <row r="2365" spans="1:27" x14ac:dyDescent="0.25">
      <c r="A2365" s="437"/>
      <c r="B2365" s="34"/>
      <c r="C2365" s="34"/>
      <c r="D2365" s="132"/>
      <c r="E2365" s="883"/>
      <c r="F2365" s="530" t="s">
        <v>31</v>
      </c>
      <c r="G2365" s="501" t="s">
        <v>18</v>
      </c>
      <c r="H2365" s="501" t="s">
        <v>18</v>
      </c>
      <c r="I2365" s="501" t="s">
        <v>18</v>
      </c>
      <c r="J2365" s="501" t="s">
        <v>18</v>
      </c>
      <c r="K2365" s="501" t="s">
        <v>18</v>
      </c>
      <c r="L2365" s="109">
        <f>L2364</f>
        <v>580.79999999999995</v>
      </c>
      <c r="M2365" s="109">
        <f t="shared" ref="M2365:O2365" si="1580">M2364</f>
        <v>519.6</v>
      </c>
      <c r="N2365" s="109">
        <f t="shared" si="1580"/>
        <v>388.5</v>
      </c>
      <c r="O2365" s="910">
        <f t="shared" si="1580"/>
        <v>17</v>
      </c>
      <c r="P2365" s="350" t="s">
        <v>18</v>
      </c>
      <c r="Q2365" s="109">
        <f>Q2364</f>
        <v>8527126</v>
      </c>
      <c r="R2365" s="109">
        <f t="shared" ref="R2365:V2365" si="1581">R2364</f>
        <v>0</v>
      </c>
      <c r="S2365" s="109">
        <f t="shared" si="1581"/>
        <v>5953643.4700000007</v>
      </c>
      <c r="T2365" s="109">
        <f t="shared" si="1581"/>
        <v>0</v>
      </c>
      <c r="U2365" s="109">
        <f t="shared" si="1581"/>
        <v>2573482.5299999998</v>
      </c>
      <c r="V2365" s="109">
        <f t="shared" si="1581"/>
        <v>0</v>
      </c>
      <c r="W2365" s="109" t="s">
        <v>18</v>
      </c>
      <c r="X2365" s="109" t="s">
        <v>18</v>
      </c>
      <c r="Y2365" s="110" t="s">
        <v>18</v>
      </c>
      <c r="Z2365" s="77"/>
      <c r="AA2365" s="80"/>
    </row>
    <row r="2366" spans="1:27" ht="25.5" x14ac:dyDescent="0.25">
      <c r="A2366" s="484" t="s">
        <v>1306</v>
      </c>
      <c r="B2366" s="97" t="s">
        <v>1953</v>
      </c>
      <c r="C2366" s="97">
        <v>20</v>
      </c>
      <c r="D2366" s="211" t="s">
        <v>2268</v>
      </c>
      <c r="E2366" s="883" t="s">
        <v>293</v>
      </c>
      <c r="F2366" s="699" t="s">
        <v>405</v>
      </c>
      <c r="G2366" s="284" t="s">
        <v>38</v>
      </c>
      <c r="H2366" s="284">
        <v>1969</v>
      </c>
      <c r="I2366" s="284"/>
      <c r="J2366" s="788" t="s">
        <v>118</v>
      </c>
      <c r="K2366" s="284">
        <v>3</v>
      </c>
      <c r="L2366" s="956">
        <v>835.6</v>
      </c>
      <c r="M2366" s="956">
        <v>515.6</v>
      </c>
      <c r="N2366" s="956">
        <v>389</v>
      </c>
      <c r="O2366" s="98">
        <v>19</v>
      </c>
      <c r="P2366" s="336" t="s">
        <v>2140</v>
      </c>
      <c r="Q2366" s="956">
        <v>102069</v>
      </c>
      <c r="R2366" s="956">
        <v>0</v>
      </c>
      <c r="S2366" s="956">
        <v>71264.62</v>
      </c>
      <c r="T2366" s="956">
        <v>0</v>
      </c>
      <c r="U2366" s="956">
        <v>30804.38</v>
      </c>
      <c r="V2366" s="956">
        <v>0</v>
      </c>
      <c r="W2366" s="956">
        <f>Q2366/L2366</f>
        <v>122.15055050263284</v>
      </c>
      <c r="X2366" s="956">
        <v>122.15</v>
      </c>
      <c r="Y2366" s="157">
        <v>44561</v>
      </c>
      <c r="Z2366" s="77"/>
      <c r="AA2366" s="80"/>
    </row>
    <row r="2367" spans="1:27" x14ac:dyDescent="0.25">
      <c r="A2367" s="437"/>
      <c r="B2367" s="34"/>
      <c r="C2367" s="34"/>
      <c r="D2367" s="132"/>
      <c r="E2367" s="883"/>
      <c r="F2367" s="530" t="s">
        <v>31</v>
      </c>
      <c r="G2367" s="501" t="s">
        <v>18</v>
      </c>
      <c r="H2367" s="501" t="s">
        <v>18</v>
      </c>
      <c r="I2367" s="501" t="s">
        <v>18</v>
      </c>
      <c r="J2367" s="501" t="s">
        <v>18</v>
      </c>
      <c r="K2367" s="501" t="s">
        <v>18</v>
      </c>
      <c r="L2367" s="109">
        <f>L2366</f>
        <v>835.6</v>
      </c>
      <c r="M2367" s="109">
        <f t="shared" ref="M2367:O2367" si="1582">M2366</f>
        <v>515.6</v>
      </c>
      <c r="N2367" s="109">
        <f t="shared" si="1582"/>
        <v>389</v>
      </c>
      <c r="O2367" s="910">
        <f t="shared" si="1582"/>
        <v>19</v>
      </c>
      <c r="P2367" s="350" t="s">
        <v>18</v>
      </c>
      <c r="Q2367" s="109">
        <f>Q2366</f>
        <v>102069</v>
      </c>
      <c r="R2367" s="109">
        <f t="shared" ref="R2367:V2367" si="1583">R2366</f>
        <v>0</v>
      </c>
      <c r="S2367" s="109">
        <f t="shared" si="1583"/>
        <v>71264.62</v>
      </c>
      <c r="T2367" s="109">
        <f t="shared" si="1583"/>
        <v>0</v>
      </c>
      <c r="U2367" s="109">
        <f t="shared" si="1583"/>
        <v>30804.38</v>
      </c>
      <c r="V2367" s="109">
        <f t="shared" si="1583"/>
        <v>0</v>
      </c>
      <c r="W2367" s="109" t="s">
        <v>18</v>
      </c>
      <c r="X2367" s="109" t="s">
        <v>18</v>
      </c>
      <c r="Y2367" s="110" t="s">
        <v>18</v>
      </c>
      <c r="Z2367" s="77"/>
      <c r="AA2367" s="80"/>
    </row>
    <row r="2368" spans="1:27" ht="15" x14ac:dyDescent="0.25">
      <c r="A2368" s="484" t="s">
        <v>1308</v>
      </c>
      <c r="B2368" s="97" t="s">
        <v>1796</v>
      </c>
      <c r="C2368" s="97">
        <v>4</v>
      </c>
      <c r="D2368" s="211" t="s">
        <v>2273</v>
      </c>
      <c r="E2368" s="883" t="s">
        <v>294</v>
      </c>
      <c r="F2368" s="698" t="s">
        <v>402</v>
      </c>
      <c r="G2368" s="284" t="s">
        <v>38</v>
      </c>
      <c r="H2368" s="884">
        <v>1975</v>
      </c>
      <c r="I2368" s="884"/>
      <c r="J2368" s="788" t="s">
        <v>119</v>
      </c>
      <c r="K2368" s="284">
        <v>3</v>
      </c>
      <c r="L2368" s="956">
        <v>1924.7</v>
      </c>
      <c r="M2368" s="956">
        <v>1438.1</v>
      </c>
      <c r="N2368" s="956">
        <v>681</v>
      </c>
      <c r="O2368" s="98">
        <v>56</v>
      </c>
      <c r="P2368" s="336" t="s">
        <v>2115</v>
      </c>
      <c r="Q2368" s="956">
        <v>784084</v>
      </c>
      <c r="R2368" s="956">
        <v>0</v>
      </c>
      <c r="S2368" s="956">
        <v>547447.82999999996</v>
      </c>
      <c r="T2368" s="956">
        <v>0</v>
      </c>
      <c r="U2368" s="956">
        <v>236636.17</v>
      </c>
      <c r="V2368" s="956">
        <v>0</v>
      </c>
      <c r="W2368" s="956">
        <f t="shared" ref="W2368:W2369" si="1584">Q2368/L2368</f>
        <v>407.37985140541383</v>
      </c>
      <c r="X2368" s="956">
        <v>407.38</v>
      </c>
      <c r="Y2368" s="157">
        <v>44561</v>
      </c>
      <c r="Z2368" s="77"/>
      <c r="AA2368" s="80"/>
    </row>
    <row r="2369" spans="1:27" ht="15" x14ac:dyDescent="0.25">
      <c r="A2369" s="484" t="s">
        <v>1308</v>
      </c>
      <c r="B2369" s="97" t="s">
        <v>1797</v>
      </c>
      <c r="C2369" s="97">
        <v>5</v>
      </c>
      <c r="D2369" s="211" t="s">
        <v>2271</v>
      </c>
      <c r="E2369" s="883" t="s">
        <v>294</v>
      </c>
      <c r="F2369" s="698" t="s">
        <v>402</v>
      </c>
      <c r="G2369" s="284" t="s">
        <v>38</v>
      </c>
      <c r="H2369" s="884">
        <v>1975</v>
      </c>
      <c r="I2369" s="884"/>
      <c r="J2369" s="788" t="s">
        <v>119</v>
      </c>
      <c r="K2369" s="284">
        <v>3</v>
      </c>
      <c r="L2369" s="956">
        <v>1924.7</v>
      </c>
      <c r="M2369" s="956">
        <v>1438.1</v>
      </c>
      <c r="N2369" s="956">
        <v>681</v>
      </c>
      <c r="O2369" s="98">
        <v>56</v>
      </c>
      <c r="P2369" s="336" t="s">
        <v>2120</v>
      </c>
      <c r="Q2369" s="956">
        <v>603586</v>
      </c>
      <c r="R2369" s="956">
        <v>0</v>
      </c>
      <c r="S2369" s="956">
        <v>421424.04000000004</v>
      </c>
      <c r="T2369" s="956">
        <v>0</v>
      </c>
      <c r="U2369" s="956">
        <v>182161.96</v>
      </c>
      <c r="V2369" s="956">
        <v>0</v>
      </c>
      <c r="W2369" s="956">
        <f t="shared" si="1584"/>
        <v>313.6000415649192</v>
      </c>
      <c r="X2369" s="956">
        <v>313.60000000000002</v>
      </c>
      <c r="Y2369" s="157">
        <v>44561</v>
      </c>
      <c r="Z2369" s="77"/>
      <c r="AA2369" s="80"/>
    </row>
    <row r="2370" spans="1:27" x14ac:dyDescent="0.25">
      <c r="A2370" s="437"/>
      <c r="B2370" s="34"/>
      <c r="C2370" s="34"/>
      <c r="D2370" s="132"/>
      <c r="E2370" s="883"/>
      <c r="F2370" s="530" t="s">
        <v>31</v>
      </c>
      <c r="G2370" s="501" t="s">
        <v>18</v>
      </c>
      <c r="H2370" s="501" t="s">
        <v>18</v>
      </c>
      <c r="I2370" s="501" t="s">
        <v>18</v>
      </c>
      <c r="J2370" s="501" t="s">
        <v>18</v>
      </c>
      <c r="K2370" s="501" t="s">
        <v>18</v>
      </c>
      <c r="L2370" s="109">
        <f>L2368</f>
        <v>1924.7</v>
      </c>
      <c r="M2370" s="109">
        <f t="shared" ref="M2370:O2370" si="1585">M2368</f>
        <v>1438.1</v>
      </c>
      <c r="N2370" s="109">
        <f t="shared" si="1585"/>
        <v>681</v>
      </c>
      <c r="O2370" s="910">
        <f t="shared" si="1585"/>
        <v>56</v>
      </c>
      <c r="P2370" s="350" t="s">
        <v>18</v>
      </c>
      <c r="Q2370" s="109">
        <f>Q2368+Q2369</f>
        <v>1387670</v>
      </c>
      <c r="R2370" s="109">
        <f t="shared" ref="R2370:V2370" si="1586">R2368+R2369</f>
        <v>0</v>
      </c>
      <c r="S2370" s="109">
        <f t="shared" si="1586"/>
        <v>968871.87</v>
      </c>
      <c r="T2370" s="109">
        <f t="shared" si="1586"/>
        <v>0</v>
      </c>
      <c r="U2370" s="109">
        <f t="shared" si="1586"/>
        <v>418798.13</v>
      </c>
      <c r="V2370" s="109">
        <f t="shared" si="1586"/>
        <v>0</v>
      </c>
      <c r="W2370" s="109" t="s">
        <v>18</v>
      </c>
      <c r="X2370" s="109" t="s">
        <v>18</v>
      </c>
      <c r="Y2370" s="110" t="s">
        <v>18</v>
      </c>
      <c r="Z2370" s="77"/>
      <c r="AA2370" s="80"/>
    </row>
    <row r="2371" spans="1:27" ht="15" x14ac:dyDescent="0.25">
      <c r="A2371" s="484" t="s">
        <v>1309</v>
      </c>
      <c r="B2371" s="97" t="s">
        <v>1954</v>
      </c>
      <c r="C2371" s="97">
        <v>20</v>
      </c>
      <c r="D2371" s="211" t="s">
        <v>2266</v>
      </c>
      <c r="E2371" s="696" t="s">
        <v>295</v>
      </c>
      <c r="F2371" s="698" t="s">
        <v>399</v>
      </c>
      <c r="G2371" s="284" t="s">
        <v>38</v>
      </c>
      <c r="H2371" s="884">
        <v>1972</v>
      </c>
      <c r="I2371" s="884"/>
      <c r="J2371" s="788" t="s">
        <v>118</v>
      </c>
      <c r="K2371" s="284">
        <v>2</v>
      </c>
      <c r="L2371" s="956">
        <v>538.5</v>
      </c>
      <c r="M2371" s="890">
        <v>497.1</v>
      </c>
      <c r="N2371" s="890">
        <v>310.5</v>
      </c>
      <c r="O2371" s="98">
        <v>16</v>
      </c>
      <c r="P2371" s="336" t="s">
        <v>359</v>
      </c>
      <c r="Q2371" s="956">
        <v>111820</v>
      </c>
      <c r="R2371" s="956">
        <v>0</v>
      </c>
      <c r="S2371" s="956">
        <v>78072.78</v>
      </c>
      <c r="T2371" s="956">
        <v>0</v>
      </c>
      <c r="U2371" s="956">
        <v>33747.22</v>
      </c>
      <c r="V2371" s="956">
        <v>0</v>
      </c>
      <c r="W2371" s="956">
        <f t="shared" ref="W2371:W2372" si="1587">Q2371/L2371</f>
        <v>207.65088207985144</v>
      </c>
      <c r="X2371" s="956">
        <v>207.65</v>
      </c>
      <c r="Y2371" s="157">
        <v>44561</v>
      </c>
      <c r="Z2371" s="77"/>
      <c r="AA2371" s="80"/>
    </row>
    <row r="2372" spans="1:27" ht="15" x14ac:dyDescent="0.25">
      <c r="A2372" s="484" t="s">
        <v>1309</v>
      </c>
      <c r="B2372" s="97" t="s">
        <v>1955</v>
      </c>
      <c r="C2372" s="97">
        <v>20</v>
      </c>
      <c r="D2372" s="211" t="s">
        <v>2265</v>
      </c>
      <c r="E2372" s="696" t="s">
        <v>295</v>
      </c>
      <c r="F2372" s="698" t="s">
        <v>399</v>
      </c>
      <c r="G2372" s="284" t="s">
        <v>38</v>
      </c>
      <c r="H2372" s="884">
        <v>1972</v>
      </c>
      <c r="I2372" s="884"/>
      <c r="J2372" s="788" t="s">
        <v>118</v>
      </c>
      <c r="K2372" s="284">
        <v>2</v>
      </c>
      <c r="L2372" s="956">
        <v>538.5</v>
      </c>
      <c r="M2372" s="890">
        <v>497.1</v>
      </c>
      <c r="N2372" s="890">
        <v>310.5</v>
      </c>
      <c r="O2372" s="98">
        <v>16</v>
      </c>
      <c r="P2372" s="336" t="s">
        <v>2135</v>
      </c>
      <c r="Q2372" s="956">
        <v>131556</v>
      </c>
      <c r="R2372" s="956">
        <v>0</v>
      </c>
      <c r="S2372" s="956">
        <v>91852.459999999992</v>
      </c>
      <c r="T2372" s="956">
        <v>0</v>
      </c>
      <c r="U2372" s="956">
        <v>39703.54</v>
      </c>
      <c r="V2372" s="956">
        <v>0</v>
      </c>
      <c r="W2372" s="956">
        <f t="shared" si="1587"/>
        <v>244.30083565459611</v>
      </c>
      <c r="X2372" s="956">
        <v>244.3</v>
      </c>
      <c r="Y2372" s="157">
        <v>44561</v>
      </c>
      <c r="Z2372" s="77"/>
      <c r="AA2372" s="80"/>
    </row>
    <row r="2373" spans="1:27" x14ac:dyDescent="0.25">
      <c r="A2373" s="437"/>
      <c r="B2373" s="34"/>
      <c r="C2373" s="34"/>
      <c r="D2373" s="132"/>
      <c r="E2373" s="962"/>
      <c r="F2373" s="530" t="s">
        <v>31</v>
      </c>
      <c r="G2373" s="501" t="s">
        <v>18</v>
      </c>
      <c r="H2373" s="501" t="s">
        <v>18</v>
      </c>
      <c r="I2373" s="501" t="s">
        <v>18</v>
      </c>
      <c r="J2373" s="501" t="s">
        <v>18</v>
      </c>
      <c r="K2373" s="501" t="s">
        <v>18</v>
      </c>
      <c r="L2373" s="109">
        <f>L2371</f>
        <v>538.5</v>
      </c>
      <c r="M2373" s="109">
        <f t="shared" ref="M2373:O2373" si="1588">M2371</f>
        <v>497.1</v>
      </c>
      <c r="N2373" s="109">
        <f t="shared" si="1588"/>
        <v>310.5</v>
      </c>
      <c r="O2373" s="910">
        <f t="shared" si="1588"/>
        <v>16</v>
      </c>
      <c r="P2373" s="350" t="s">
        <v>18</v>
      </c>
      <c r="Q2373" s="109">
        <f>Q2371+Q2372</f>
        <v>243376</v>
      </c>
      <c r="R2373" s="109">
        <f t="shared" ref="R2373:V2373" si="1589">R2371+R2372</f>
        <v>0</v>
      </c>
      <c r="S2373" s="109">
        <f t="shared" si="1589"/>
        <v>169925.24</v>
      </c>
      <c r="T2373" s="109">
        <f t="shared" si="1589"/>
        <v>0</v>
      </c>
      <c r="U2373" s="109">
        <f t="shared" si="1589"/>
        <v>73450.760000000009</v>
      </c>
      <c r="V2373" s="109">
        <f t="shared" si="1589"/>
        <v>0</v>
      </c>
      <c r="W2373" s="109" t="s">
        <v>18</v>
      </c>
      <c r="X2373" s="109" t="s">
        <v>18</v>
      </c>
      <c r="Y2373" s="110" t="s">
        <v>18</v>
      </c>
      <c r="Z2373" s="77"/>
      <c r="AA2373" s="80"/>
    </row>
    <row r="2374" spans="1:27" ht="15" x14ac:dyDescent="0.25">
      <c r="A2374" s="484" t="s">
        <v>1310</v>
      </c>
      <c r="B2374" s="97" t="s">
        <v>1802</v>
      </c>
      <c r="C2374" s="97">
        <v>4</v>
      </c>
      <c r="D2374" s="211" t="s">
        <v>2273</v>
      </c>
      <c r="E2374" s="883" t="s">
        <v>296</v>
      </c>
      <c r="F2374" s="698" t="s">
        <v>403</v>
      </c>
      <c r="G2374" s="284" t="s">
        <v>38</v>
      </c>
      <c r="H2374" s="884">
        <v>1977</v>
      </c>
      <c r="I2374" s="884"/>
      <c r="J2374" s="788" t="s">
        <v>119</v>
      </c>
      <c r="K2374" s="284">
        <v>3</v>
      </c>
      <c r="L2374" s="956">
        <v>1957.7</v>
      </c>
      <c r="M2374" s="956">
        <v>1470.7</v>
      </c>
      <c r="N2374" s="956">
        <v>669.42</v>
      </c>
      <c r="O2374" s="98">
        <v>38</v>
      </c>
      <c r="P2374" s="336" t="s">
        <v>2115</v>
      </c>
      <c r="Q2374" s="956">
        <v>797528</v>
      </c>
      <c r="R2374" s="956">
        <v>0</v>
      </c>
      <c r="S2374" s="956">
        <v>556834.42999999993</v>
      </c>
      <c r="T2374" s="956">
        <v>0</v>
      </c>
      <c r="U2374" s="956">
        <v>240693.57</v>
      </c>
      <c r="V2374" s="956">
        <v>0</v>
      </c>
      <c r="W2374" s="956">
        <f t="shared" ref="W2374:W2375" si="1590">Q2374/L2374</f>
        <v>407.38008887980794</v>
      </c>
      <c r="X2374" s="956">
        <v>407.38</v>
      </c>
      <c r="Y2374" s="157">
        <v>44561</v>
      </c>
      <c r="Z2374" s="77"/>
      <c r="AA2374" s="80"/>
    </row>
    <row r="2375" spans="1:27" ht="15" x14ac:dyDescent="0.25">
      <c r="A2375" s="484" t="s">
        <v>1310</v>
      </c>
      <c r="B2375" s="97" t="s">
        <v>1803</v>
      </c>
      <c r="C2375" s="97">
        <v>5</v>
      </c>
      <c r="D2375" s="211" t="s">
        <v>2271</v>
      </c>
      <c r="E2375" s="883" t="s">
        <v>296</v>
      </c>
      <c r="F2375" s="698" t="s">
        <v>403</v>
      </c>
      <c r="G2375" s="284" t="s">
        <v>38</v>
      </c>
      <c r="H2375" s="884">
        <v>1977</v>
      </c>
      <c r="I2375" s="884"/>
      <c r="J2375" s="788" t="s">
        <v>119</v>
      </c>
      <c r="K2375" s="284">
        <v>3</v>
      </c>
      <c r="L2375" s="956">
        <v>1957.7</v>
      </c>
      <c r="M2375" s="956">
        <v>1470.7</v>
      </c>
      <c r="N2375" s="956">
        <v>669.42</v>
      </c>
      <c r="O2375" s="98">
        <v>38</v>
      </c>
      <c r="P2375" s="336" t="s">
        <v>2120</v>
      </c>
      <c r="Q2375" s="956">
        <v>613935</v>
      </c>
      <c r="R2375" s="956">
        <v>0</v>
      </c>
      <c r="S2375" s="956">
        <v>428649.70999999996</v>
      </c>
      <c r="T2375" s="956">
        <v>0</v>
      </c>
      <c r="U2375" s="956">
        <v>185285.29</v>
      </c>
      <c r="V2375" s="956">
        <v>0</v>
      </c>
      <c r="W2375" s="956">
        <f t="shared" si="1590"/>
        <v>313.60014302497831</v>
      </c>
      <c r="X2375" s="956">
        <v>313.60000000000002</v>
      </c>
      <c r="Y2375" s="157">
        <v>44561</v>
      </c>
      <c r="Z2375" s="77"/>
      <c r="AA2375" s="80"/>
    </row>
    <row r="2376" spans="1:27" x14ac:dyDescent="0.25">
      <c r="A2376" s="437"/>
      <c r="B2376" s="34"/>
      <c r="C2376" s="34"/>
      <c r="D2376" s="132"/>
      <c r="E2376" s="883"/>
      <c r="F2376" s="530" t="s">
        <v>31</v>
      </c>
      <c r="G2376" s="501" t="s">
        <v>18</v>
      </c>
      <c r="H2376" s="501" t="s">
        <v>18</v>
      </c>
      <c r="I2376" s="501" t="s">
        <v>18</v>
      </c>
      <c r="J2376" s="501" t="s">
        <v>18</v>
      </c>
      <c r="K2376" s="501" t="s">
        <v>18</v>
      </c>
      <c r="L2376" s="109">
        <f>L2374</f>
        <v>1957.7</v>
      </c>
      <c r="M2376" s="109">
        <f t="shared" ref="M2376:O2376" si="1591">M2374</f>
        <v>1470.7</v>
      </c>
      <c r="N2376" s="109">
        <f t="shared" si="1591"/>
        <v>669.42</v>
      </c>
      <c r="O2376" s="910">
        <f t="shared" si="1591"/>
        <v>38</v>
      </c>
      <c r="P2376" s="350" t="s">
        <v>18</v>
      </c>
      <c r="Q2376" s="109">
        <f>Q2374+Q2375</f>
        <v>1411463</v>
      </c>
      <c r="R2376" s="109">
        <f t="shared" ref="R2376:V2376" si="1592">R2374+R2375</f>
        <v>0</v>
      </c>
      <c r="S2376" s="109">
        <f t="shared" si="1592"/>
        <v>985484.1399999999</v>
      </c>
      <c r="T2376" s="109">
        <f t="shared" si="1592"/>
        <v>0</v>
      </c>
      <c r="U2376" s="109">
        <f t="shared" si="1592"/>
        <v>425978.86</v>
      </c>
      <c r="V2376" s="109">
        <f t="shared" si="1592"/>
        <v>0</v>
      </c>
      <c r="W2376" s="109" t="s">
        <v>18</v>
      </c>
      <c r="X2376" s="109" t="s">
        <v>18</v>
      </c>
      <c r="Y2376" s="110" t="s">
        <v>18</v>
      </c>
      <c r="Z2376" s="77"/>
      <c r="AA2376" s="80"/>
    </row>
    <row r="2377" spans="1:27" ht="15" x14ac:dyDescent="0.25">
      <c r="A2377" s="484" t="s">
        <v>1312</v>
      </c>
      <c r="B2377" s="97" t="s">
        <v>1805</v>
      </c>
      <c r="C2377" s="97">
        <v>1</v>
      </c>
      <c r="D2377" s="211" t="s">
        <v>2272</v>
      </c>
      <c r="E2377" s="696" t="s">
        <v>297</v>
      </c>
      <c r="F2377" s="699" t="s">
        <v>408</v>
      </c>
      <c r="G2377" s="284" t="s">
        <v>38</v>
      </c>
      <c r="H2377" s="284">
        <v>1967</v>
      </c>
      <c r="I2377" s="284"/>
      <c r="J2377" s="788" t="s">
        <v>118</v>
      </c>
      <c r="K2377" s="284">
        <v>2</v>
      </c>
      <c r="L2377" s="956">
        <v>594.6</v>
      </c>
      <c r="M2377" s="956">
        <v>532</v>
      </c>
      <c r="N2377" s="956">
        <v>392.4</v>
      </c>
      <c r="O2377" s="98">
        <v>8</v>
      </c>
      <c r="P2377" s="336" t="s">
        <v>2111</v>
      </c>
      <c r="Q2377" s="956">
        <v>576578</v>
      </c>
      <c r="R2377" s="956">
        <v>0</v>
      </c>
      <c r="S2377" s="956">
        <v>402567.04000000004</v>
      </c>
      <c r="T2377" s="956">
        <v>0</v>
      </c>
      <c r="U2377" s="956">
        <v>174010.96</v>
      </c>
      <c r="V2377" s="956">
        <v>0</v>
      </c>
      <c r="W2377" s="956">
        <f>Q2377/L2377</f>
        <v>969.690548267743</v>
      </c>
      <c r="X2377" s="956">
        <v>969.69</v>
      </c>
      <c r="Y2377" s="157">
        <v>44561</v>
      </c>
      <c r="Z2377" s="77"/>
      <c r="AA2377" s="80"/>
    </row>
    <row r="2378" spans="1:27" ht="13.5" thickBot="1" x14ac:dyDescent="0.3">
      <c r="A2378" s="437"/>
      <c r="B2378" s="34"/>
      <c r="C2378" s="34"/>
      <c r="D2378" s="132"/>
      <c r="E2378" s="1090"/>
      <c r="F2378" s="1097" t="s">
        <v>31</v>
      </c>
      <c r="G2378" s="586" t="s">
        <v>18</v>
      </c>
      <c r="H2378" s="586" t="s">
        <v>18</v>
      </c>
      <c r="I2378" s="586" t="s">
        <v>18</v>
      </c>
      <c r="J2378" s="586" t="s">
        <v>18</v>
      </c>
      <c r="K2378" s="586" t="s">
        <v>18</v>
      </c>
      <c r="L2378" s="583">
        <f>L2377</f>
        <v>594.6</v>
      </c>
      <c r="M2378" s="583">
        <f t="shared" ref="M2378:O2378" si="1593">M2377</f>
        <v>532</v>
      </c>
      <c r="N2378" s="583">
        <f t="shared" si="1593"/>
        <v>392.4</v>
      </c>
      <c r="O2378" s="1092">
        <f t="shared" si="1593"/>
        <v>8</v>
      </c>
      <c r="P2378" s="614" t="s">
        <v>18</v>
      </c>
      <c r="Q2378" s="583">
        <f>Q2377</f>
        <v>576578</v>
      </c>
      <c r="R2378" s="583">
        <f t="shared" ref="R2378:V2378" si="1594">R2377</f>
        <v>0</v>
      </c>
      <c r="S2378" s="583">
        <f t="shared" si="1594"/>
        <v>402567.04000000004</v>
      </c>
      <c r="T2378" s="583">
        <f t="shared" si="1594"/>
        <v>0</v>
      </c>
      <c r="U2378" s="583">
        <f t="shared" si="1594"/>
        <v>174010.96</v>
      </c>
      <c r="V2378" s="583">
        <f t="shared" si="1594"/>
        <v>0</v>
      </c>
      <c r="W2378" s="583" t="s">
        <v>18</v>
      </c>
      <c r="X2378" s="583" t="s">
        <v>18</v>
      </c>
      <c r="Y2378" s="588" t="s">
        <v>18</v>
      </c>
      <c r="Z2378" s="77"/>
      <c r="AA2378" s="80"/>
    </row>
    <row r="2379" spans="1:27" ht="13.5" thickBot="1" x14ac:dyDescent="0.3">
      <c r="A2379" s="437"/>
      <c r="B2379" s="34"/>
      <c r="C2379" s="34"/>
      <c r="D2379" s="132"/>
      <c r="E2379" s="1057" t="s">
        <v>304</v>
      </c>
      <c r="F2379" s="1058" t="s">
        <v>303</v>
      </c>
      <c r="G2379" s="345" t="s">
        <v>18</v>
      </c>
      <c r="H2379" s="345" t="s">
        <v>18</v>
      </c>
      <c r="I2379" s="345" t="s">
        <v>18</v>
      </c>
      <c r="J2379" s="345" t="s">
        <v>18</v>
      </c>
      <c r="K2379" s="345" t="s">
        <v>18</v>
      </c>
      <c r="L2379" s="128">
        <f>L2381+L2383+L2385</f>
        <v>1372.4</v>
      </c>
      <c r="M2379" s="128">
        <f t="shared" ref="M2379:O2379" si="1595">M2381+M2383+M2385</f>
        <v>1187.1999999999998</v>
      </c>
      <c r="N2379" s="128">
        <f t="shared" si="1595"/>
        <v>428.4</v>
      </c>
      <c r="O2379" s="1222">
        <f t="shared" si="1595"/>
        <v>50</v>
      </c>
      <c r="P2379" s="128"/>
      <c r="Q2379" s="128">
        <f>Q2381+Q2383+Q2385</f>
        <v>866478</v>
      </c>
      <c r="R2379" s="128">
        <f t="shared" ref="R2379:V2379" si="1596">R2381+R2383+R2385</f>
        <v>0</v>
      </c>
      <c r="S2379" s="128">
        <f t="shared" si="1596"/>
        <v>538188.44999999995</v>
      </c>
      <c r="T2379" s="128">
        <f t="shared" si="1596"/>
        <v>0</v>
      </c>
      <c r="U2379" s="128">
        <f t="shared" si="1596"/>
        <v>328289.55</v>
      </c>
      <c r="V2379" s="128">
        <f t="shared" si="1596"/>
        <v>0</v>
      </c>
      <c r="W2379" s="128" t="s">
        <v>18</v>
      </c>
      <c r="X2379" s="128" t="s">
        <v>18</v>
      </c>
      <c r="Y2379" s="129" t="s">
        <v>18</v>
      </c>
      <c r="Z2379" s="77"/>
      <c r="AA2379" s="80"/>
    </row>
    <row r="2380" spans="1:27" ht="15" x14ac:dyDescent="0.2">
      <c r="A2380" s="484" t="s">
        <v>1394</v>
      </c>
      <c r="B2380" s="97" t="s">
        <v>1956</v>
      </c>
      <c r="C2380" s="97">
        <v>20</v>
      </c>
      <c r="D2380" s="211" t="s">
        <v>2265</v>
      </c>
      <c r="E2380" s="939" t="s">
        <v>305</v>
      </c>
      <c r="F2380" s="697" t="s">
        <v>2334</v>
      </c>
      <c r="G2380" s="714" t="s">
        <v>38</v>
      </c>
      <c r="H2380" s="940">
        <v>1940</v>
      </c>
      <c r="I2380" s="940"/>
      <c r="J2380" s="941" t="s">
        <v>2335</v>
      </c>
      <c r="K2380" s="714">
        <v>1</v>
      </c>
      <c r="L2380" s="163">
        <v>439.1</v>
      </c>
      <c r="M2380" s="966">
        <v>341.2</v>
      </c>
      <c r="N2380" s="966">
        <v>214</v>
      </c>
      <c r="O2380" s="942">
        <v>15</v>
      </c>
      <c r="P2380" s="1200" t="s">
        <v>2111</v>
      </c>
      <c r="Q2380" s="163">
        <v>581434</v>
      </c>
      <c r="R2380" s="163">
        <v>0</v>
      </c>
      <c r="S2380" s="163">
        <v>361141.38</v>
      </c>
      <c r="T2380" s="163">
        <v>0</v>
      </c>
      <c r="U2380" s="163">
        <v>220292.62</v>
      </c>
      <c r="V2380" s="163">
        <v>0</v>
      </c>
      <c r="W2380" s="163">
        <f>Q2380/L2380</f>
        <v>1324.1493964928261</v>
      </c>
      <c r="X2380" s="163">
        <v>1324.15</v>
      </c>
      <c r="Y2380" s="164">
        <v>44561</v>
      </c>
    </row>
    <row r="2381" spans="1:27" ht="15" x14ac:dyDescent="0.25">
      <c r="A2381" s="484" t="s">
        <v>1394</v>
      </c>
      <c r="B2381" s="97" t="s">
        <v>1957</v>
      </c>
      <c r="C2381" s="97">
        <v>20</v>
      </c>
      <c r="D2381" s="211" t="s">
        <v>2264</v>
      </c>
      <c r="E2381" s="883"/>
      <c r="F2381" s="530" t="s">
        <v>31</v>
      </c>
      <c r="G2381" s="501" t="s">
        <v>18</v>
      </c>
      <c r="H2381" s="501" t="s">
        <v>18</v>
      </c>
      <c r="I2381" s="501" t="s">
        <v>18</v>
      </c>
      <c r="J2381" s="501" t="s">
        <v>18</v>
      </c>
      <c r="K2381" s="501" t="s">
        <v>18</v>
      </c>
      <c r="L2381" s="109">
        <f>L2380</f>
        <v>439.1</v>
      </c>
      <c r="M2381" s="109">
        <f t="shared" ref="M2381:O2381" si="1597">M2380</f>
        <v>341.2</v>
      </c>
      <c r="N2381" s="109">
        <f t="shared" si="1597"/>
        <v>214</v>
      </c>
      <c r="O2381" s="910">
        <f t="shared" si="1597"/>
        <v>15</v>
      </c>
      <c r="P2381" s="350" t="s">
        <v>18</v>
      </c>
      <c r="Q2381" s="109">
        <f>Q2380</f>
        <v>581434</v>
      </c>
      <c r="R2381" s="109">
        <f t="shared" ref="R2381:V2381" si="1598">R2380</f>
        <v>0</v>
      </c>
      <c r="S2381" s="109">
        <f t="shared" si="1598"/>
        <v>361141.38</v>
      </c>
      <c r="T2381" s="109">
        <f t="shared" si="1598"/>
        <v>0</v>
      </c>
      <c r="U2381" s="109">
        <f t="shared" si="1598"/>
        <v>220292.62</v>
      </c>
      <c r="V2381" s="109">
        <f t="shared" si="1598"/>
        <v>0</v>
      </c>
      <c r="W2381" s="109" t="s">
        <v>18</v>
      </c>
      <c r="X2381" s="109" t="s">
        <v>18</v>
      </c>
      <c r="Y2381" s="110" t="s">
        <v>18</v>
      </c>
    </row>
    <row r="2382" spans="1:27" x14ac:dyDescent="0.2">
      <c r="A2382" s="437"/>
      <c r="B2382" s="34"/>
      <c r="C2382" s="34"/>
      <c r="D2382" s="132"/>
      <c r="E2382" s="883" t="s">
        <v>2337</v>
      </c>
      <c r="F2382" s="698" t="s">
        <v>2340</v>
      </c>
      <c r="G2382" s="284" t="s">
        <v>38</v>
      </c>
      <c r="H2382" s="884">
        <v>1965</v>
      </c>
      <c r="I2382" s="884"/>
      <c r="J2382" s="788" t="s">
        <v>123</v>
      </c>
      <c r="K2382" s="284">
        <v>2</v>
      </c>
      <c r="L2382" s="1153">
        <v>578.4</v>
      </c>
      <c r="M2382" s="890">
        <v>516.6</v>
      </c>
      <c r="N2382" s="890"/>
      <c r="O2382" s="98">
        <v>20</v>
      </c>
      <c r="P2382" s="1201" t="s">
        <v>2120</v>
      </c>
      <c r="Q2382" s="1153">
        <v>216073</v>
      </c>
      <c r="R2382" s="1153">
        <v>0</v>
      </c>
      <c r="S2382" s="1153">
        <v>134207.66999999998</v>
      </c>
      <c r="T2382" s="1153">
        <v>0</v>
      </c>
      <c r="U2382" s="1153">
        <v>81865.33</v>
      </c>
      <c r="V2382" s="1153">
        <v>0</v>
      </c>
      <c r="W2382" s="1153">
        <f>Q2382/L2382</f>
        <v>373.57019363762106</v>
      </c>
      <c r="X2382" s="1153">
        <v>373.57</v>
      </c>
      <c r="Y2382" s="157">
        <v>44561</v>
      </c>
    </row>
    <row r="2383" spans="1:27" x14ac:dyDescent="0.2">
      <c r="A2383" s="437"/>
      <c r="B2383" s="34"/>
      <c r="C2383" s="34"/>
      <c r="D2383" s="132"/>
      <c r="E2383" s="1203"/>
      <c r="F2383" s="530" t="s">
        <v>31</v>
      </c>
      <c r="G2383" s="501" t="s">
        <v>18</v>
      </c>
      <c r="H2383" s="501" t="s">
        <v>18</v>
      </c>
      <c r="I2383" s="501" t="s">
        <v>18</v>
      </c>
      <c r="J2383" s="501" t="s">
        <v>18</v>
      </c>
      <c r="K2383" s="501" t="s">
        <v>18</v>
      </c>
      <c r="L2383" s="547">
        <f>L2382</f>
        <v>578.4</v>
      </c>
      <c r="M2383" s="547">
        <f t="shared" ref="M2383:O2383" si="1599">M2382</f>
        <v>516.6</v>
      </c>
      <c r="N2383" s="547">
        <f t="shared" si="1599"/>
        <v>0</v>
      </c>
      <c r="O2383" s="1204">
        <f t="shared" si="1599"/>
        <v>20</v>
      </c>
      <c r="P2383" s="350" t="s">
        <v>18</v>
      </c>
      <c r="Q2383" s="109">
        <f>Q2382</f>
        <v>216073</v>
      </c>
      <c r="R2383" s="109">
        <f t="shared" ref="R2383:V2385" si="1600">R2382</f>
        <v>0</v>
      </c>
      <c r="S2383" s="109">
        <f t="shared" si="1600"/>
        <v>134207.66999999998</v>
      </c>
      <c r="T2383" s="109">
        <f t="shared" si="1600"/>
        <v>0</v>
      </c>
      <c r="U2383" s="109">
        <f t="shared" si="1600"/>
        <v>81865.33</v>
      </c>
      <c r="V2383" s="109">
        <f t="shared" si="1600"/>
        <v>0</v>
      </c>
      <c r="W2383" s="109" t="s">
        <v>18</v>
      </c>
      <c r="X2383" s="109" t="s">
        <v>18</v>
      </c>
      <c r="Y2383" s="110" t="s">
        <v>18</v>
      </c>
    </row>
    <row r="2384" spans="1:27" x14ac:dyDescent="0.2">
      <c r="A2384" s="437"/>
      <c r="B2384" s="34"/>
      <c r="C2384" s="34"/>
      <c r="D2384" s="132"/>
      <c r="E2384" s="883" t="s">
        <v>2338</v>
      </c>
      <c r="F2384" s="698" t="s">
        <v>2329</v>
      </c>
      <c r="G2384" s="284" t="s">
        <v>38</v>
      </c>
      <c r="H2384" s="884">
        <v>1967</v>
      </c>
      <c r="I2384" s="884"/>
      <c r="J2384" s="788" t="s">
        <v>123</v>
      </c>
      <c r="K2384" s="284">
        <v>2</v>
      </c>
      <c r="L2384" s="1153">
        <v>354.9</v>
      </c>
      <c r="M2384" s="1153">
        <v>329.4</v>
      </c>
      <c r="N2384" s="1153">
        <v>214.4</v>
      </c>
      <c r="O2384" s="98">
        <v>15</v>
      </c>
      <c r="P2384" s="1201" t="s">
        <v>2336</v>
      </c>
      <c r="Q2384" s="1153">
        <v>68971</v>
      </c>
      <c r="R2384" s="109">
        <v>0</v>
      </c>
      <c r="S2384" s="1153">
        <v>42839.4</v>
      </c>
      <c r="T2384" s="109">
        <v>0</v>
      </c>
      <c r="U2384" s="1153">
        <v>26131.599999999999</v>
      </c>
      <c r="V2384" s="109">
        <v>0</v>
      </c>
      <c r="W2384" s="1153">
        <f>Q2384/L2384</f>
        <v>194.33925049309667</v>
      </c>
      <c r="X2384" s="1153">
        <v>194.34</v>
      </c>
      <c r="Y2384" s="157">
        <v>44561</v>
      </c>
    </row>
    <row r="2385" spans="1:25" ht="13.5" thickBot="1" x14ac:dyDescent="0.25">
      <c r="A2385" s="437"/>
      <c r="B2385" s="34"/>
      <c r="C2385" s="34"/>
      <c r="D2385" s="132"/>
      <c r="E2385" s="1205"/>
      <c r="F2385" s="1097" t="s">
        <v>31</v>
      </c>
      <c r="G2385" s="586" t="s">
        <v>18</v>
      </c>
      <c r="H2385" s="586" t="s">
        <v>18</v>
      </c>
      <c r="I2385" s="586" t="s">
        <v>18</v>
      </c>
      <c r="J2385" s="586" t="s">
        <v>18</v>
      </c>
      <c r="K2385" s="586" t="s">
        <v>18</v>
      </c>
      <c r="L2385" s="583">
        <v>354.9</v>
      </c>
      <c r="M2385" s="583">
        <v>329.4</v>
      </c>
      <c r="N2385" s="583">
        <v>214.4</v>
      </c>
      <c r="O2385" s="1092">
        <v>15</v>
      </c>
      <c r="P2385" s="614" t="s">
        <v>18</v>
      </c>
      <c r="Q2385" s="583">
        <f>Q2384</f>
        <v>68971</v>
      </c>
      <c r="R2385" s="583">
        <f t="shared" si="1600"/>
        <v>0</v>
      </c>
      <c r="S2385" s="583">
        <f t="shared" si="1600"/>
        <v>42839.4</v>
      </c>
      <c r="T2385" s="583">
        <f t="shared" si="1600"/>
        <v>0</v>
      </c>
      <c r="U2385" s="583">
        <f t="shared" si="1600"/>
        <v>26131.599999999999</v>
      </c>
      <c r="V2385" s="583">
        <f t="shared" si="1600"/>
        <v>0</v>
      </c>
      <c r="W2385" s="583" t="s">
        <v>18</v>
      </c>
      <c r="X2385" s="583" t="s">
        <v>18</v>
      </c>
      <c r="Y2385" s="588" t="s">
        <v>18</v>
      </c>
    </row>
    <row r="2386" spans="1:25" ht="13.5" thickBot="1" x14ac:dyDescent="0.3">
      <c r="A2386" s="437"/>
      <c r="B2386" s="34"/>
      <c r="C2386" s="34"/>
      <c r="D2386" s="132"/>
      <c r="E2386" s="919" t="s">
        <v>306</v>
      </c>
      <c r="F2386" s="1130" t="s">
        <v>467</v>
      </c>
      <c r="G2386" s="765" t="s">
        <v>18</v>
      </c>
      <c r="H2386" s="765" t="s">
        <v>18</v>
      </c>
      <c r="I2386" s="765" t="s">
        <v>18</v>
      </c>
      <c r="J2386" s="765" t="s">
        <v>18</v>
      </c>
      <c r="K2386" s="765" t="s">
        <v>18</v>
      </c>
      <c r="L2386" s="101">
        <f>L2388+L2391+L2393+L2395+L2399+L2401+L2403</f>
        <v>10827.600000000002</v>
      </c>
      <c r="M2386" s="101">
        <f t="shared" ref="M2386:O2386" si="1601">M2388+M2391+M2393+M2395+M2399+M2401+M2403</f>
        <v>9770.4000000000015</v>
      </c>
      <c r="N2386" s="101">
        <f t="shared" si="1601"/>
        <v>0</v>
      </c>
      <c r="O2386" s="695">
        <f t="shared" si="1601"/>
        <v>283</v>
      </c>
      <c r="P2386" s="101"/>
      <c r="Q2386" s="101">
        <f>Q2388+Q2391+Q2393+Q2395+Q2399+Q2401+Q2403</f>
        <v>13409422</v>
      </c>
      <c r="R2386" s="101">
        <f t="shared" ref="R2386:U2386" si="1602">R2388+R2391+R2393+R2395+R2399+R2401+R2403</f>
        <v>0</v>
      </c>
      <c r="S2386" s="101">
        <f t="shared" si="1602"/>
        <v>9241249.540000001</v>
      </c>
      <c r="T2386" s="101">
        <f t="shared" si="1602"/>
        <v>0</v>
      </c>
      <c r="U2386" s="101">
        <f t="shared" si="1602"/>
        <v>4168172.46</v>
      </c>
      <c r="V2386" s="101">
        <v>0</v>
      </c>
      <c r="W2386" s="101" t="s">
        <v>18</v>
      </c>
      <c r="X2386" s="101" t="s">
        <v>18</v>
      </c>
      <c r="Y2386" s="102" t="s">
        <v>18</v>
      </c>
    </row>
    <row r="2387" spans="1:25" ht="15" x14ac:dyDescent="0.25">
      <c r="A2387" s="484" t="s">
        <v>1395</v>
      </c>
      <c r="B2387" s="97" t="s">
        <v>1958</v>
      </c>
      <c r="C2387" s="97">
        <v>20</v>
      </c>
      <c r="D2387" s="211" t="s">
        <v>2267</v>
      </c>
      <c r="E2387" s="946" t="s">
        <v>307</v>
      </c>
      <c r="F2387" s="697" t="s">
        <v>377</v>
      </c>
      <c r="G2387" s="714" t="s">
        <v>38</v>
      </c>
      <c r="H2387" s="714">
        <v>1987</v>
      </c>
      <c r="I2387" s="714"/>
      <c r="J2387" s="714" t="s">
        <v>378</v>
      </c>
      <c r="K2387" s="714">
        <v>5</v>
      </c>
      <c r="L2387" s="163">
        <v>4703.1000000000004</v>
      </c>
      <c r="M2387" s="163">
        <v>4196.6000000000004</v>
      </c>
      <c r="N2387" s="111"/>
      <c r="O2387" s="942">
        <v>60</v>
      </c>
      <c r="P2387" s="339" t="s">
        <v>78</v>
      </c>
      <c r="Q2387" s="163">
        <v>363173</v>
      </c>
      <c r="R2387" s="163">
        <v>0</v>
      </c>
      <c r="S2387" s="163">
        <v>250260.76</v>
      </c>
      <c r="T2387" s="163">
        <v>0</v>
      </c>
      <c r="U2387" s="163">
        <v>112912.24</v>
      </c>
      <c r="V2387" s="163">
        <v>0</v>
      </c>
      <c r="W2387" s="163">
        <f>Q2387/L2387</f>
        <v>77.219918776976883</v>
      </c>
      <c r="X2387" s="163">
        <v>77.22</v>
      </c>
      <c r="Y2387" s="164">
        <v>44561</v>
      </c>
    </row>
    <row r="2388" spans="1:25" x14ac:dyDescent="0.25">
      <c r="A2388" s="437"/>
      <c r="B2388" s="34"/>
      <c r="C2388" s="34"/>
      <c r="D2388" s="132"/>
      <c r="E2388" s="700"/>
      <c r="F2388" s="530" t="s">
        <v>31</v>
      </c>
      <c r="G2388" s="501" t="s">
        <v>18</v>
      </c>
      <c r="H2388" s="501" t="s">
        <v>18</v>
      </c>
      <c r="I2388" s="501" t="s">
        <v>18</v>
      </c>
      <c r="J2388" s="501" t="s">
        <v>18</v>
      </c>
      <c r="K2388" s="501" t="s">
        <v>18</v>
      </c>
      <c r="L2388" s="513">
        <f>L2387</f>
        <v>4703.1000000000004</v>
      </c>
      <c r="M2388" s="513">
        <f>M2387</f>
        <v>4196.6000000000004</v>
      </c>
      <c r="N2388" s="513"/>
      <c r="O2388" s="908">
        <f>O2387</f>
        <v>60</v>
      </c>
      <c r="P2388" s="109" t="s">
        <v>18</v>
      </c>
      <c r="Q2388" s="109">
        <f>Q2387</f>
        <v>363173</v>
      </c>
      <c r="R2388" s="109">
        <f t="shared" ref="R2388:U2388" si="1603">R2387</f>
        <v>0</v>
      </c>
      <c r="S2388" s="109">
        <f t="shared" si="1603"/>
        <v>250260.76</v>
      </c>
      <c r="T2388" s="109">
        <f t="shared" si="1603"/>
        <v>0</v>
      </c>
      <c r="U2388" s="109">
        <f t="shared" si="1603"/>
        <v>112912.24</v>
      </c>
      <c r="V2388" s="513">
        <v>0</v>
      </c>
      <c r="W2388" s="501" t="s">
        <v>18</v>
      </c>
      <c r="X2388" s="109" t="s">
        <v>18</v>
      </c>
      <c r="Y2388" s="574" t="s">
        <v>18</v>
      </c>
    </row>
    <row r="2389" spans="1:25" ht="15" x14ac:dyDescent="0.25">
      <c r="A2389" s="484" t="s">
        <v>1396</v>
      </c>
      <c r="B2389" s="97" t="s">
        <v>1959</v>
      </c>
      <c r="C2389" s="97">
        <v>4</v>
      </c>
      <c r="D2389" s="211" t="s">
        <v>2273</v>
      </c>
      <c r="E2389" s="700" t="s">
        <v>308</v>
      </c>
      <c r="F2389" s="698" t="s">
        <v>379</v>
      </c>
      <c r="G2389" s="284" t="s">
        <v>38</v>
      </c>
      <c r="H2389" s="884">
        <v>1971</v>
      </c>
      <c r="I2389" s="884"/>
      <c r="J2389" s="284" t="s">
        <v>124</v>
      </c>
      <c r="K2389" s="284">
        <v>2</v>
      </c>
      <c r="L2389" s="956">
        <v>624.6</v>
      </c>
      <c r="M2389" s="956">
        <v>574.20000000000005</v>
      </c>
      <c r="N2389" s="113"/>
      <c r="O2389" s="98">
        <v>24</v>
      </c>
      <c r="P2389" s="336" t="s">
        <v>2115</v>
      </c>
      <c r="Q2389" s="956">
        <v>282099</v>
      </c>
      <c r="R2389" s="956">
        <v>0</v>
      </c>
      <c r="S2389" s="956">
        <f>Q2389-T2389-U2389</f>
        <v>194393.06</v>
      </c>
      <c r="T2389" s="956">
        <v>0</v>
      </c>
      <c r="U2389" s="956">
        <v>87705.94</v>
      </c>
      <c r="V2389" s="956">
        <v>0</v>
      </c>
      <c r="W2389" s="956">
        <f t="shared" ref="W2389:W2390" si="1604">Q2389/L2389</f>
        <v>451.64745437079728</v>
      </c>
      <c r="X2389" s="956">
        <v>781.81</v>
      </c>
      <c r="Y2389" s="157">
        <v>44561</v>
      </c>
    </row>
    <row r="2390" spans="1:25" ht="15" x14ac:dyDescent="0.25">
      <c r="A2390" s="484" t="s">
        <v>1396</v>
      </c>
      <c r="B2390" s="97" t="s">
        <v>1960</v>
      </c>
      <c r="C2390" s="97">
        <v>5</v>
      </c>
      <c r="D2390" s="211" t="s">
        <v>2271</v>
      </c>
      <c r="E2390" s="700" t="s">
        <v>308</v>
      </c>
      <c r="F2390" s="698" t="s">
        <v>379</v>
      </c>
      <c r="G2390" s="284" t="s">
        <v>38</v>
      </c>
      <c r="H2390" s="884">
        <v>1971</v>
      </c>
      <c r="I2390" s="884"/>
      <c r="J2390" s="284" t="str">
        <f>J2389</f>
        <v>29.13</v>
      </c>
      <c r="K2390" s="284">
        <v>2</v>
      </c>
      <c r="L2390" s="956">
        <v>624.6</v>
      </c>
      <c r="M2390" s="956">
        <v>574.20000000000005</v>
      </c>
      <c r="N2390" s="956"/>
      <c r="O2390" s="98">
        <v>24</v>
      </c>
      <c r="P2390" s="336" t="s">
        <v>2120</v>
      </c>
      <c r="Q2390" s="956">
        <v>431014</v>
      </c>
      <c r="R2390" s="956">
        <v>0</v>
      </c>
      <c r="S2390" s="956">
        <f>Q2390-T2390-U2390</f>
        <v>297009.66000000003</v>
      </c>
      <c r="T2390" s="956">
        <v>0</v>
      </c>
      <c r="U2390" s="956">
        <v>134004.34</v>
      </c>
      <c r="V2390" s="956">
        <v>0</v>
      </c>
      <c r="W2390" s="956">
        <f t="shared" si="1604"/>
        <v>690.06404098623113</v>
      </c>
      <c r="X2390" s="956">
        <v>824.88</v>
      </c>
      <c r="Y2390" s="157">
        <v>44561</v>
      </c>
    </row>
    <row r="2391" spans="1:25" x14ac:dyDescent="0.25">
      <c r="A2391" s="437"/>
      <c r="B2391" s="34"/>
      <c r="C2391" s="34"/>
      <c r="D2391" s="132"/>
      <c r="E2391" s="700"/>
      <c r="F2391" s="530" t="s">
        <v>31</v>
      </c>
      <c r="G2391" s="501" t="s">
        <v>18</v>
      </c>
      <c r="H2391" s="501" t="s">
        <v>18</v>
      </c>
      <c r="I2391" s="501" t="s">
        <v>18</v>
      </c>
      <c r="J2391" s="501" t="s">
        <v>18</v>
      </c>
      <c r="K2391" s="501" t="s">
        <v>18</v>
      </c>
      <c r="L2391" s="109">
        <f>L2389</f>
        <v>624.6</v>
      </c>
      <c r="M2391" s="109">
        <f>M2389</f>
        <v>574.20000000000005</v>
      </c>
      <c r="N2391" s="109"/>
      <c r="O2391" s="910">
        <f>O2389</f>
        <v>24</v>
      </c>
      <c r="P2391" s="350" t="s">
        <v>18</v>
      </c>
      <c r="Q2391" s="109">
        <f>Q2389+Q2390</f>
        <v>713113</v>
      </c>
      <c r="R2391" s="109">
        <f t="shared" ref="R2391:U2391" si="1605">R2389+R2390</f>
        <v>0</v>
      </c>
      <c r="S2391" s="109">
        <f t="shared" si="1605"/>
        <v>491402.72000000003</v>
      </c>
      <c r="T2391" s="109">
        <f t="shared" si="1605"/>
        <v>0</v>
      </c>
      <c r="U2391" s="109">
        <f t="shared" si="1605"/>
        <v>221710.28</v>
      </c>
      <c r="V2391" s="513">
        <v>0</v>
      </c>
      <c r="W2391" s="501" t="s">
        <v>18</v>
      </c>
      <c r="X2391" s="109" t="s">
        <v>18</v>
      </c>
      <c r="Y2391" s="574" t="s">
        <v>18</v>
      </c>
    </row>
    <row r="2392" spans="1:25" ht="15" x14ac:dyDescent="0.25">
      <c r="A2392" s="838"/>
      <c r="B2392" s="97" t="s">
        <v>1961</v>
      </c>
      <c r="C2392" s="97">
        <v>4</v>
      </c>
      <c r="D2392" s="211" t="s">
        <v>2273</v>
      </c>
      <c r="E2392" s="700" t="s">
        <v>309</v>
      </c>
      <c r="F2392" s="699" t="s">
        <v>2131</v>
      </c>
      <c r="G2392" s="284" t="s">
        <v>38</v>
      </c>
      <c r="H2392" s="284">
        <v>1966</v>
      </c>
      <c r="I2392" s="284" t="s">
        <v>18</v>
      </c>
      <c r="J2392" s="284" t="s">
        <v>124</v>
      </c>
      <c r="K2392" s="284">
        <v>2</v>
      </c>
      <c r="L2392" s="170">
        <v>586.1</v>
      </c>
      <c r="M2392" s="170">
        <v>544.79999999999995</v>
      </c>
      <c r="N2392" s="170">
        <v>0</v>
      </c>
      <c r="O2392" s="927">
        <v>31</v>
      </c>
      <c r="P2392" s="336" t="s">
        <v>2111</v>
      </c>
      <c r="Q2392" s="956">
        <v>844341</v>
      </c>
      <c r="R2392" s="956">
        <v>0</v>
      </c>
      <c r="S2392" s="956">
        <f t="shared" ref="S2392" si="1606">Q2392-T2392-U2392</f>
        <v>582713.03</v>
      </c>
      <c r="T2392" s="956">
        <v>0</v>
      </c>
      <c r="U2392" s="956">
        <v>261627.97</v>
      </c>
      <c r="V2392" s="956">
        <v>0</v>
      </c>
      <c r="W2392" s="956">
        <f>Q2392/L2392</f>
        <v>1440.6091110731957</v>
      </c>
      <c r="X2392" s="956">
        <v>1440.61</v>
      </c>
      <c r="Y2392" s="157">
        <v>44561</v>
      </c>
    </row>
    <row r="2393" spans="1:25" x14ac:dyDescent="0.25">
      <c r="A2393" s="437"/>
      <c r="B2393" s="34"/>
      <c r="C2393" s="34"/>
      <c r="D2393" s="132"/>
      <c r="E2393" s="700"/>
      <c r="F2393" s="530" t="s">
        <v>31</v>
      </c>
      <c r="G2393" s="501" t="s">
        <v>18</v>
      </c>
      <c r="H2393" s="501" t="s">
        <v>18</v>
      </c>
      <c r="I2393" s="501" t="s">
        <v>18</v>
      </c>
      <c r="J2393" s="501" t="str">
        <f>I2393</f>
        <v>Х</v>
      </c>
      <c r="K2393" s="501" t="s">
        <v>18</v>
      </c>
      <c r="L2393" s="513">
        <f>L2392</f>
        <v>586.1</v>
      </c>
      <c r="M2393" s="513">
        <f>M2392</f>
        <v>544.79999999999995</v>
      </c>
      <c r="N2393" s="513"/>
      <c r="O2393" s="908">
        <f>O2392</f>
        <v>31</v>
      </c>
      <c r="P2393" s="350" t="s">
        <v>18</v>
      </c>
      <c r="Q2393" s="114">
        <f>Q2392</f>
        <v>844341</v>
      </c>
      <c r="R2393" s="114">
        <f t="shared" ref="R2393:U2393" si="1607">R2392</f>
        <v>0</v>
      </c>
      <c r="S2393" s="114">
        <f t="shared" si="1607"/>
        <v>582713.03</v>
      </c>
      <c r="T2393" s="114">
        <f t="shared" si="1607"/>
        <v>0</v>
      </c>
      <c r="U2393" s="114">
        <f t="shared" si="1607"/>
        <v>261627.97</v>
      </c>
      <c r="V2393" s="114">
        <v>0</v>
      </c>
      <c r="W2393" s="501" t="s">
        <v>18</v>
      </c>
      <c r="X2393" s="109" t="s">
        <v>18</v>
      </c>
      <c r="Y2393" s="574" t="s">
        <v>18</v>
      </c>
    </row>
    <row r="2394" spans="1:25" ht="15" x14ac:dyDescent="0.25">
      <c r="A2394" s="484" t="s">
        <v>1397</v>
      </c>
      <c r="B2394" s="97" t="s">
        <v>1962</v>
      </c>
      <c r="C2394" s="97">
        <v>4</v>
      </c>
      <c r="D2394" s="211" t="s">
        <v>2273</v>
      </c>
      <c r="E2394" s="696" t="s">
        <v>310</v>
      </c>
      <c r="F2394" s="698" t="s">
        <v>380</v>
      </c>
      <c r="G2394" s="284" t="s">
        <v>38</v>
      </c>
      <c r="H2394" s="284">
        <v>1976</v>
      </c>
      <c r="I2394" s="284"/>
      <c r="J2394" s="284" t="s">
        <v>124</v>
      </c>
      <c r="K2394" s="284">
        <v>2</v>
      </c>
      <c r="L2394" s="956">
        <v>543.6</v>
      </c>
      <c r="M2394" s="956">
        <v>495.3</v>
      </c>
      <c r="N2394" s="113"/>
      <c r="O2394" s="98">
        <v>26</v>
      </c>
      <c r="P2394" s="336" t="s">
        <v>2115</v>
      </c>
      <c r="Q2394" s="956">
        <v>363456</v>
      </c>
      <c r="R2394" s="956">
        <v>0</v>
      </c>
      <c r="S2394" s="956">
        <f>Q2394-T2394-U2394</f>
        <v>250455.77000000002</v>
      </c>
      <c r="T2394" s="956">
        <v>0</v>
      </c>
      <c r="U2394" s="956">
        <v>113000.23</v>
      </c>
      <c r="V2394" s="956">
        <v>0</v>
      </c>
      <c r="W2394" s="956">
        <f>Q2394/L2394</f>
        <v>668.60927152317879</v>
      </c>
      <c r="X2394" s="956">
        <v>765.43</v>
      </c>
      <c r="Y2394" s="157">
        <v>44561</v>
      </c>
    </row>
    <row r="2395" spans="1:25" x14ac:dyDescent="0.25">
      <c r="A2395" s="437"/>
      <c r="B2395" s="34"/>
      <c r="C2395" s="34"/>
      <c r="D2395" s="132"/>
      <c r="E2395" s="700"/>
      <c r="F2395" s="530" t="s">
        <v>31</v>
      </c>
      <c r="G2395" s="501" t="s">
        <v>18</v>
      </c>
      <c r="H2395" s="501" t="s">
        <v>18</v>
      </c>
      <c r="I2395" s="501" t="s">
        <v>18</v>
      </c>
      <c r="J2395" s="501" t="s">
        <v>18</v>
      </c>
      <c r="K2395" s="501" t="s">
        <v>18</v>
      </c>
      <c r="L2395" s="109">
        <f>L2394</f>
        <v>543.6</v>
      </c>
      <c r="M2395" s="109">
        <f t="shared" ref="M2395:O2395" si="1608">M2394</f>
        <v>495.3</v>
      </c>
      <c r="N2395" s="109"/>
      <c r="O2395" s="910">
        <f t="shared" si="1608"/>
        <v>26</v>
      </c>
      <c r="P2395" s="109" t="s">
        <v>18</v>
      </c>
      <c r="Q2395" s="114">
        <f>Q2394</f>
        <v>363456</v>
      </c>
      <c r="R2395" s="114">
        <f t="shared" ref="R2395:U2395" si="1609">R2394</f>
        <v>0</v>
      </c>
      <c r="S2395" s="114">
        <f t="shared" si="1609"/>
        <v>250455.77000000002</v>
      </c>
      <c r="T2395" s="114">
        <f t="shared" si="1609"/>
        <v>0</v>
      </c>
      <c r="U2395" s="114">
        <f t="shared" si="1609"/>
        <v>113000.23</v>
      </c>
      <c r="V2395" s="114">
        <v>0</v>
      </c>
      <c r="W2395" s="501" t="s">
        <v>18</v>
      </c>
      <c r="X2395" s="109" t="s">
        <v>18</v>
      </c>
      <c r="Y2395" s="574" t="s">
        <v>18</v>
      </c>
    </row>
    <row r="2396" spans="1:25" ht="15" x14ac:dyDescent="0.25">
      <c r="A2396" s="484" t="s">
        <v>1398</v>
      </c>
      <c r="B2396" s="97" t="s">
        <v>1963</v>
      </c>
      <c r="C2396" s="97">
        <v>5</v>
      </c>
      <c r="D2396" s="211" t="s">
        <v>2271</v>
      </c>
      <c r="E2396" s="696" t="s">
        <v>311</v>
      </c>
      <c r="F2396" s="698" t="s">
        <v>381</v>
      </c>
      <c r="G2396" s="284" t="s">
        <v>38</v>
      </c>
      <c r="H2396" s="284">
        <v>1969</v>
      </c>
      <c r="I2396" s="284"/>
      <c r="J2396" s="284" t="str">
        <f>J2394</f>
        <v>29.13</v>
      </c>
      <c r="K2396" s="284">
        <v>2</v>
      </c>
      <c r="L2396" s="956">
        <v>1070.7</v>
      </c>
      <c r="M2396" s="956">
        <v>986</v>
      </c>
      <c r="N2396" s="113"/>
      <c r="O2396" s="98">
        <v>57</v>
      </c>
      <c r="P2396" s="336" t="s">
        <v>2120</v>
      </c>
      <c r="Q2396" s="956">
        <v>391379</v>
      </c>
      <c r="R2396" s="956">
        <v>0</v>
      </c>
      <c r="S2396" s="956">
        <f t="shared" ref="S2396" si="1610">Q2396-T2396-U2396</f>
        <v>269697.37</v>
      </c>
      <c r="T2396" s="956">
        <v>0</v>
      </c>
      <c r="U2396" s="956">
        <v>121681.63</v>
      </c>
      <c r="V2396" s="956">
        <v>0</v>
      </c>
      <c r="W2396" s="956">
        <f t="shared" ref="W2396:W2398" si="1611">Q2396/L2396</f>
        <v>365.53563089567569</v>
      </c>
      <c r="X2396" s="956">
        <v>807.6</v>
      </c>
      <c r="Y2396" s="157">
        <f>Y2394</f>
        <v>44561</v>
      </c>
    </row>
    <row r="2397" spans="1:25" ht="15" x14ac:dyDescent="0.25">
      <c r="A2397" s="484" t="s">
        <v>1398</v>
      </c>
      <c r="B2397" s="97" t="s">
        <v>1964</v>
      </c>
      <c r="C2397" s="97">
        <v>1</v>
      </c>
      <c r="D2397" s="211" t="s">
        <v>2272</v>
      </c>
      <c r="E2397" s="696" t="s">
        <v>311</v>
      </c>
      <c r="F2397" s="698" t="s">
        <v>381</v>
      </c>
      <c r="G2397" s="284" t="s">
        <v>38</v>
      </c>
      <c r="H2397" s="284" t="s">
        <v>382</v>
      </c>
      <c r="I2397" s="284"/>
      <c r="J2397" s="284" t="str">
        <f>J2396</f>
        <v>29.13</v>
      </c>
      <c r="K2397" s="284">
        <v>2</v>
      </c>
      <c r="L2397" s="956">
        <v>1070.7</v>
      </c>
      <c r="M2397" s="956">
        <v>986</v>
      </c>
      <c r="N2397" s="113"/>
      <c r="O2397" s="98">
        <v>57</v>
      </c>
      <c r="P2397" s="336" t="s">
        <v>2111</v>
      </c>
      <c r="Q2397" s="956">
        <v>1224206</v>
      </c>
      <c r="R2397" s="956">
        <v>0</v>
      </c>
      <c r="S2397" s="956">
        <f t="shared" ref="S2397:S2398" si="1612">Q2397-T2397-U2397</f>
        <v>843594.42999999993</v>
      </c>
      <c r="T2397" s="956">
        <v>0</v>
      </c>
      <c r="U2397" s="956">
        <v>380611.57</v>
      </c>
      <c r="V2397" s="956">
        <v>0</v>
      </c>
      <c r="W2397" s="956">
        <f t="shared" si="1611"/>
        <v>1143.3697581021761</v>
      </c>
      <c r="X2397" s="956">
        <v>1440.61</v>
      </c>
      <c r="Y2397" s="157">
        <v>44561</v>
      </c>
    </row>
    <row r="2398" spans="1:25" ht="15" x14ac:dyDescent="0.25">
      <c r="A2398" s="484" t="s">
        <v>1398</v>
      </c>
      <c r="B2398" s="97" t="s">
        <v>1965</v>
      </c>
      <c r="C2398" s="97">
        <v>10</v>
      </c>
      <c r="D2398" s="211" t="s">
        <v>2129</v>
      </c>
      <c r="E2398" s="696" t="s">
        <v>311</v>
      </c>
      <c r="F2398" s="698" t="s">
        <v>381</v>
      </c>
      <c r="G2398" s="284" t="s">
        <v>38</v>
      </c>
      <c r="H2398" s="284" t="s">
        <v>382</v>
      </c>
      <c r="I2398" s="284"/>
      <c r="J2398" s="284" t="str">
        <f>J2397</f>
        <v>29.13</v>
      </c>
      <c r="K2398" s="284">
        <v>2</v>
      </c>
      <c r="L2398" s="956">
        <v>1070.7</v>
      </c>
      <c r="M2398" s="956">
        <v>986</v>
      </c>
      <c r="N2398" s="113"/>
      <c r="O2398" s="98">
        <v>57</v>
      </c>
      <c r="P2398" s="336" t="s">
        <v>2129</v>
      </c>
      <c r="Q2398" s="956">
        <v>8436148</v>
      </c>
      <c r="R2398" s="956">
        <v>0</v>
      </c>
      <c r="S2398" s="956">
        <f t="shared" si="1612"/>
        <v>5813308.7599999998</v>
      </c>
      <c r="T2398" s="956">
        <v>0</v>
      </c>
      <c r="U2398" s="956">
        <v>2622839.2400000002</v>
      </c>
      <c r="V2398" s="956">
        <v>0</v>
      </c>
      <c r="W2398" s="956">
        <f t="shared" si="1611"/>
        <v>7879.0959185579522</v>
      </c>
      <c r="X2398" s="956">
        <v>9904.7900000000009</v>
      </c>
      <c r="Y2398" s="157">
        <v>44561</v>
      </c>
    </row>
    <row r="2399" spans="1:25" x14ac:dyDescent="0.25">
      <c r="A2399" s="437"/>
      <c r="B2399" s="34"/>
      <c r="C2399" s="34"/>
      <c r="D2399" s="132"/>
      <c r="E2399" s="700"/>
      <c r="F2399" s="530" t="s">
        <v>31</v>
      </c>
      <c r="G2399" s="501" t="s">
        <v>18</v>
      </c>
      <c r="H2399" s="501" t="s">
        <v>18</v>
      </c>
      <c r="I2399" s="501" t="s">
        <v>18</v>
      </c>
      <c r="J2399" s="501" t="s">
        <v>18</v>
      </c>
      <c r="K2399" s="501" t="s">
        <v>18</v>
      </c>
      <c r="L2399" s="513">
        <f>L2396</f>
        <v>1070.7</v>
      </c>
      <c r="M2399" s="513">
        <f t="shared" ref="M2399" si="1613">M2396</f>
        <v>986</v>
      </c>
      <c r="N2399" s="513"/>
      <c r="O2399" s="908">
        <f>O2396</f>
        <v>57</v>
      </c>
      <c r="P2399" s="350" t="s">
        <v>18</v>
      </c>
      <c r="Q2399" s="114">
        <f>Q2396+Q2397+Q2398</f>
        <v>10051733</v>
      </c>
      <c r="R2399" s="114">
        <f t="shared" ref="R2399:V2399" si="1614">R2396+R2397+R2398</f>
        <v>0</v>
      </c>
      <c r="S2399" s="114">
        <f t="shared" si="1614"/>
        <v>6926600.5599999996</v>
      </c>
      <c r="T2399" s="114">
        <f t="shared" si="1614"/>
        <v>0</v>
      </c>
      <c r="U2399" s="114">
        <f t="shared" si="1614"/>
        <v>3125132.4400000004</v>
      </c>
      <c r="V2399" s="114">
        <f t="shared" si="1614"/>
        <v>0</v>
      </c>
      <c r="W2399" s="501" t="s">
        <v>18</v>
      </c>
      <c r="X2399" s="109" t="s">
        <v>18</v>
      </c>
      <c r="Y2399" s="574" t="s">
        <v>18</v>
      </c>
    </row>
    <row r="2400" spans="1:25" ht="15" x14ac:dyDescent="0.25">
      <c r="A2400" s="484" t="s">
        <v>1399</v>
      </c>
      <c r="B2400" s="97" t="s">
        <v>1967</v>
      </c>
      <c r="C2400" s="97">
        <v>1</v>
      </c>
      <c r="D2400" s="211" t="s">
        <v>2272</v>
      </c>
      <c r="E2400" s="700" t="s">
        <v>389</v>
      </c>
      <c r="F2400" s="698" t="s">
        <v>2132</v>
      </c>
      <c r="G2400" s="284" t="s">
        <v>38</v>
      </c>
      <c r="H2400" s="884">
        <v>1989</v>
      </c>
      <c r="I2400" s="884"/>
      <c r="J2400" s="284" t="s">
        <v>124</v>
      </c>
      <c r="K2400" s="284">
        <v>2</v>
      </c>
      <c r="L2400" s="956">
        <v>822.4</v>
      </c>
      <c r="M2400" s="956">
        <v>733.3</v>
      </c>
      <c r="N2400" s="113">
        <v>0</v>
      </c>
      <c r="O2400" s="98">
        <v>27</v>
      </c>
      <c r="P2400" s="336" t="s">
        <v>2137</v>
      </c>
      <c r="Q2400" s="956">
        <v>805113</v>
      </c>
      <c r="R2400" s="956">
        <v>0</v>
      </c>
      <c r="S2400" s="956">
        <f>Q2400-T2400-U2400</f>
        <v>554799.47</v>
      </c>
      <c r="T2400" s="956">
        <v>0</v>
      </c>
      <c r="U2400" s="956">
        <v>250313.53</v>
      </c>
      <c r="V2400" s="956">
        <v>0</v>
      </c>
      <c r="W2400" s="956">
        <f>Q2400/L2400</f>
        <v>978.97981517509731</v>
      </c>
      <c r="X2400" s="956">
        <v>978.98</v>
      </c>
      <c r="Y2400" s="157">
        <v>44561</v>
      </c>
    </row>
    <row r="2401" spans="1:25" x14ac:dyDescent="0.25">
      <c r="A2401" s="437"/>
      <c r="B2401" s="34"/>
      <c r="C2401" s="34"/>
      <c r="D2401" s="132"/>
      <c r="E2401" s="700"/>
      <c r="F2401" s="530" t="s">
        <v>31</v>
      </c>
      <c r="G2401" s="501" t="s">
        <v>18</v>
      </c>
      <c r="H2401" s="501" t="s">
        <v>18</v>
      </c>
      <c r="I2401" s="501" t="s">
        <v>18</v>
      </c>
      <c r="J2401" s="501" t="s">
        <v>18</v>
      </c>
      <c r="K2401" s="501" t="s">
        <v>18</v>
      </c>
      <c r="L2401" s="109">
        <f>L2400</f>
        <v>822.4</v>
      </c>
      <c r="M2401" s="109">
        <f t="shared" ref="M2401:O2401" si="1615">M2400</f>
        <v>733.3</v>
      </c>
      <c r="N2401" s="109"/>
      <c r="O2401" s="910">
        <f t="shared" si="1615"/>
        <v>27</v>
      </c>
      <c r="P2401" s="109" t="s">
        <v>18</v>
      </c>
      <c r="Q2401" s="114">
        <f>Q2400</f>
        <v>805113</v>
      </c>
      <c r="R2401" s="114">
        <f t="shared" ref="R2401:V2401" si="1616">R2400</f>
        <v>0</v>
      </c>
      <c r="S2401" s="114">
        <f t="shared" si="1616"/>
        <v>554799.47</v>
      </c>
      <c r="T2401" s="114">
        <f t="shared" si="1616"/>
        <v>0</v>
      </c>
      <c r="U2401" s="114">
        <f t="shared" si="1616"/>
        <v>250313.53</v>
      </c>
      <c r="V2401" s="114">
        <f t="shared" si="1616"/>
        <v>0</v>
      </c>
      <c r="W2401" s="501" t="s">
        <v>18</v>
      </c>
      <c r="X2401" s="109" t="s">
        <v>18</v>
      </c>
      <c r="Y2401" s="574" t="s">
        <v>18</v>
      </c>
    </row>
    <row r="2402" spans="1:25" ht="15" x14ac:dyDescent="0.25">
      <c r="A2402" s="484" t="s">
        <v>1400</v>
      </c>
      <c r="B2402" s="97" t="s">
        <v>1968</v>
      </c>
      <c r="C2402" s="97">
        <v>5</v>
      </c>
      <c r="D2402" s="211" t="s">
        <v>2271</v>
      </c>
      <c r="E2402" s="883" t="s">
        <v>390</v>
      </c>
      <c r="F2402" s="994" t="s">
        <v>387</v>
      </c>
      <c r="G2402" s="429" t="s">
        <v>38</v>
      </c>
      <c r="H2402" s="432">
        <v>1977</v>
      </c>
      <c r="I2402" s="432"/>
      <c r="J2402" s="429" t="s">
        <v>388</v>
      </c>
      <c r="K2402" s="429">
        <v>4</v>
      </c>
      <c r="L2402" s="113">
        <v>2477.1</v>
      </c>
      <c r="M2402" s="113">
        <v>2240.1999999999998</v>
      </c>
      <c r="N2402" s="956"/>
      <c r="O2402" s="431">
        <v>58</v>
      </c>
      <c r="P2402" s="336" t="s">
        <v>2135</v>
      </c>
      <c r="Q2402" s="956">
        <v>268493</v>
      </c>
      <c r="R2402" s="956">
        <v>0</v>
      </c>
      <c r="S2402" s="956">
        <f>Q2402-T2402-U2402</f>
        <v>185017.22999999998</v>
      </c>
      <c r="T2402" s="956">
        <v>0</v>
      </c>
      <c r="U2402" s="956">
        <v>83475.77</v>
      </c>
      <c r="V2402" s="956">
        <v>0</v>
      </c>
      <c r="W2402" s="956">
        <f>Q2402/L2402</f>
        <v>108.39005288442131</v>
      </c>
      <c r="X2402" s="956">
        <v>108.39</v>
      </c>
      <c r="Y2402" s="157">
        <v>44561</v>
      </c>
    </row>
    <row r="2403" spans="1:25" ht="13.5" thickBot="1" x14ac:dyDescent="0.3">
      <c r="A2403" s="437"/>
      <c r="B2403" s="34"/>
      <c r="C2403" s="34"/>
      <c r="D2403" s="132"/>
      <c r="E2403" s="1126"/>
      <c r="F2403" s="912" t="s">
        <v>31</v>
      </c>
      <c r="G2403" s="345" t="s">
        <v>18</v>
      </c>
      <c r="H2403" s="345" t="s">
        <v>18</v>
      </c>
      <c r="I2403" s="345" t="s">
        <v>18</v>
      </c>
      <c r="J2403" s="345" t="s">
        <v>18</v>
      </c>
      <c r="K2403" s="345" t="s">
        <v>18</v>
      </c>
      <c r="L2403" s="128">
        <f>L2402</f>
        <v>2477.1</v>
      </c>
      <c r="M2403" s="128">
        <f>M2402</f>
        <v>2240.1999999999998</v>
      </c>
      <c r="N2403" s="128"/>
      <c r="O2403" s="972">
        <f>O2402</f>
        <v>58</v>
      </c>
      <c r="P2403" s="128" t="s">
        <v>18</v>
      </c>
      <c r="Q2403" s="291">
        <f>Q2402</f>
        <v>268493</v>
      </c>
      <c r="R2403" s="291">
        <f t="shared" ref="R2403:V2403" si="1617">R2402</f>
        <v>0</v>
      </c>
      <c r="S2403" s="291">
        <f t="shared" si="1617"/>
        <v>185017.22999999998</v>
      </c>
      <c r="T2403" s="291">
        <f t="shared" si="1617"/>
        <v>0</v>
      </c>
      <c r="U2403" s="291">
        <f t="shared" si="1617"/>
        <v>83475.77</v>
      </c>
      <c r="V2403" s="291">
        <f t="shared" si="1617"/>
        <v>0</v>
      </c>
      <c r="W2403" s="345" t="s">
        <v>18</v>
      </c>
      <c r="X2403" s="128" t="s">
        <v>18</v>
      </c>
      <c r="Y2403" s="553" t="s">
        <v>18</v>
      </c>
    </row>
    <row r="2404" spans="1:25" ht="15" thickBot="1" x14ac:dyDescent="0.3">
      <c r="A2404" s="437"/>
      <c r="B2404" s="34"/>
      <c r="C2404" s="34"/>
      <c r="D2404" s="132"/>
      <c r="E2404" s="1226" t="s">
        <v>37</v>
      </c>
      <c r="F2404" s="1227"/>
      <c r="G2404" s="1227"/>
      <c r="H2404" s="1227"/>
      <c r="I2404" s="1227"/>
      <c r="J2404" s="1227"/>
      <c r="K2404" s="1227"/>
      <c r="L2404" s="1227"/>
      <c r="M2404" s="1227"/>
      <c r="N2404" s="1227"/>
      <c r="O2404" s="1228"/>
      <c r="P2404" s="1227"/>
      <c r="Q2404" s="1227"/>
      <c r="R2404" s="1227"/>
      <c r="S2404" s="1227"/>
      <c r="T2404" s="1227"/>
      <c r="U2404" s="1227"/>
      <c r="V2404" s="1227"/>
      <c r="W2404" s="1227"/>
      <c r="X2404" s="1227"/>
      <c r="Y2404" s="1229"/>
    </row>
    <row r="2405" spans="1:25" ht="13.5" thickBot="1" x14ac:dyDescent="0.3">
      <c r="A2405" s="437"/>
      <c r="B2405" s="34"/>
      <c r="C2405" s="34"/>
      <c r="D2405" s="132"/>
      <c r="E2405" s="1132"/>
      <c r="F2405" s="1133" t="s">
        <v>411</v>
      </c>
      <c r="G2405" s="1123" t="s">
        <v>18</v>
      </c>
      <c r="H2405" s="1123" t="s">
        <v>18</v>
      </c>
      <c r="I2405" s="1123" t="s">
        <v>18</v>
      </c>
      <c r="J2405" s="1123" t="s">
        <v>18</v>
      </c>
      <c r="K2405" s="1123" t="s">
        <v>18</v>
      </c>
      <c r="L2405" s="122">
        <f>L2406+L2408+L2421+L2481+L2485+L2669+L2683+L2731+L2747+L2756+L3040+L3076+L3096+L3124</f>
        <v>535249.9099999998</v>
      </c>
      <c r="M2405" s="122">
        <f>M2406+M2408+M2421+M2481+M2485+M2669+M2683+M2731+M2747+M2756+M3040+M3076+M3096+M3124</f>
        <v>468718.53999999992</v>
      </c>
      <c r="N2405" s="122">
        <f>N2406+N2408+N2421+N2481+N2485+N2669+N2683+N2731+N2747+N2756+N3040+N3076+N3096+N3124</f>
        <v>130731.93</v>
      </c>
      <c r="O2405" s="1124">
        <f>O2406+O2408+O2421+O2481+O2485+O2669+O2683+O2731+O2747+O2756+O3040+O3076+O3096+O3124</f>
        <v>22861</v>
      </c>
      <c r="P2405" s="351" t="s">
        <v>18</v>
      </c>
      <c r="Q2405" s="122">
        <f t="shared" ref="Q2405:V2405" si="1618">Q2406+Q2408+Q2421+Q2481+Q2485+Q2669+Q2683+Q2731+Q2747+Q2756+Q3040+Q3076+Q3096+Q3124</f>
        <v>1195844342.4000001</v>
      </c>
      <c r="R2405" s="122">
        <f t="shared" si="1618"/>
        <v>0</v>
      </c>
      <c r="S2405" s="122">
        <f t="shared" si="1618"/>
        <v>515334272.21000004</v>
      </c>
      <c r="T2405" s="122">
        <f t="shared" si="1618"/>
        <v>31862699.27</v>
      </c>
      <c r="U2405" s="122">
        <f t="shared" si="1618"/>
        <v>648647370.91999996</v>
      </c>
      <c r="V2405" s="122">
        <f t="shared" si="1618"/>
        <v>0</v>
      </c>
      <c r="W2405" s="122" t="s">
        <v>18</v>
      </c>
      <c r="X2405" s="122" t="s">
        <v>18</v>
      </c>
      <c r="Y2405" s="123" t="s">
        <v>18</v>
      </c>
    </row>
    <row r="2406" spans="1:25" ht="13.5" thickBot="1" x14ac:dyDescent="0.3">
      <c r="A2406" s="437"/>
      <c r="B2406" s="34"/>
      <c r="C2406" s="34"/>
      <c r="D2406" s="132"/>
      <c r="E2406" s="919" t="s">
        <v>40</v>
      </c>
      <c r="F2406" s="918" t="s">
        <v>127</v>
      </c>
      <c r="G2406" s="765" t="s">
        <v>18</v>
      </c>
      <c r="H2406" s="765" t="s">
        <v>18</v>
      </c>
      <c r="I2406" s="765" t="s">
        <v>18</v>
      </c>
      <c r="J2406" s="765" t="s">
        <v>18</v>
      </c>
      <c r="K2406" s="765" t="s">
        <v>18</v>
      </c>
      <c r="L2406" s="101">
        <f>L2407</f>
        <v>0</v>
      </c>
      <c r="M2406" s="101">
        <f>M2407</f>
        <v>0</v>
      </c>
      <c r="N2406" s="101"/>
      <c r="O2406" s="695">
        <f>O2407</f>
        <v>0</v>
      </c>
      <c r="P2406" s="335" t="s">
        <v>18</v>
      </c>
      <c r="Q2406" s="101">
        <v>0</v>
      </c>
      <c r="R2406" s="101">
        <v>0</v>
      </c>
      <c r="S2406" s="101">
        <v>0</v>
      </c>
      <c r="T2406" s="101">
        <v>0</v>
      </c>
      <c r="U2406" s="101">
        <v>0</v>
      </c>
      <c r="V2406" s="101">
        <v>0</v>
      </c>
      <c r="W2406" s="101" t="s">
        <v>18</v>
      </c>
      <c r="X2406" s="101" t="s">
        <v>18</v>
      </c>
      <c r="Y2406" s="102" t="s">
        <v>18</v>
      </c>
    </row>
    <row r="2407" spans="1:25" ht="13.5" thickBot="1" x14ac:dyDescent="0.3">
      <c r="A2407" s="437"/>
      <c r="B2407" s="34"/>
      <c r="C2407" s="34"/>
      <c r="D2407" s="132"/>
      <c r="E2407" s="1057" t="s">
        <v>33</v>
      </c>
      <c r="F2407" s="1058" t="s">
        <v>163</v>
      </c>
      <c r="G2407" s="345" t="s">
        <v>18</v>
      </c>
      <c r="H2407" s="345" t="s">
        <v>18</v>
      </c>
      <c r="I2407" s="345" t="s">
        <v>18</v>
      </c>
      <c r="J2407" s="345" t="s">
        <v>18</v>
      </c>
      <c r="K2407" s="345" t="s">
        <v>18</v>
      </c>
      <c r="L2407" s="128">
        <v>0</v>
      </c>
      <c r="M2407" s="128">
        <v>0</v>
      </c>
      <c r="N2407" s="128"/>
      <c r="O2407" s="972">
        <v>0</v>
      </c>
      <c r="P2407" s="344" t="s">
        <v>18</v>
      </c>
      <c r="Q2407" s="128">
        <v>0</v>
      </c>
      <c r="R2407" s="128">
        <v>0</v>
      </c>
      <c r="S2407" s="128">
        <v>0</v>
      </c>
      <c r="T2407" s="128">
        <v>0</v>
      </c>
      <c r="U2407" s="128">
        <v>0</v>
      </c>
      <c r="V2407" s="128">
        <v>0</v>
      </c>
      <c r="W2407" s="128" t="s">
        <v>18</v>
      </c>
      <c r="X2407" s="128" t="s">
        <v>18</v>
      </c>
      <c r="Y2407" s="129" t="s">
        <v>18</v>
      </c>
    </row>
    <row r="2408" spans="1:25" ht="13.5" thickBot="1" x14ac:dyDescent="0.3">
      <c r="A2408" s="437"/>
      <c r="B2408" s="34"/>
      <c r="C2408" s="34"/>
      <c r="D2408" s="132"/>
      <c r="E2408" s="1132" t="s">
        <v>575</v>
      </c>
      <c r="F2408" s="1134" t="s">
        <v>160</v>
      </c>
      <c r="G2408" s="433" t="s">
        <v>18</v>
      </c>
      <c r="H2408" s="433" t="s">
        <v>18</v>
      </c>
      <c r="I2408" s="433" t="s">
        <v>18</v>
      </c>
      <c r="J2408" s="433" t="s">
        <v>18</v>
      </c>
      <c r="K2408" s="433" t="s">
        <v>18</v>
      </c>
      <c r="L2408" s="122">
        <f>L2409+L2410</f>
        <v>2111.44</v>
      </c>
      <c r="M2408" s="122">
        <f>M2409+M2410</f>
        <v>1905.6999999999998</v>
      </c>
      <c r="N2408" s="122"/>
      <c r="O2408" s="1124">
        <f>O2409+O2410</f>
        <v>71</v>
      </c>
      <c r="P2408" s="433" t="s">
        <v>18</v>
      </c>
      <c r="Q2408" s="122">
        <v>5475935</v>
      </c>
      <c r="R2408" s="122">
        <v>0</v>
      </c>
      <c r="S2408" s="122">
        <v>4153372.3699999996</v>
      </c>
      <c r="T2408" s="122">
        <v>36592.03</v>
      </c>
      <c r="U2408" s="122">
        <v>1285970.5999999999</v>
      </c>
      <c r="V2408" s="122">
        <v>0</v>
      </c>
      <c r="W2408" s="122" t="s">
        <v>18</v>
      </c>
      <c r="X2408" s="122" t="s">
        <v>18</v>
      </c>
      <c r="Y2408" s="123" t="s">
        <v>18</v>
      </c>
    </row>
    <row r="2409" spans="1:25" ht="13.5" thickBot="1" x14ac:dyDescent="0.3">
      <c r="A2409" s="437"/>
      <c r="B2409" s="34"/>
      <c r="C2409" s="34"/>
      <c r="D2409" s="132"/>
      <c r="E2409" s="928" t="s">
        <v>164</v>
      </c>
      <c r="F2409" s="916" t="s">
        <v>161</v>
      </c>
      <c r="G2409" s="338" t="s">
        <v>18</v>
      </c>
      <c r="H2409" s="338" t="s">
        <v>18</v>
      </c>
      <c r="I2409" s="338" t="s">
        <v>18</v>
      </c>
      <c r="J2409" s="338" t="s">
        <v>18</v>
      </c>
      <c r="K2409" s="338" t="s">
        <v>18</v>
      </c>
      <c r="L2409" s="101">
        <v>0</v>
      </c>
      <c r="M2409" s="101">
        <v>0</v>
      </c>
      <c r="N2409" s="101"/>
      <c r="O2409" s="695">
        <v>0</v>
      </c>
      <c r="P2409" s="338" t="s">
        <v>18</v>
      </c>
      <c r="Q2409" s="101">
        <v>0</v>
      </c>
      <c r="R2409" s="101">
        <v>0</v>
      </c>
      <c r="S2409" s="101">
        <v>0</v>
      </c>
      <c r="T2409" s="101">
        <v>0</v>
      </c>
      <c r="U2409" s="101">
        <v>0</v>
      </c>
      <c r="V2409" s="101">
        <v>0</v>
      </c>
      <c r="W2409" s="101" t="s">
        <v>18</v>
      </c>
      <c r="X2409" s="101" t="s">
        <v>18</v>
      </c>
      <c r="Y2409" s="102" t="s">
        <v>18</v>
      </c>
    </row>
    <row r="2410" spans="1:25" ht="13.5" thickBot="1" x14ac:dyDescent="0.3">
      <c r="A2410" s="437"/>
      <c r="B2410" s="34"/>
      <c r="C2410" s="34"/>
      <c r="D2410" s="132"/>
      <c r="E2410" s="928" t="s">
        <v>165</v>
      </c>
      <c r="F2410" s="916" t="s">
        <v>162</v>
      </c>
      <c r="G2410" s="338" t="s">
        <v>18</v>
      </c>
      <c r="H2410" s="338" t="s">
        <v>18</v>
      </c>
      <c r="I2410" s="338" t="s">
        <v>18</v>
      </c>
      <c r="J2410" s="338" t="s">
        <v>18</v>
      </c>
      <c r="K2410" s="338" t="s">
        <v>18</v>
      </c>
      <c r="L2410" s="101">
        <f>L2415+L2417+L2420</f>
        <v>2111.44</v>
      </c>
      <c r="M2410" s="101">
        <f>M2415+M2417+M2420</f>
        <v>1905.6999999999998</v>
      </c>
      <c r="N2410" s="101">
        <f>N2415+N2417+N2420</f>
        <v>0</v>
      </c>
      <c r="O2410" s="695">
        <f>O2415+O2417+O2420</f>
        <v>71</v>
      </c>
      <c r="P2410" s="338" t="s">
        <v>18</v>
      </c>
      <c r="Q2410" s="101">
        <f>Q2415+Q2417+Q2420</f>
        <v>5475935</v>
      </c>
      <c r="R2410" s="101">
        <f t="shared" ref="R2410:U2410" si="1619">R2415+R2417+R2420</f>
        <v>0</v>
      </c>
      <c r="S2410" s="101">
        <f t="shared" si="1619"/>
        <v>4153372.3699999996</v>
      </c>
      <c r="T2410" s="101">
        <f t="shared" si="1619"/>
        <v>36592.03</v>
      </c>
      <c r="U2410" s="101">
        <f t="shared" si="1619"/>
        <v>1285970.5999999999</v>
      </c>
      <c r="V2410" s="101">
        <v>0</v>
      </c>
      <c r="W2410" s="101" t="s">
        <v>18</v>
      </c>
      <c r="X2410" s="101" t="s">
        <v>18</v>
      </c>
      <c r="Y2410" s="102" t="s">
        <v>18</v>
      </c>
    </row>
    <row r="2411" spans="1:25" ht="15" x14ac:dyDescent="0.25">
      <c r="A2411" s="484" t="s">
        <v>1320</v>
      </c>
      <c r="B2411" s="97" t="s">
        <v>1969</v>
      </c>
      <c r="C2411" s="97">
        <v>1</v>
      </c>
      <c r="D2411" s="211" t="s">
        <v>2272</v>
      </c>
      <c r="E2411" s="939" t="s">
        <v>588</v>
      </c>
      <c r="F2411" s="697" t="s">
        <v>869</v>
      </c>
      <c r="G2411" s="714" t="s">
        <v>38</v>
      </c>
      <c r="H2411" s="714">
        <v>1983</v>
      </c>
      <c r="I2411" s="714"/>
      <c r="J2411" s="714" t="s">
        <v>578</v>
      </c>
      <c r="K2411" s="714">
        <v>2</v>
      </c>
      <c r="L2411" s="163">
        <v>786.9</v>
      </c>
      <c r="M2411" s="1135">
        <v>701.4</v>
      </c>
      <c r="N2411" s="966"/>
      <c r="O2411" s="942">
        <v>27</v>
      </c>
      <c r="P2411" s="339" t="s">
        <v>2111</v>
      </c>
      <c r="Q2411" s="1136">
        <v>562916</v>
      </c>
      <c r="R2411" s="711">
        <v>0</v>
      </c>
      <c r="S2411" s="1137">
        <v>429831.28</v>
      </c>
      <c r="T2411" s="711">
        <v>0</v>
      </c>
      <c r="U2411" s="1137">
        <v>133084.72</v>
      </c>
      <c r="V2411" s="711">
        <v>0</v>
      </c>
      <c r="W2411" s="163">
        <f t="shared" ref="W2411:W2414" si="1620">Q2411/L2411</f>
        <v>715.3590036853476</v>
      </c>
      <c r="X2411" s="714">
        <v>802.56</v>
      </c>
      <c r="Y2411" s="175" t="s">
        <v>431</v>
      </c>
    </row>
    <row r="2412" spans="1:25" ht="15" x14ac:dyDescent="0.25">
      <c r="A2412" s="484" t="s">
        <v>1320</v>
      </c>
      <c r="B2412" s="97" t="s">
        <v>1969</v>
      </c>
      <c r="C2412" s="97">
        <v>20</v>
      </c>
      <c r="D2412" s="211" t="s">
        <v>2264</v>
      </c>
      <c r="E2412" s="883" t="s">
        <v>588</v>
      </c>
      <c r="F2412" s="698" t="s">
        <v>869</v>
      </c>
      <c r="G2412" s="284" t="s">
        <v>38</v>
      </c>
      <c r="H2412" s="284">
        <v>1983</v>
      </c>
      <c r="I2412" s="284"/>
      <c r="J2412" s="284" t="s">
        <v>578</v>
      </c>
      <c r="K2412" s="284">
        <v>2</v>
      </c>
      <c r="L2412" s="956">
        <v>786.9</v>
      </c>
      <c r="M2412" s="639">
        <v>701.4</v>
      </c>
      <c r="N2412" s="890"/>
      <c r="O2412" s="98">
        <v>27</v>
      </c>
      <c r="P2412" s="300" t="s">
        <v>2119</v>
      </c>
      <c r="Q2412" s="1136">
        <v>75023</v>
      </c>
      <c r="R2412" s="170">
        <v>0</v>
      </c>
      <c r="S2412" s="889">
        <v>57286.05</v>
      </c>
      <c r="T2412" s="170">
        <v>0</v>
      </c>
      <c r="U2412" s="889">
        <v>17736.95</v>
      </c>
      <c r="V2412" s="170">
        <v>0</v>
      </c>
      <c r="W2412" s="956">
        <f t="shared" si="1620"/>
        <v>95.339941542762745</v>
      </c>
      <c r="X2412" s="284">
        <v>95.34</v>
      </c>
      <c r="Y2412" s="171" t="s">
        <v>431</v>
      </c>
    </row>
    <row r="2413" spans="1:25" ht="15" x14ac:dyDescent="0.25">
      <c r="A2413" s="484" t="s">
        <v>1320</v>
      </c>
      <c r="B2413" s="97" t="s">
        <v>1970</v>
      </c>
      <c r="C2413" s="97">
        <v>10</v>
      </c>
      <c r="D2413" s="211" t="s">
        <v>2129</v>
      </c>
      <c r="E2413" s="883" t="s">
        <v>588</v>
      </c>
      <c r="F2413" s="698" t="s">
        <v>869</v>
      </c>
      <c r="G2413" s="284" t="s">
        <v>38</v>
      </c>
      <c r="H2413" s="884">
        <v>1983</v>
      </c>
      <c r="I2413" s="884"/>
      <c r="J2413" s="284" t="s">
        <v>578</v>
      </c>
      <c r="K2413" s="284">
        <v>2</v>
      </c>
      <c r="L2413" s="956">
        <v>786.9</v>
      </c>
      <c r="M2413" s="956">
        <v>701.4</v>
      </c>
      <c r="N2413" s="956"/>
      <c r="O2413" s="98">
        <v>27</v>
      </c>
      <c r="P2413" s="336" t="s">
        <v>2129</v>
      </c>
      <c r="Q2413" s="1138">
        <v>3969798</v>
      </c>
      <c r="R2413" s="170">
        <v>0</v>
      </c>
      <c r="S2413" s="889">
        <v>3003316.59</v>
      </c>
      <c r="T2413" s="889">
        <v>36592.03</v>
      </c>
      <c r="U2413" s="889">
        <v>929889.38</v>
      </c>
      <c r="V2413" s="170">
        <v>0</v>
      </c>
      <c r="W2413" s="956">
        <f t="shared" si="1620"/>
        <v>5044.8570339306143</v>
      </c>
      <c r="X2413" s="170">
        <v>5659.82</v>
      </c>
      <c r="Y2413" s="171" t="s">
        <v>431</v>
      </c>
    </row>
    <row r="2414" spans="1:25" ht="15" x14ac:dyDescent="0.25">
      <c r="A2414" s="484" t="s">
        <v>1320</v>
      </c>
      <c r="B2414" s="97" t="s">
        <v>1970</v>
      </c>
      <c r="C2414" s="97">
        <v>20</v>
      </c>
      <c r="D2414" s="211" t="s">
        <v>2265</v>
      </c>
      <c r="E2414" s="903" t="s">
        <v>588</v>
      </c>
      <c r="F2414" s="904" t="s">
        <v>869</v>
      </c>
      <c r="G2414" s="715" t="s">
        <v>38</v>
      </c>
      <c r="H2414" s="905">
        <v>1983</v>
      </c>
      <c r="I2414" s="905"/>
      <c r="J2414" s="715" t="s">
        <v>578</v>
      </c>
      <c r="K2414" s="715">
        <v>2</v>
      </c>
      <c r="L2414" s="107">
        <v>786.9</v>
      </c>
      <c r="M2414" s="107">
        <v>701.4</v>
      </c>
      <c r="N2414" s="107"/>
      <c r="O2414" s="907">
        <v>27</v>
      </c>
      <c r="P2414" s="300" t="s">
        <v>2135</v>
      </c>
      <c r="Q2414" s="1139">
        <v>112527</v>
      </c>
      <c r="R2414" s="713">
        <v>0</v>
      </c>
      <c r="S2414" s="1140">
        <v>85923.34</v>
      </c>
      <c r="T2414" s="713">
        <v>0</v>
      </c>
      <c r="U2414" s="1140">
        <v>26603.66</v>
      </c>
      <c r="V2414" s="713">
        <v>0</v>
      </c>
      <c r="W2414" s="107">
        <f t="shared" si="1620"/>
        <v>143.00038124285169</v>
      </c>
      <c r="X2414" s="713">
        <v>143</v>
      </c>
      <c r="Y2414" s="172" t="s">
        <v>431</v>
      </c>
    </row>
    <row r="2415" spans="1:25" x14ac:dyDescent="0.25">
      <c r="A2415" s="437"/>
      <c r="B2415" s="34"/>
      <c r="C2415" s="34"/>
      <c r="D2415" s="132"/>
      <c r="E2415" s="883"/>
      <c r="F2415" s="976" t="s">
        <v>31</v>
      </c>
      <c r="G2415" s="501" t="s">
        <v>18</v>
      </c>
      <c r="H2415" s="964" t="s">
        <v>18</v>
      </c>
      <c r="I2415" s="964" t="s">
        <v>18</v>
      </c>
      <c r="J2415" s="501" t="s">
        <v>18</v>
      </c>
      <c r="K2415" s="501" t="s">
        <v>18</v>
      </c>
      <c r="L2415" s="109">
        <v>786.9</v>
      </c>
      <c r="M2415" s="109">
        <v>701.4</v>
      </c>
      <c r="N2415" s="109"/>
      <c r="O2415" s="910">
        <v>27</v>
      </c>
      <c r="P2415" s="501" t="s">
        <v>18</v>
      </c>
      <c r="Q2415" s="109">
        <f>Q2411+Q2412+Q2413+Q2414</f>
        <v>4720264</v>
      </c>
      <c r="R2415" s="109">
        <f t="shared" ref="R2415:U2415" si="1621">R2411+R2412+R2413+R2414</f>
        <v>0</v>
      </c>
      <c r="S2415" s="109">
        <f t="shared" si="1621"/>
        <v>3576357.26</v>
      </c>
      <c r="T2415" s="109">
        <f t="shared" si="1621"/>
        <v>36592.03</v>
      </c>
      <c r="U2415" s="109">
        <f t="shared" si="1621"/>
        <v>1107314.71</v>
      </c>
      <c r="V2415" s="109">
        <v>0</v>
      </c>
      <c r="W2415" s="513" t="s">
        <v>18</v>
      </c>
      <c r="X2415" s="513" t="s">
        <v>18</v>
      </c>
      <c r="Y2415" s="110" t="s">
        <v>18</v>
      </c>
    </row>
    <row r="2416" spans="1:25" ht="15" x14ac:dyDescent="0.25">
      <c r="A2416" s="484" t="s">
        <v>1401</v>
      </c>
      <c r="B2416" s="97" t="s">
        <v>1971</v>
      </c>
      <c r="C2416" s="97">
        <v>1</v>
      </c>
      <c r="D2416" s="211" t="s">
        <v>2272</v>
      </c>
      <c r="E2416" s="883" t="s">
        <v>589</v>
      </c>
      <c r="F2416" s="698" t="s">
        <v>898</v>
      </c>
      <c r="G2416" s="284" t="s">
        <v>38</v>
      </c>
      <c r="H2416" s="284">
        <v>1975</v>
      </c>
      <c r="I2416" s="284"/>
      <c r="J2416" s="284" t="s">
        <v>578</v>
      </c>
      <c r="K2416" s="284">
        <v>2</v>
      </c>
      <c r="L2416" s="956">
        <v>524.14</v>
      </c>
      <c r="M2416" s="956">
        <v>496.7</v>
      </c>
      <c r="N2416" s="956"/>
      <c r="O2416" s="98">
        <v>21</v>
      </c>
      <c r="P2416" s="336" t="s">
        <v>2111</v>
      </c>
      <c r="Q2416" s="956">
        <v>398632</v>
      </c>
      <c r="R2416" s="170">
        <v>0</v>
      </c>
      <c r="S2416" s="889">
        <v>304387.34000000003</v>
      </c>
      <c r="T2416" s="170">
        <v>0</v>
      </c>
      <c r="U2416" s="889">
        <v>94244.66</v>
      </c>
      <c r="V2416" s="170">
        <v>0</v>
      </c>
      <c r="W2416" s="956">
        <f>Q2416/L2416</f>
        <v>760.54489258595038</v>
      </c>
      <c r="X2416" s="284">
        <v>802.56</v>
      </c>
      <c r="Y2416" s="171" t="s">
        <v>431</v>
      </c>
    </row>
    <row r="2417" spans="1:25" x14ac:dyDescent="0.25">
      <c r="A2417" s="437"/>
      <c r="B2417" s="34"/>
      <c r="C2417" s="34"/>
      <c r="D2417" s="132"/>
      <c r="E2417" s="883"/>
      <c r="F2417" s="976" t="s">
        <v>31</v>
      </c>
      <c r="G2417" s="501" t="s">
        <v>18</v>
      </c>
      <c r="H2417" s="964" t="s">
        <v>18</v>
      </c>
      <c r="I2417" s="964" t="s">
        <v>18</v>
      </c>
      <c r="J2417" s="501" t="s">
        <v>18</v>
      </c>
      <c r="K2417" s="501" t="s">
        <v>18</v>
      </c>
      <c r="L2417" s="109">
        <v>524.14</v>
      </c>
      <c r="M2417" s="109">
        <v>496.7</v>
      </c>
      <c r="N2417" s="109"/>
      <c r="O2417" s="910">
        <v>21</v>
      </c>
      <c r="P2417" s="501" t="s">
        <v>18</v>
      </c>
      <c r="Q2417" s="109">
        <f>Q2416</f>
        <v>398632</v>
      </c>
      <c r="R2417" s="109">
        <f t="shared" ref="R2417:U2417" si="1622">R2416</f>
        <v>0</v>
      </c>
      <c r="S2417" s="109">
        <f t="shared" si="1622"/>
        <v>304387.34000000003</v>
      </c>
      <c r="T2417" s="109">
        <f t="shared" si="1622"/>
        <v>0</v>
      </c>
      <c r="U2417" s="109">
        <f t="shared" si="1622"/>
        <v>94244.66</v>
      </c>
      <c r="V2417" s="109">
        <v>0</v>
      </c>
      <c r="W2417" s="513" t="s">
        <v>18</v>
      </c>
      <c r="X2417" s="513" t="s">
        <v>18</v>
      </c>
      <c r="Y2417" s="110" t="s">
        <v>18</v>
      </c>
    </row>
    <row r="2418" spans="1:25" ht="15" x14ac:dyDescent="0.25">
      <c r="A2418" s="484" t="s">
        <v>1321</v>
      </c>
      <c r="B2418" s="97" t="s">
        <v>1972</v>
      </c>
      <c r="C2418" s="97">
        <v>4</v>
      </c>
      <c r="D2418" s="211" t="s">
        <v>2273</v>
      </c>
      <c r="E2418" s="883" t="s">
        <v>590</v>
      </c>
      <c r="F2418" s="699" t="s">
        <v>870</v>
      </c>
      <c r="G2418" s="284" t="s">
        <v>38</v>
      </c>
      <c r="H2418" s="284">
        <v>1979</v>
      </c>
      <c r="I2418" s="284"/>
      <c r="J2418" s="284" t="s">
        <v>578</v>
      </c>
      <c r="K2418" s="284"/>
      <c r="L2418" s="956">
        <v>800.4</v>
      </c>
      <c r="M2418" s="956">
        <v>707.6</v>
      </c>
      <c r="N2418" s="956"/>
      <c r="O2418" s="98">
        <v>23</v>
      </c>
      <c r="P2418" s="336" t="s">
        <v>2115</v>
      </c>
      <c r="Q2418" s="956">
        <v>299810</v>
      </c>
      <c r="R2418" s="170">
        <v>0</v>
      </c>
      <c r="S2418" s="889">
        <v>228928.86</v>
      </c>
      <c r="T2418" s="170">
        <v>0</v>
      </c>
      <c r="U2418" s="889">
        <v>70881.14</v>
      </c>
      <c r="V2418" s="170">
        <v>0</v>
      </c>
      <c r="W2418" s="956">
        <f t="shared" ref="W2418:W2419" si="1623">Q2418/L2418</f>
        <v>374.5752123938031</v>
      </c>
      <c r="X2418" s="284">
        <v>423.7</v>
      </c>
      <c r="Y2418" s="171" t="s">
        <v>431</v>
      </c>
    </row>
    <row r="2419" spans="1:25" ht="25.5" x14ac:dyDescent="0.25">
      <c r="A2419" s="484" t="s">
        <v>1321</v>
      </c>
      <c r="B2419" s="97" t="s">
        <v>1972</v>
      </c>
      <c r="C2419" s="97">
        <v>20</v>
      </c>
      <c r="D2419" s="211" t="s">
        <v>2268</v>
      </c>
      <c r="E2419" s="883" t="s">
        <v>590</v>
      </c>
      <c r="F2419" s="699" t="s">
        <v>870</v>
      </c>
      <c r="G2419" s="284" t="s">
        <v>38</v>
      </c>
      <c r="H2419" s="284">
        <v>1979</v>
      </c>
      <c r="I2419" s="284"/>
      <c r="J2419" s="284" t="s">
        <v>578</v>
      </c>
      <c r="K2419" s="284"/>
      <c r="L2419" s="956">
        <v>800.4</v>
      </c>
      <c r="M2419" s="956">
        <v>707.6</v>
      </c>
      <c r="N2419" s="956"/>
      <c r="O2419" s="98">
        <v>23</v>
      </c>
      <c r="P2419" s="336" t="s">
        <v>2140</v>
      </c>
      <c r="Q2419" s="956">
        <v>57229</v>
      </c>
      <c r="R2419" s="170">
        <v>0</v>
      </c>
      <c r="S2419" s="889">
        <v>43698.91</v>
      </c>
      <c r="T2419" s="170">
        <v>0</v>
      </c>
      <c r="U2419" s="889">
        <v>13530.09</v>
      </c>
      <c r="V2419" s="170">
        <v>0</v>
      </c>
      <c r="W2419" s="956">
        <f t="shared" si="1623"/>
        <v>71.500499750124945</v>
      </c>
      <c r="X2419" s="284">
        <v>71.5</v>
      </c>
      <c r="Y2419" s="171" t="s">
        <v>431</v>
      </c>
    </row>
    <row r="2420" spans="1:25" ht="13.5" thickBot="1" x14ac:dyDescent="0.3">
      <c r="A2420" s="437"/>
      <c r="B2420" s="34"/>
      <c r="C2420" s="34"/>
      <c r="D2420" s="132"/>
      <c r="E2420" s="1090"/>
      <c r="F2420" s="1091" t="s">
        <v>31</v>
      </c>
      <c r="G2420" s="586" t="s">
        <v>18</v>
      </c>
      <c r="H2420" s="1141" t="s">
        <v>18</v>
      </c>
      <c r="I2420" s="1141" t="s">
        <v>18</v>
      </c>
      <c r="J2420" s="586" t="s">
        <v>18</v>
      </c>
      <c r="K2420" s="586" t="s">
        <v>18</v>
      </c>
      <c r="L2420" s="583">
        <v>800.4</v>
      </c>
      <c r="M2420" s="583">
        <v>707.6</v>
      </c>
      <c r="N2420" s="583"/>
      <c r="O2420" s="1092">
        <v>23</v>
      </c>
      <c r="P2420" s="586" t="s">
        <v>18</v>
      </c>
      <c r="Q2420" s="583">
        <f>Q2418+Q2419</f>
        <v>357039</v>
      </c>
      <c r="R2420" s="583">
        <f t="shared" ref="R2420:U2420" si="1624">R2418+R2419</f>
        <v>0</v>
      </c>
      <c r="S2420" s="583">
        <f t="shared" si="1624"/>
        <v>272627.77</v>
      </c>
      <c r="T2420" s="583">
        <f t="shared" si="1624"/>
        <v>0</v>
      </c>
      <c r="U2420" s="583">
        <f t="shared" si="1624"/>
        <v>84411.23</v>
      </c>
      <c r="V2420" s="583">
        <v>0</v>
      </c>
      <c r="W2420" s="649" t="s">
        <v>18</v>
      </c>
      <c r="X2420" s="649" t="s">
        <v>18</v>
      </c>
      <c r="Y2420" s="588" t="s">
        <v>18</v>
      </c>
    </row>
    <row r="2421" spans="1:25" ht="13.5" thickBot="1" x14ac:dyDescent="0.3">
      <c r="A2421" s="437"/>
      <c r="B2421" s="34"/>
      <c r="C2421" s="34"/>
      <c r="D2421" s="132"/>
      <c r="E2421" s="928" t="s">
        <v>53</v>
      </c>
      <c r="F2421" s="916" t="s">
        <v>166</v>
      </c>
      <c r="G2421" s="338" t="s">
        <v>18</v>
      </c>
      <c r="H2421" s="338" t="s">
        <v>18</v>
      </c>
      <c r="I2421" s="338" t="s">
        <v>18</v>
      </c>
      <c r="J2421" s="338" t="s">
        <v>18</v>
      </c>
      <c r="K2421" s="338" t="s">
        <v>18</v>
      </c>
      <c r="L2421" s="101">
        <f>L2424+L2431+L2433+L2435+L2437+L2439+L2442+L2447+L2451+L2453+L2455+L2458+L2469+L2473+L2476+L2478+L2480</f>
        <v>66411.86</v>
      </c>
      <c r="M2421" s="101">
        <f>M2424+M2431+M2433+M2435+M2437+M2439+M2442+M2447+M2451+M2453+M2455+M2458+M2469+M2473+M2476+M2478+M2480</f>
        <v>59308.800000000003</v>
      </c>
      <c r="N2421" s="101">
        <f>N2424+N2431+N2433+N2435+N2437+N2439+N2442+N2447+N2451+N2453+N2455+N2458+N2469+N2473+N2476+N2478+N2480</f>
        <v>17330.399999999998</v>
      </c>
      <c r="O2421" s="695">
        <f>O2424+O2431+O2433+O2435+O2437+O2439+O2442+O2447+O2451+O2453+O2455+O2458+O2469+O2473+O2476+O2478+O2480</f>
        <v>2127</v>
      </c>
      <c r="P2421" s="335" t="s">
        <v>18</v>
      </c>
      <c r="Q2421" s="101">
        <f t="shared" ref="Q2421:U2421" si="1625">Q2424+Q2431+Q2433+Q2435+Q2437+Q2439+Q2442+Q2447+Q2451+Q2453+Q2455+Q2458+Q2469+Q2473+Q2476+Q2478+Q2480</f>
        <v>64106457</v>
      </c>
      <c r="R2421" s="101">
        <f t="shared" si="1625"/>
        <v>0</v>
      </c>
      <c r="S2421" s="101">
        <f t="shared" si="1625"/>
        <v>30157296.829999998</v>
      </c>
      <c r="T2421" s="101">
        <f t="shared" si="1625"/>
        <v>0</v>
      </c>
      <c r="U2421" s="101">
        <f t="shared" si="1625"/>
        <v>33949160.170000002</v>
      </c>
      <c r="V2421" s="101">
        <v>0</v>
      </c>
      <c r="W2421" s="101" t="s">
        <v>18</v>
      </c>
      <c r="X2421" s="101" t="s">
        <v>18</v>
      </c>
      <c r="Y2421" s="102" t="s">
        <v>18</v>
      </c>
    </row>
    <row r="2422" spans="1:25" ht="15" x14ac:dyDescent="0.25">
      <c r="A2422" s="484" t="s">
        <v>1324</v>
      </c>
      <c r="B2422" s="97" t="s">
        <v>1973</v>
      </c>
      <c r="C2422" s="97">
        <v>20</v>
      </c>
      <c r="D2422" s="211" t="s">
        <v>2266</v>
      </c>
      <c r="E2422" s="939" t="s">
        <v>752</v>
      </c>
      <c r="F2422" s="697" t="s">
        <v>770</v>
      </c>
      <c r="G2422" s="714" t="s">
        <v>38</v>
      </c>
      <c r="H2422" s="940">
        <v>1989</v>
      </c>
      <c r="I2422" s="940"/>
      <c r="J2422" s="941" t="s">
        <v>729</v>
      </c>
      <c r="K2422" s="714">
        <v>5</v>
      </c>
      <c r="L2422" s="163">
        <v>4649.3999999999996</v>
      </c>
      <c r="M2422" s="163">
        <v>4176.3999999999996</v>
      </c>
      <c r="N2422" s="163">
        <v>1069.2</v>
      </c>
      <c r="O2422" s="942">
        <v>166</v>
      </c>
      <c r="P2422" s="339" t="s">
        <v>83</v>
      </c>
      <c r="Q2422" s="111">
        <v>137157</v>
      </c>
      <c r="R2422" s="163">
        <v>0</v>
      </c>
      <c r="S2422" s="163">
        <v>64522.119999999995</v>
      </c>
      <c r="T2422" s="163">
        <v>0</v>
      </c>
      <c r="U2422" s="163">
        <v>72634.880000000005</v>
      </c>
      <c r="V2422" s="163">
        <v>0</v>
      </c>
      <c r="W2422" s="163">
        <f>Q2422/L2422</f>
        <v>29.499935475545232</v>
      </c>
      <c r="X2422" s="163">
        <v>29.5</v>
      </c>
      <c r="Y2422" s="164">
        <v>44926</v>
      </c>
    </row>
    <row r="2423" spans="1:25" ht="15" x14ac:dyDescent="0.25">
      <c r="A2423" s="484" t="s">
        <v>1324</v>
      </c>
      <c r="B2423" s="97" t="s">
        <v>1973</v>
      </c>
      <c r="C2423" s="97">
        <v>8</v>
      </c>
      <c r="D2423" s="211" t="s">
        <v>45</v>
      </c>
      <c r="E2423" s="903" t="s">
        <v>752</v>
      </c>
      <c r="F2423" s="904" t="s">
        <v>770</v>
      </c>
      <c r="G2423" s="715" t="s">
        <v>38</v>
      </c>
      <c r="H2423" s="905">
        <v>1989</v>
      </c>
      <c r="I2423" s="905"/>
      <c r="J2423" s="906" t="s">
        <v>729</v>
      </c>
      <c r="K2423" s="715">
        <v>5</v>
      </c>
      <c r="L2423" s="107">
        <v>4649.3999999999996</v>
      </c>
      <c r="M2423" s="107">
        <v>4176.3999999999996</v>
      </c>
      <c r="N2423" s="107">
        <v>1069.2</v>
      </c>
      <c r="O2423" s="907">
        <v>166</v>
      </c>
      <c r="P2423" s="300" t="s">
        <v>45</v>
      </c>
      <c r="Q2423" s="116">
        <v>3746637</v>
      </c>
      <c r="R2423" s="107">
        <v>0</v>
      </c>
      <c r="S2423" s="107">
        <v>1762512.69</v>
      </c>
      <c r="T2423" s="107">
        <v>0</v>
      </c>
      <c r="U2423" s="107">
        <v>1984124.31</v>
      </c>
      <c r="V2423" s="107">
        <v>0</v>
      </c>
      <c r="W2423" s="107">
        <f>Q2423/N2423</f>
        <v>3504.1498316498314</v>
      </c>
      <c r="X2423" s="107">
        <v>3504.15</v>
      </c>
      <c r="Y2423" s="108">
        <v>44926</v>
      </c>
    </row>
    <row r="2424" spans="1:25" x14ac:dyDescent="0.25">
      <c r="A2424" s="437"/>
      <c r="B2424" s="34"/>
      <c r="C2424" s="34"/>
      <c r="D2424" s="132"/>
      <c r="E2424" s="909"/>
      <c r="F2424" s="530" t="s">
        <v>31</v>
      </c>
      <c r="G2424" s="501" t="s">
        <v>18</v>
      </c>
      <c r="H2424" s="501" t="s">
        <v>18</v>
      </c>
      <c r="I2424" s="501" t="s">
        <v>18</v>
      </c>
      <c r="J2424" s="501" t="s">
        <v>18</v>
      </c>
      <c r="K2424" s="501" t="s">
        <v>18</v>
      </c>
      <c r="L2424" s="109">
        <f>L2422</f>
        <v>4649.3999999999996</v>
      </c>
      <c r="M2424" s="109">
        <f>M2422</f>
        <v>4176.3999999999996</v>
      </c>
      <c r="N2424" s="109">
        <f>N2422</f>
        <v>1069.2</v>
      </c>
      <c r="O2424" s="910">
        <f>O2422</f>
        <v>166</v>
      </c>
      <c r="P2424" s="350" t="s">
        <v>18</v>
      </c>
      <c r="Q2424" s="114">
        <v>3883794</v>
      </c>
      <c r="R2424" s="109">
        <v>0</v>
      </c>
      <c r="S2424" s="109">
        <v>1827034.81</v>
      </c>
      <c r="T2424" s="109">
        <v>0</v>
      </c>
      <c r="U2424" s="109">
        <v>2056759.19</v>
      </c>
      <c r="V2424" s="109">
        <v>0</v>
      </c>
      <c r="W2424" s="109" t="s">
        <v>18</v>
      </c>
      <c r="X2424" s="109" t="s">
        <v>18</v>
      </c>
      <c r="Y2424" s="110" t="s">
        <v>18</v>
      </c>
    </row>
    <row r="2425" spans="1:25" ht="25.5" x14ac:dyDescent="0.25">
      <c r="A2425" s="484" t="s">
        <v>1402</v>
      </c>
      <c r="B2425" s="97" t="s">
        <v>1974</v>
      </c>
      <c r="C2425" s="97">
        <v>20</v>
      </c>
      <c r="D2425" s="211" t="s">
        <v>2269</v>
      </c>
      <c r="E2425" s="883" t="s">
        <v>753</v>
      </c>
      <c r="F2425" s="698" t="s">
        <v>775</v>
      </c>
      <c r="G2425" s="284" t="s">
        <v>38</v>
      </c>
      <c r="H2425" s="884">
        <v>1963</v>
      </c>
      <c r="I2425" s="884"/>
      <c r="J2425" s="788" t="s">
        <v>776</v>
      </c>
      <c r="K2425" s="284">
        <v>4</v>
      </c>
      <c r="L2425" s="956">
        <v>3009.3</v>
      </c>
      <c r="M2425" s="890">
        <v>2710.2</v>
      </c>
      <c r="N2425" s="890">
        <v>758</v>
      </c>
      <c r="O2425" s="98">
        <v>101</v>
      </c>
      <c r="P2425" s="336" t="s">
        <v>2136</v>
      </c>
      <c r="Q2425" s="113">
        <v>223922</v>
      </c>
      <c r="R2425" s="956">
        <v>0</v>
      </c>
      <c r="S2425" s="956">
        <v>105338.57</v>
      </c>
      <c r="T2425" s="956">
        <v>0</v>
      </c>
      <c r="U2425" s="956">
        <v>118583.43</v>
      </c>
      <c r="V2425" s="956">
        <v>0</v>
      </c>
      <c r="W2425" s="956">
        <f t="shared" ref="W2425:W2430" si="1626">Q2425/L2425</f>
        <v>74.409995680058486</v>
      </c>
      <c r="X2425" s="956">
        <v>74.41</v>
      </c>
      <c r="Y2425" s="157">
        <v>44926</v>
      </c>
    </row>
    <row r="2426" spans="1:25" ht="15" x14ac:dyDescent="0.25">
      <c r="A2426" s="484" t="s">
        <v>1402</v>
      </c>
      <c r="B2426" s="97" t="s">
        <v>1974</v>
      </c>
      <c r="C2426" s="97">
        <v>4</v>
      </c>
      <c r="D2426" s="211" t="s">
        <v>2275</v>
      </c>
      <c r="E2426" s="883" t="s">
        <v>753</v>
      </c>
      <c r="F2426" s="698" t="s">
        <v>775</v>
      </c>
      <c r="G2426" s="284" t="s">
        <v>38</v>
      </c>
      <c r="H2426" s="884">
        <v>1963</v>
      </c>
      <c r="I2426" s="884"/>
      <c r="J2426" s="788" t="s">
        <v>776</v>
      </c>
      <c r="K2426" s="284">
        <v>4</v>
      </c>
      <c r="L2426" s="956">
        <v>3009.3</v>
      </c>
      <c r="M2426" s="890">
        <v>2710.2</v>
      </c>
      <c r="N2426" s="890">
        <v>758</v>
      </c>
      <c r="O2426" s="98">
        <v>101</v>
      </c>
      <c r="P2426" s="336" t="s">
        <v>2137</v>
      </c>
      <c r="Q2426" s="113">
        <v>3525756</v>
      </c>
      <c r="R2426" s="956">
        <v>0</v>
      </c>
      <c r="S2426" s="956">
        <v>1658604.69</v>
      </c>
      <c r="T2426" s="956">
        <v>0</v>
      </c>
      <c r="U2426" s="956">
        <v>1867151.31</v>
      </c>
      <c r="V2426" s="956">
        <v>0</v>
      </c>
      <c r="W2426" s="956">
        <f t="shared" si="1626"/>
        <v>1171.6199780679892</v>
      </c>
      <c r="X2426" s="956">
        <v>1171.6199999999999</v>
      </c>
      <c r="Y2426" s="157">
        <v>44926</v>
      </c>
    </row>
    <row r="2427" spans="1:25" ht="15" x14ac:dyDescent="0.25">
      <c r="A2427" s="484" t="s">
        <v>1402</v>
      </c>
      <c r="B2427" s="97" t="s">
        <v>1975</v>
      </c>
      <c r="C2427" s="97">
        <v>20</v>
      </c>
      <c r="D2427" s="211" t="s">
        <v>2267</v>
      </c>
      <c r="E2427" s="883" t="s">
        <v>753</v>
      </c>
      <c r="F2427" s="698" t="s">
        <v>775</v>
      </c>
      <c r="G2427" s="284" t="s">
        <v>38</v>
      </c>
      <c r="H2427" s="884">
        <v>1963</v>
      </c>
      <c r="I2427" s="884"/>
      <c r="J2427" s="788" t="s">
        <v>776</v>
      </c>
      <c r="K2427" s="284">
        <v>4</v>
      </c>
      <c r="L2427" s="956">
        <v>3009.3</v>
      </c>
      <c r="M2427" s="890">
        <v>2710.2</v>
      </c>
      <c r="N2427" s="890">
        <v>758</v>
      </c>
      <c r="O2427" s="98">
        <v>101</v>
      </c>
      <c r="P2427" s="336" t="s">
        <v>78</v>
      </c>
      <c r="Q2427" s="113">
        <v>294851</v>
      </c>
      <c r="R2427" s="956">
        <v>0</v>
      </c>
      <c r="S2427" s="956">
        <v>138705.35999999999</v>
      </c>
      <c r="T2427" s="956">
        <v>0</v>
      </c>
      <c r="U2427" s="956">
        <v>156145.64000000001</v>
      </c>
      <c r="V2427" s="956">
        <v>0</v>
      </c>
      <c r="W2427" s="956">
        <f t="shared" si="1626"/>
        <v>97.9799288871166</v>
      </c>
      <c r="X2427" s="956">
        <v>97.98</v>
      </c>
      <c r="Y2427" s="157">
        <v>44926</v>
      </c>
    </row>
    <row r="2428" spans="1:25" ht="15" x14ac:dyDescent="0.25">
      <c r="A2428" s="484" t="s">
        <v>1402</v>
      </c>
      <c r="B2428" s="97" t="s">
        <v>1975</v>
      </c>
      <c r="C2428" s="97">
        <v>3</v>
      </c>
      <c r="D2428" s="211" t="s">
        <v>2274</v>
      </c>
      <c r="E2428" s="883" t="s">
        <v>753</v>
      </c>
      <c r="F2428" s="698" t="s">
        <v>775</v>
      </c>
      <c r="G2428" s="284" t="s">
        <v>38</v>
      </c>
      <c r="H2428" s="884">
        <v>1963</v>
      </c>
      <c r="I2428" s="884"/>
      <c r="J2428" s="788" t="s">
        <v>776</v>
      </c>
      <c r="K2428" s="284">
        <v>4</v>
      </c>
      <c r="L2428" s="956">
        <v>3009.3</v>
      </c>
      <c r="M2428" s="890">
        <v>2710.2</v>
      </c>
      <c r="N2428" s="890">
        <v>758</v>
      </c>
      <c r="O2428" s="98">
        <v>101</v>
      </c>
      <c r="P2428" s="336" t="s">
        <v>2138</v>
      </c>
      <c r="Q2428" s="113">
        <v>5325227</v>
      </c>
      <c r="R2428" s="956">
        <v>0</v>
      </c>
      <c r="S2428" s="956">
        <v>2505121.31</v>
      </c>
      <c r="T2428" s="956">
        <v>0</v>
      </c>
      <c r="U2428" s="956">
        <v>2820105.69</v>
      </c>
      <c r="V2428" s="956">
        <v>0</v>
      </c>
      <c r="W2428" s="956">
        <f t="shared" si="1626"/>
        <v>1769.5899378593026</v>
      </c>
      <c r="X2428" s="956">
        <v>1769.59</v>
      </c>
      <c r="Y2428" s="157">
        <v>44926</v>
      </c>
    </row>
    <row r="2429" spans="1:25" ht="25.5" x14ac:dyDescent="0.25">
      <c r="A2429" s="484" t="s">
        <v>1402</v>
      </c>
      <c r="B2429" s="97" t="s">
        <v>1976</v>
      </c>
      <c r="C2429" s="97">
        <v>20</v>
      </c>
      <c r="D2429" s="211" t="s">
        <v>2268</v>
      </c>
      <c r="E2429" s="883" t="s">
        <v>753</v>
      </c>
      <c r="F2429" s="698" t="s">
        <v>775</v>
      </c>
      <c r="G2429" s="284" t="s">
        <v>38</v>
      </c>
      <c r="H2429" s="884">
        <v>1963</v>
      </c>
      <c r="I2429" s="884"/>
      <c r="J2429" s="788" t="s">
        <v>776</v>
      </c>
      <c r="K2429" s="284">
        <v>4</v>
      </c>
      <c r="L2429" s="956">
        <v>3009.3</v>
      </c>
      <c r="M2429" s="890">
        <v>2710.2</v>
      </c>
      <c r="N2429" s="890">
        <v>758</v>
      </c>
      <c r="O2429" s="98">
        <v>101</v>
      </c>
      <c r="P2429" s="336" t="s">
        <v>2140</v>
      </c>
      <c r="Q2429" s="113">
        <v>223922</v>
      </c>
      <c r="R2429" s="956">
        <v>0</v>
      </c>
      <c r="S2429" s="956">
        <v>105338.57</v>
      </c>
      <c r="T2429" s="956">
        <v>0</v>
      </c>
      <c r="U2429" s="956">
        <v>118583.43</v>
      </c>
      <c r="V2429" s="956">
        <v>0</v>
      </c>
      <c r="W2429" s="956">
        <f t="shared" si="1626"/>
        <v>74.409995680058486</v>
      </c>
      <c r="X2429" s="956">
        <v>74.41</v>
      </c>
      <c r="Y2429" s="157">
        <v>44926</v>
      </c>
    </row>
    <row r="2430" spans="1:25" ht="15" x14ac:dyDescent="0.25">
      <c r="A2430" s="484" t="s">
        <v>1402</v>
      </c>
      <c r="B2430" s="97" t="s">
        <v>1976</v>
      </c>
      <c r="C2430" s="97">
        <v>4</v>
      </c>
      <c r="D2430" s="211" t="s">
        <v>2273</v>
      </c>
      <c r="E2430" s="883" t="s">
        <v>753</v>
      </c>
      <c r="F2430" s="698" t="s">
        <v>775</v>
      </c>
      <c r="G2430" s="284" t="s">
        <v>38</v>
      </c>
      <c r="H2430" s="884">
        <v>1963</v>
      </c>
      <c r="I2430" s="884"/>
      <c r="J2430" s="788" t="s">
        <v>776</v>
      </c>
      <c r="K2430" s="284">
        <v>4</v>
      </c>
      <c r="L2430" s="956">
        <v>3009.3</v>
      </c>
      <c r="M2430" s="890">
        <v>2710.2</v>
      </c>
      <c r="N2430" s="890">
        <v>758</v>
      </c>
      <c r="O2430" s="98">
        <v>101</v>
      </c>
      <c r="P2430" s="336" t="s">
        <v>2115</v>
      </c>
      <c r="Q2430" s="113">
        <v>1439950</v>
      </c>
      <c r="R2430" s="956">
        <v>0</v>
      </c>
      <c r="S2430" s="956">
        <v>677388.86</v>
      </c>
      <c r="T2430" s="956">
        <v>0</v>
      </c>
      <c r="U2430" s="956">
        <v>762561.14</v>
      </c>
      <c r="V2430" s="956">
        <v>0</v>
      </c>
      <c r="W2430" s="956">
        <f t="shared" si="1626"/>
        <v>478.49998338484028</v>
      </c>
      <c r="X2430" s="956">
        <v>478.5</v>
      </c>
      <c r="Y2430" s="157">
        <v>44926</v>
      </c>
    </row>
    <row r="2431" spans="1:25" x14ac:dyDescent="0.25">
      <c r="A2431" s="437"/>
      <c r="B2431" s="34"/>
      <c r="C2431" s="34"/>
      <c r="D2431" s="132"/>
      <c r="E2431" s="909"/>
      <c r="F2431" s="530" t="s">
        <v>31</v>
      </c>
      <c r="G2431" s="501" t="s">
        <v>18</v>
      </c>
      <c r="H2431" s="501" t="s">
        <v>18</v>
      </c>
      <c r="I2431" s="501" t="s">
        <v>18</v>
      </c>
      <c r="J2431" s="501" t="s">
        <v>18</v>
      </c>
      <c r="K2431" s="501" t="s">
        <v>18</v>
      </c>
      <c r="L2431" s="513">
        <f>L2425</f>
        <v>3009.3</v>
      </c>
      <c r="M2431" s="513">
        <f>M2425</f>
        <v>2710.2</v>
      </c>
      <c r="N2431" s="513">
        <f>N2425</f>
        <v>758</v>
      </c>
      <c r="O2431" s="910">
        <f>O2425</f>
        <v>101</v>
      </c>
      <c r="P2431" s="350" t="s">
        <v>18</v>
      </c>
      <c r="Q2431" s="114">
        <v>11033628</v>
      </c>
      <c r="R2431" s="109">
        <v>0</v>
      </c>
      <c r="S2431" s="109">
        <v>5190497.3600000003</v>
      </c>
      <c r="T2431" s="109">
        <v>0</v>
      </c>
      <c r="U2431" s="109">
        <v>5843130.6399999997</v>
      </c>
      <c r="V2431" s="109">
        <v>0</v>
      </c>
      <c r="W2431" s="109" t="s">
        <v>18</v>
      </c>
      <c r="X2431" s="109" t="s">
        <v>18</v>
      </c>
      <c r="Y2431" s="110" t="s">
        <v>18</v>
      </c>
    </row>
    <row r="2432" spans="1:25" ht="15" x14ac:dyDescent="0.25">
      <c r="A2432" s="484" t="s">
        <v>1403</v>
      </c>
      <c r="B2432" s="97" t="s">
        <v>1977</v>
      </c>
      <c r="C2432" s="97">
        <v>4</v>
      </c>
      <c r="D2432" s="211" t="s">
        <v>2273</v>
      </c>
      <c r="E2432" s="883" t="s">
        <v>754</v>
      </c>
      <c r="F2432" s="698" t="s">
        <v>777</v>
      </c>
      <c r="G2432" s="284" t="s">
        <v>38</v>
      </c>
      <c r="H2432" s="284">
        <v>1982</v>
      </c>
      <c r="I2432" s="284"/>
      <c r="J2432" s="284" t="s">
        <v>729</v>
      </c>
      <c r="K2432" s="284">
        <v>5</v>
      </c>
      <c r="L2432" s="956">
        <v>4472.2</v>
      </c>
      <c r="M2432" s="956">
        <v>4006.1</v>
      </c>
      <c r="N2432" s="956">
        <v>1144</v>
      </c>
      <c r="O2432" s="98">
        <v>126</v>
      </c>
      <c r="P2432" s="336" t="s">
        <v>2115</v>
      </c>
      <c r="Q2432" s="113">
        <v>1276117</v>
      </c>
      <c r="R2432" s="956">
        <v>0</v>
      </c>
      <c r="S2432" s="956">
        <v>600317.67000000004</v>
      </c>
      <c r="T2432" s="956">
        <v>0</v>
      </c>
      <c r="U2432" s="956">
        <v>675799.33</v>
      </c>
      <c r="V2432" s="956">
        <v>0</v>
      </c>
      <c r="W2432" s="956">
        <f>Q2432/L2432</f>
        <v>285.34434953714054</v>
      </c>
      <c r="X2432" s="956">
        <v>345.56</v>
      </c>
      <c r="Y2432" s="157">
        <v>44926</v>
      </c>
    </row>
    <row r="2433" spans="1:25" x14ac:dyDescent="0.25">
      <c r="A2433" s="437"/>
      <c r="B2433" s="34"/>
      <c r="C2433" s="34"/>
      <c r="D2433" s="132"/>
      <c r="E2433" s="909"/>
      <c r="F2433" s="530" t="s">
        <v>31</v>
      </c>
      <c r="G2433" s="501" t="s">
        <v>18</v>
      </c>
      <c r="H2433" s="501" t="s">
        <v>18</v>
      </c>
      <c r="I2433" s="501" t="s">
        <v>18</v>
      </c>
      <c r="J2433" s="501" t="s">
        <v>18</v>
      </c>
      <c r="K2433" s="501" t="s">
        <v>18</v>
      </c>
      <c r="L2433" s="109">
        <v>4472.2</v>
      </c>
      <c r="M2433" s="109">
        <v>4006.1</v>
      </c>
      <c r="N2433" s="109">
        <v>1144</v>
      </c>
      <c r="O2433" s="910">
        <v>126</v>
      </c>
      <c r="P2433" s="350" t="s">
        <v>18</v>
      </c>
      <c r="Q2433" s="114">
        <v>1276117</v>
      </c>
      <c r="R2433" s="109">
        <v>0</v>
      </c>
      <c r="S2433" s="109">
        <v>600317.67000000004</v>
      </c>
      <c r="T2433" s="109">
        <v>0</v>
      </c>
      <c r="U2433" s="109">
        <v>675799.33</v>
      </c>
      <c r="V2433" s="109">
        <v>0</v>
      </c>
      <c r="W2433" s="109" t="s">
        <v>18</v>
      </c>
      <c r="X2433" s="109" t="s">
        <v>18</v>
      </c>
      <c r="Y2433" s="110" t="s">
        <v>18</v>
      </c>
    </row>
    <row r="2434" spans="1:25" ht="15" x14ac:dyDescent="0.25">
      <c r="A2434" s="484" t="s">
        <v>1147</v>
      </c>
      <c r="B2434" s="97" t="s">
        <v>1483</v>
      </c>
      <c r="C2434" s="97">
        <v>8</v>
      </c>
      <c r="D2434" s="211" t="s">
        <v>45</v>
      </c>
      <c r="E2434" s="883" t="s">
        <v>755</v>
      </c>
      <c r="F2434" s="698" t="s">
        <v>743</v>
      </c>
      <c r="G2434" s="284" t="s">
        <v>38</v>
      </c>
      <c r="H2434" s="884">
        <v>1990</v>
      </c>
      <c r="I2434" s="884"/>
      <c r="J2434" s="788" t="s">
        <v>729</v>
      </c>
      <c r="K2434" s="284">
        <v>5</v>
      </c>
      <c r="L2434" s="956">
        <v>2839.9</v>
      </c>
      <c r="M2434" s="890">
        <v>2642.9</v>
      </c>
      <c r="N2434" s="890">
        <v>717.7</v>
      </c>
      <c r="O2434" s="98">
        <v>104</v>
      </c>
      <c r="P2434" s="336" t="s">
        <v>45</v>
      </c>
      <c r="Q2434" s="113">
        <v>2514928</v>
      </c>
      <c r="R2434" s="956">
        <v>0</v>
      </c>
      <c r="S2434" s="956">
        <v>1183085.6599999999</v>
      </c>
      <c r="T2434" s="956">
        <v>0</v>
      </c>
      <c r="U2434" s="956">
        <v>1331842.3400000001</v>
      </c>
      <c r="V2434" s="956">
        <v>0</v>
      </c>
      <c r="W2434" s="956">
        <f>Q2434/N2434</f>
        <v>3504.1493660303745</v>
      </c>
      <c r="X2434" s="956">
        <v>3504.15</v>
      </c>
      <c r="Y2434" s="157">
        <v>44926</v>
      </c>
    </row>
    <row r="2435" spans="1:25" x14ac:dyDescent="0.25">
      <c r="A2435" s="437"/>
      <c r="B2435" s="34"/>
      <c r="C2435" s="34"/>
      <c r="D2435" s="132"/>
      <c r="E2435" s="909"/>
      <c r="F2435" s="530" t="s">
        <v>31</v>
      </c>
      <c r="G2435" s="501" t="s">
        <v>18</v>
      </c>
      <c r="H2435" s="501" t="s">
        <v>18</v>
      </c>
      <c r="I2435" s="501" t="s">
        <v>18</v>
      </c>
      <c r="J2435" s="501" t="s">
        <v>18</v>
      </c>
      <c r="K2435" s="501" t="s">
        <v>18</v>
      </c>
      <c r="L2435" s="109">
        <f>L2434</f>
        <v>2839.9</v>
      </c>
      <c r="M2435" s="109">
        <f>M2434</f>
        <v>2642.9</v>
      </c>
      <c r="N2435" s="109">
        <f>N2434</f>
        <v>717.7</v>
      </c>
      <c r="O2435" s="910">
        <f>O2434</f>
        <v>104</v>
      </c>
      <c r="P2435" s="350" t="s">
        <v>18</v>
      </c>
      <c r="Q2435" s="114">
        <v>2514928</v>
      </c>
      <c r="R2435" s="109">
        <v>0</v>
      </c>
      <c r="S2435" s="109">
        <v>1183085.6599999999</v>
      </c>
      <c r="T2435" s="109">
        <v>0</v>
      </c>
      <c r="U2435" s="109">
        <v>1331842.3400000001</v>
      </c>
      <c r="V2435" s="109">
        <v>0</v>
      </c>
      <c r="W2435" s="109" t="s">
        <v>18</v>
      </c>
      <c r="X2435" s="109" t="s">
        <v>18</v>
      </c>
      <c r="Y2435" s="110" t="s">
        <v>18</v>
      </c>
    </row>
    <row r="2436" spans="1:25" ht="15" x14ac:dyDescent="0.25">
      <c r="A2436" s="484" t="s">
        <v>1141</v>
      </c>
      <c r="B2436" s="97" t="s">
        <v>1978</v>
      </c>
      <c r="C2436" s="97">
        <v>4</v>
      </c>
      <c r="D2436" s="211" t="s">
        <v>2273</v>
      </c>
      <c r="E2436" s="883" t="s">
        <v>756</v>
      </c>
      <c r="F2436" s="698" t="s">
        <v>735</v>
      </c>
      <c r="G2436" s="284" t="s">
        <v>38</v>
      </c>
      <c r="H2436" s="284">
        <v>1963</v>
      </c>
      <c r="I2436" s="284"/>
      <c r="J2436" s="284" t="s">
        <v>729</v>
      </c>
      <c r="K2436" s="284">
        <v>5</v>
      </c>
      <c r="L2436" s="956">
        <v>3350.2</v>
      </c>
      <c r="M2436" s="956">
        <v>2999.4</v>
      </c>
      <c r="N2436" s="956">
        <v>957</v>
      </c>
      <c r="O2436" s="98">
        <v>56</v>
      </c>
      <c r="P2436" s="336" t="s">
        <v>2115</v>
      </c>
      <c r="Q2436" s="113">
        <v>893684</v>
      </c>
      <c r="R2436" s="956">
        <v>0</v>
      </c>
      <c r="S2436" s="956">
        <v>420411.53</v>
      </c>
      <c r="T2436" s="956">
        <v>0</v>
      </c>
      <c r="U2436" s="956">
        <v>473272.47</v>
      </c>
      <c r="V2436" s="956">
        <v>0</v>
      </c>
      <c r="W2436" s="956">
        <f>Q2436/L2436</f>
        <v>266.75541758700973</v>
      </c>
      <c r="X2436" s="956">
        <v>345.56</v>
      </c>
      <c r="Y2436" s="157">
        <v>44926</v>
      </c>
    </row>
    <row r="2437" spans="1:25" x14ac:dyDescent="0.25">
      <c r="A2437" s="437"/>
      <c r="B2437" s="34"/>
      <c r="C2437" s="34"/>
      <c r="D2437" s="132"/>
      <c r="E2437" s="883"/>
      <c r="F2437" s="530" t="s">
        <v>31</v>
      </c>
      <c r="G2437" s="501" t="s">
        <v>18</v>
      </c>
      <c r="H2437" s="501" t="s">
        <v>18</v>
      </c>
      <c r="I2437" s="501" t="s">
        <v>18</v>
      </c>
      <c r="J2437" s="501" t="s">
        <v>18</v>
      </c>
      <c r="K2437" s="501" t="s">
        <v>18</v>
      </c>
      <c r="L2437" s="109">
        <v>3350.2</v>
      </c>
      <c r="M2437" s="109">
        <v>2999.4</v>
      </c>
      <c r="N2437" s="109">
        <v>957</v>
      </c>
      <c r="O2437" s="910">
        <v>56</v>
      </c>
      <c r="P2437" s="350" t="s">
        <v>18</v>
      </c>
      <c r="Q2437" s="114">
        <v>893684</v>
      </c>
      <c r="R2437" s="109">
        <v>0</v>
      </c>
      <c r="S2437" s="109">
        <v>420411.53</v>
      </c>
      <c r="T2437" s="109">
        <v>0</v>
      </c>
      <c r="U2437" s="109">
        <v>473272.47</v>
      </c>
      <c r="V2437" s="109">
        <v>0</v>
      </c>
      <c r="W2437" s="109" t="s">
        <v>18</v>
      </c>
      <c r="X2437" s="109" t="s">
        <v>18</v>
      </c>
      <c r="Y2437" s="110" t="s">
        <v>18</v>
      </c>
    </row>
    <row r="2438" spans="1:25" ht="15" x14ac:dyDescent="0.25">
      <c r="A2438" s="484" t="s">
        <v>1142</v>
      </c>
      <c r="B2438" s="97" t="s">
        <v>1478</v>
      </c>
      <c r="C2438" s="97">
        <v>3</v>
      </c>
      <c r="D2438" s="211" t="s">
        <v>2274</v>
      </c>
      <c r="E2438" s="883" t="s">
        <v>757</v>
      </c>
      <c r="F2438" s="698" t="s">
        <v>736</v>
      </c>
      <c r="G2438" s="284" t="s">
        <v>38</v>
      </c>
      <c r="H2438" s="884">
        <v>1963</v>
      </c>
      <c r="I2438" s="884"/>
      <c r="J2438" s="788" t="s">
        <v>729</v>
      </c>
      <c r="K2438" s="788" t="s">
        <v>58</v>
      </c>
      <c r="L2438" s="956">
        <v>2377.3000000000002</v>
      </c>
      <c r="M2438" s="956">
        <v>2113</v>
      </c>
      <c r="N2438" s="956">
        <v>624</v>
      </c>
      <c r="O2438" s="98">
        <v>92</v>
      </c>
      <c r="P2438" s="336" t="s">
        <v>2138</v>
      </c>
      <c r="Q2438" s="113">
        <v>4738743</v>
      </c>
      <c r="R2438" s="956">
        <v>0</v>
      </c>
      <c r="S2438" s="956">
        <v>2229224.42</v>
      </c>
      <c r="T2438" s="956">
        <v>0</v>
      </c>
      <c r="U2438" s="956">
        <v>2509518.58</v>
      </c>
      <c r="V2438" s="956">
        <v>0</v>
      </c>
      <c r="W2438" s="956">
        <f>Q2438/L2438</f>
        <v>1993.3298279560845</v>
      </c>
      <c r="X2438" s="956">
        <v>1993.33</v>
      </c>
      <c r="Y2438" s="157">
        <v>44926</v>
      </c>
    </row>
    <row r="2439" spans="1:25" x14ac:dyDescent="0.25">
      <c r="A2439" s="437"/>
      <c r="B2439" s="34"/>
      <c r="C2439" s="34"/>
      <c r="D2439" s="132"/>
      <c r="E2439" s="883"/>
      <c r="F2439" s="530" t="s">
        <v>31</v>
      </c>
      <c r="G2439" s="501" t="s">
        <v>18</v>
      </c>
      <c r="H2439" s="501" t="s">
        <v>18</v>
      </c>
      <c r="I2439" s="501" t="s">
        <v>18</v>
      </c>
      <c r="J2439" s="501" t="s">
        <v>18</v>
      </c>
      <c r="K2439" s="501" t="s">
        <v>18</v>
      </c>
      <c r="L2439" s="109">
        <f>L2438</f>
        <v>2377.3000000000002</v>
      </c>
      <c r="M2439" s="109">
        <f>M2438</f>
        <v>2113</v>
      </c>
      <c r="N2439" s="109">
        <f>N2438</f>
        <v>624</v>
      </c>
      <c r="O2439" s="910">
        <f>O2438</f>
        <v>92</v>
      </c>
      <c r="P2439" s="350" t="s">
        <v>18</v>
      </c>
      <c r="Q2439" s="114">
        <v>4738743</v>
      </c>
      <c r="R2439" s="109">
        <v>0</v>
      </c>
      <c r="S2439" s="109">
        <v>2229224.42</v>
      </c>
      <c r="T2439" s="109">
        <v>0</v>
      </c>
      <c r="U2439" s="109">
        <v>2509518.58</v>
      </c>
      <c r="V2439" s="109">
        <v>0</v>
      </c>
      <c r="W2439" s="109" t="s">
        <v>18</v>
      </c>
      <c r="X2439" s="109" t="s">
        <v>18</v>
      </c>
      <c r="Y2439" s="110" t="s">
        <v>18</v>
      </c>
    </row>
    <row r="2440" spans="1:25" ht="15" x14ac:dyDescent="0.25">
      <c r="A2440" s="484" t="s">
        <v>1404</v>
      </c>
      <c r="B2440" s="97" t="s">
        <v>1979</v>
      </c>
      <c r="C2440" s="97">
        <v>20</v>
      </c>
      <c r="D2440" s="211" t="s">
        <v>2265</v>
      </c>
      <c r="E2440" s="883" t="s">
        <v>758</v>
      </c>
      <c r="F2440" s="698" t="s">
        <v>778</v>
      </c>
      <c r="G2440" s="284" t="s">
        <v>38</v>
      </c>
      <c r="H2440" s="884">
        <v>1966</v>
      </c>
      <c r="I2440" s="884"/>
      <c r="J2440" s="788" t="s">
        <v>738</v>
      </c>
      <c r="K2440" s="284">
        <v>4</v>
      </c>
      <c r="L2440" s="956">
        <v>2787.7</v>
      </c>
      <c r="M2440" s="956">
        <v>2561.9</v>
      </c>
      <c r="N2440" s="956">
        <v>960</v>
      </c>
      <c r="O2440" s="98">
        <v>27</v>
      </c>
      <c r="P2440" s="336" t="s">
        <v>2135</v>
      </c>
      <c r="Q2440" s="113">
        <v>328976</v>
      </c>
      <c r="R2440" s="956">
        <v>0</v>
      </c>
      <c r="S2440" s="956">
        <v>154758.62</v>
      </c>
      <c r="T2440" s="956">
        <v>0</v>
      </c>
      <c r="U2440" s="956">
        <v>174217.38</v>
      </c>
      <c r="V2440" s="956">
        <v>0</v>
      </c>
      <c r="W2440" s="956">
        <f t="shared" ref="W2440:W2441" si="1627">Q2440/L2440</f>
        <v>118.00982889120064</v>
      </c>
      <c r="X2440" s="956">
        <v>118.01</v>
      </c>
      <c r="Y2440" s="157">
        <v>44926</v>
      </c>
    </row>
    <row r="2441" spans="1:25" ht="15" x14ac:dyDescent="0.25">
      <c r="A2441" s="484" t="s">
        <v>1404</v>
      </c>
      <c r="B2441" s="97" t="s">
        <v>1979</v>
      </c>
      <c r="C2441" s="97">
        <v>10</v>
      </c>
      <c r="D2441" s="211" t="s">
        <v>2129</v>
      </c>
      <c r="E2441" s="883" t="s">
        <v>758</v>
      </c>
      <c r="F2441" s="698" t="s">
        <v>778</v>
      </c>
      <c r="G2441" s="284" t="s">
        <v>38</v>
      </c>
      <c r="H2441" s="884">
        <v>1966</v>
      </c>
      <c r="I2441" s="884"/>
      <c r="J2441" s="788" t="s">
        <v>738</v>
      </c>
      <c r="K2441" s="284">
        <v>4</v>
      </c>
      <c r="L2441" s="956">
        <v>2787.7</v>
      </c>
      <c r="M2441" s="956">
        <v>2561.9</v>
      </c>
      <c r="N2441" s="956">
        <v>960</v>
      </c>
      <c r="O2441" s="98">
        <v>27</v>
      </c>
      <c r="P2441" s="336" t="s">
        <v>2129</v>
      </c>
      <c r="Q2441" s="113">
        <v>11314940</v>
      </c>
      <c r="R2441" s="956">
        <v>0</v>
      </c>
      <c r="S2441" s="956">
        <v>5322833.62</v>
      </c>
      <c r="T2441" s="956">
        <v>0</v>
      </c>
      <c r="U2441" s="956">
        <v>5992106.3799999999</v>
      </c>
      <c r="V2441" s="956">
        <v>0</v>
      </c>
      <c r="W2441" s="956">
        <f t="shared" si="1627"/>
        <v>4058.8800803529793</v>
      </c>
      <c r="X2441" s="956">
        <v>4058.88</v>
      </c>
      <c r="Y2441" s="157">
        <v>44926</v>
      </c>
    </row>
    <row r="2442" spans="1:25" x14ac:dyDescent="0.25">
      <c r="A2442" s="437"/>
      <c r="B2442" s="34"/>
      <c r="C2442" s="34"/>
      <c r="D2442" s="132"/>
      <c r="E2442" s="883"/>
      <c r="F2442" s="530" t="s">
        <v>31</v>
      </c>
      <c r="G2442" s="501" t="s">
        <v>18</v>
      </c>
      <c r="H2442" s="501" t="s">
        <v>18</v>
      </c>
      <c r="I2442" s="501" t="s">
        <v>18</v>
      </c>
      <c r="J2442" s="501" t="s">
        <v>18</v>
      </c>
      <c r="K2442" s="501" t="s">
        <v>18</v>
      </c>
      <c r="L2442" s="109">
        <f>L2440</f>
        <v>2787.7</v>
      </c>
      <c r="M2442" s="109">
        <f>M2440</f>
        <v>2561.9</v>
      </c>
      <c r="N2442" s="109">
        <f>N2440</f>
        <v>960</v>
      </c>
      <c r="O2442" s="910">
        <f>O2440</f>
        <v>27</v>
      </c>
      <c r="P2442" s="350" t="s">
        <v>18</v>
      </c>
      <c r="Q2442" s="114">
        <v>11643916</v>
      </c>
      <c r="R2442" s="109">
        <v>0</v>
      </c>
      <c r="S2442" s="109">
        <v>5477592.2400000002</v>
      </c>
      <c r="T2442" s="109">
        <v>0</v>
      </c>
      <c r="U2442" s="109">
        <v>6166323.7599999998</v>
      </c>
      <c r="V2442" s="109">
        <v>0</v>
      </c>
      <c r="W2442" s="109" t="s">
        <v>18</v>
      </c>
      <c r="X2442" s="109" t="s">
        <v>18</v>
      </c>
      <c r="Y2442" s="110" t="s">
        <v>18</v>
      </c>
    </row>
    <row r="2443" spans="1:25" ht="15" x14ac:dyDescent="0.25">
      <c r="A2443" s="484" t="s">
        <v>1405</v>
      </c>
      <c r="B2443" s="97" t="s">
        <v>1980</v>
      </c>
      <c r="C2443" s="97">
        <v>20</v>
      </c>
      <c r="D2443" s="211" t="s">
        <v>2263</v>
      </c>
      <c r="E2443" s="883" t="s">
        <v>759</v>
      </c>
      <c r="F2443" s="698" t="s">
        <v>779</v>
      </c>
      <c r="G2443" s="284" t="s">
        <v>38</v>
      </c>
      <c r="H2443" s="884">
        <v>1971</v>
      </c>
      <c r="I2443" s="884"/>
      <c r="J2443" s="788" t="s">
        <v>776</v>
      </c>
      <c r="K2443" s="284">
        <v>4</v>
      </c>
      <c r="L2443" s="956">
        <v>4608</v>
      </c>
      <c r="M2443" s="956">
        <v>4166.8</v>
      </c>
      <c r="N2443" s="956">
        <v>1583</v>
      </c>
      <c r="O2443" s="98">
        <v>128</v>
      </c>
      <c r="P2443" s="337" t="s">
        <v>35</v>
      </c>
      <c r="Q2443" s="113">
        <v>342881</v>
      </c>
      <c r="R2443" s="956">
        <v>0</v>
      </c>
      <c r="S2443" s="956">
        <v>161299.88</v>
      </c>
      <c r="T2443" s="956">
        <v>0</v>
      </c>
      <c r="U2443" s="956">
        <v>181581.12</v>
      </c>
      <c r="V2443" s="956">
        <v>0</v>
      </c>
      <c r="W2443" s="956">
        <f t="shared" ref="W2443:W2446" si="1628">Q2443/L2443</f>
        <v>74.409939236111114</v>
      </c>
      <c r="X2443" s="956">
        <v>74.41</v>
      </c>
      <c r="Y2443" s="157">
        <v>44926</v>
      </c>
    </row>
    <row r="2444" spans="1:25" ht="15" x14ac:dyDescent="0.25">
      <c r="A2444" s="484" t="s">
        <v>1405</v>
      </c>
      <c r="B2444" s="97" t="s">
        <v>1980</v>
      </c>
      <c r="C2444" s="97">
        <v>5</v>
      </c>
      <c r="D2444" s="211" t="s">
        <v>2271</v>
      </c>
      <c r="E2444" s="883" t="s">
        <v>759</v>
      </c>
      <c r="F2444" s="698" t="s">
        <v>779</v>
      </c>
      <c r="G2444" s="284" t="s">
        <v>38</v>
      </c>
      <c r="H2444" s="884">
        <v>1971</v>
      </c>
      <c r="I2444" s="884"/>
      <c r="J2444" s="788" t="s">
        <v>776</v>
      </c>
      <c r="K2444" s="284">
        <v>4</v>
      </c>
      <c r="L2444" s="956">
        <v>4608</v>
      </c>
      <c r="M2444" s="956">
        <v>4166.8</v>
      </c>
      <c r="N2444" s="956">
        <v>1583</v>
      </c>
      <c r="O2444" s="98">
        <v>128</v>
      </c>
      <c r="P2444" s="336" t="s">
        <v>2120</v>
      </c>
      <c r="Q2444" s="113">
        <v>3059804</v>
      </c>
      <c r="R2444" s="956">
        <v>0</v>
      </c>
      <c r="S2444" s="956">
        <v>1439409.1</v>
      </c>
      <c r="T2444" s="956">
        <v>0</v>
      </c>
      <c r="U2444" s="956">
        <v>1620394.9</v>
      </c>
      <c r="V2444" s="956">
        <v>0</v>
      </c>
      <c r="W2444" s="956">
        <f t="shared" si="1628"/>
        <v>664.01996527777783</v>
      </c>
      <c r="X2444" s="956">
        <v>664.02</v>
      </c>
      <c r="Y2444" s="157">
        <v>44926</v>
      </c>
    </row>
    <row r="2445" spans="1:25" ht="15" x14ac:dyDescent="0.25">
      <c r="A2445" s="484" t="s">
        <v>1405</v>
      </c>
      <c r="B2445" s="97" t="s">
        <v>1981</v>
      </c>
      <c r="C2445" s="97">
        <v>20</v>
      </c>
      <c r="D2445" s="211" t="s">
        <v>2264</v>
      </c>
      <c r="E2445" s="883" t="s">
        <v>759</v>
      </c>
      <c r="F2445" s="698" t="s">
        <v>779</v>
      </c>
      <c r="G2445" s="284" t="s">
        <v>38</v>
      </c>
      <c r="H2445" s="884">
        <v>1971</v>
      </c>
      <c r="I2445" s="884"/>
      <c r="J2445" s="788" t="s">
        <v>776</v>
      </c>
      <c r="K2445" s="284">
        <v>4</v>
      </c>
      <c r="L2445" s="956">
        <v>4608</v>
      </c>
      <c r="M2445" s="956">
        <v>4166.8</v>
      </c>
      <c r="N2445" s="956">
        <v>1583</v>
      </c>
      <c r="O2445" s="98">
        <v>128</v>
      </c>
      <c r="P2445" s="336" t="s">
        <v>2119</v>
      </c>
      <c r="Q2445" s="113">
        <v>457206</v>
      </c>
      <c r="R2445" s="956">
        <v>0</v>
      </c>
      <c r="S2445" s="956">
        <v>215081.25</v>
      </c>
      <c r="T2445" s="956">
        <v>0</v>
      </c>
      <c r="U2445" s="956">
        <v>242124.75</v>
      </c>
      <c r="V2445" s="956">
        <v>0</v>
      </c>
      <c r="W2445" s="956">
        <f t="shared" si="1628"/>
        <v>99.220052083333329</v>
      </c>
      <c r="X2445" s="956">
        <v>99.22</v>
      </c>
      <c r="Y2445" s="157">
        <v>44926</v>
      </c>
    </row>
    <row r="2446" spans="1:25" ht="15" x14ac:dyDescent="0.25">
      <c r="A2446" s="484" t="s">
        <v>1405</v>
      </c>
      <c r="B2446" s="97" t="s">
        <v>1981</v>
      </c>
      <c r="C2446" s="97">
        <v>1</v>
      </c>
      <c r="D2446" s="211" t="s">
        <v>2272</v>
      </c>
      <c r="E2446" s="883" t="s">
        <v>759</v>
      </c>
      <c r="F2446" s="698" t="s">
        <v>779</v>
      </c>
      <c r="G2446" s="284" t="s">
        <v>38</v>
      </c>
      <c r="H2446" s="884">
        <v>1971</v>
      </c>
      <c r="I2446" s="884"/>
      <c r="J2446" s="788" t="s">
        <v>776</v>
      </c>
      <c r="K2446" s="284">
        <v>4</v>
      </c>
      <c r="L2446" s="956">
        <v>4608</v>
      </c>
      <c r="M2446" s="956">
        <v>4166.8</v>
      </c>
      <c r="N2446" s="956">
        <v>1583</v>
      </c>
      <c r="O2446" s="98">
        <v>128</v>
      </c>
      <c r="P2446" s="336" t="s">
        <v>2111</v>
      </c>
      <c r="Q2446" s="113">
        <v>5408778</v>
      </c>
      <c r="R2446" s="956">
        <v>0</v>
      </c>
      <c r="S2446" s="956">
        <v>2544425.81</v>
      </c>
      <c r="T2446" s="956">
        <v>0</v>
      </c>
      <c r="U2446" s="956">
        <v>2864352.19</v>
      </c>
      <c r="V2446" s="956">
        <v>0</v>
      </c>
      <c r="W2446" s="956">
        <f t="shared" si="1628"/>
        <v>1173.7799479166667</v>
      </c>
      <c r="X2446" s="956">
        <v>1173.78</v>
      </c>
      <c r="Y2446" s="157">
        <v>44926</v>
      </c>
    </row>
    <row r="2447" spans="1:25" x14ac:dyDescent="0.25">
      <c r="A2447" s="437"/>
      <c r="B2447" s="34"/>
      <c r="C2447" s="34"/>
      <c r="D2447" s="132"/>
      <c r="E2447" s="909"/>
      <c r="F2447" s="530" t="s">
        <v>31</v>
      </c>
      <c r="G2447" s="501" t="s">
        <v>18</v>
      </c>
      <c r="H2447" s="501" t="s">
        <v>18</v>
      </c>
      <c r="I2447" s="501" t="s">
        <v>18</v>
      </c>
      <c r="J2447" s="501" t="s">
        <v>18</v>
      </c>
      <c r="K2447" s="501" t="s">
        <v>18</v>
      </c>
      <c r="L2447" s="109">
        <f>L2445</f>
        <v>4608</v>
      </c>
      <c r="M2447" s="109">
        <f>M2445</f>
        <v>4166.8</v>
      </c>
      <c r="N2447" s="109">
        <f>N2445</f>
        <v>1583</v>
      </c>
      <c r="O2447" s="910">
        <f>O2445</f>
        <v>128</v>
      </c>
      <c r="P2447" s="350" t="s">
        <v>18</v>
      </c>
      <c r="Q2447" s="114">
        <v>9268669</v>
      </c>
      <c r="R2447" s="109">
        <v>0</v>
      </c>
      <c r="S2447" s="109">
        <v>4360216.04</v>
      </c>
      <c r="T2447" s="109">
        <v>0</v>
      </c>
      <c r="U2447" s="109">
        <v>4908452.96</v>
      </c>
      <c r="V2447" s="109">
        <v>0</v>
      </c>
      <c r="W2447" s="109" t="s">
        <v>18</v>
      </c>
      <c r="X2447" s="109" t="s">
        <v>18</v>
      </c>
      <c r="Y2447" s="110" t="s">
        <v>18</v>
      </c>
    </row>
    <row r="2448" spans="1:25" ht="15" x14ac:dyDescent="0.25">
      <c r="A2448" s="484" t="s">
        <v>1406</v>
      </c>
      <c r="B2448" s="97" t="s">
        <v>1982</v>
      </c>
      <c r="C2448" s="97">
        <v>20</v>
      </c>
      <c r="D2448" s="211" t="s">
        <v>2263</v>
      </c>
      <c r="E2448" s="883" t="s">
        <v>760</v>
      </c>
      <c r="F2448" s="698" t="s">
        <v>780</v>
      </c>
      <c r="G2448" s="284" t="s">
        <v>38</v>
      </c>
      <c r="H2448" s="884">
        <v>1960</v>
      </c>
      <c r="I2448" s="884"/>
      <c r="J2448" s="788" t="s">
        <v>781</v>
      </c>
      <c r="K2448" s="284">
        <v>3</v>
      </c>
      <c r="L2448" s="956">
        <v>1673.8</v>
      </c>
      <c r="M2448" s="956">
        <v>1506.5</v>
      </c>
      <c r="N2448" s="956">
        <v>600</v>
      </c>
      <c r="O2448" s="98">
        <v>64</v>
      </c>
      <c r="P2448" s="337" t="s">
        <v>35</v>
      </c>
      <c r="Q2448" s="113">
        <v>90988</v>
      </c>
      <c r="R2448" s="956">
        <v>0</v>
      </c>
      <c r="S2448" s="956">
        <v>42803.05</v>
      </c>
      <c r="T2448" s="956">
        <v>0</v>
      </c>
      <c r="U2448" s="956">
        <v>48184.95</v>
      </c>
      <c r="V2448" s="956">
        <v>0</v>
      </c>
      <c r="W2448" s="956">
        <f t="shared" ref="W2448:W2450" si="1629">Q2448/L2448</f>
        <v>54.360138606763059</v>
      </c>
      <c r="X2448" s="956">
        <v>54.36</v>
      </c>
      <c r="Y2448" s="157">
        <v>44926</v>
      </c>
    </row>
    <row r="2449" spans="1:25" ht="15" x14ac:dyDescent="0.25">
      <c r="A2449" s="484" t="s">
        <v>1406</v>
      </c>
      <c r="B2449" s="97" t="s">
        <v>1982</v>
      </c>
      <c r="C2449" s="97">
        <v>5</v>
      </c>
      <c r="D2449" s="211" t="s">
        <v>2271</v>
      </c>
      <c r="E2449" s="883" t="s">
        <v>760</v>
      </c>
      <c r="F2449" s="698" t="s">
        <v>780</v>
      </c>
      <c r="G2449" s="284" t="s">
        <v>38</v>
      </c>
      <c r="H2449" s="884">
        <v>1960</v>
      </c>
      <c r="I2449" s="884"/>
      <c r="J2449" s="788" t="s">
        <v>781</v>
      </c>
      <c r="K2449" s="284">
        <v>3</v>
      </c>
      <c r="L2449" s="956">
        <v>1673.8</v>
      </c>
      <c r="M2449" s="956">
        <v>1506.5</v>
      </c>
      <c r="N2449" s="956">
        <v>600</v>
      </c>
      <c r="O2449" s="98">
        <v>64</v>
      </c>
      <c r="P2449" s="336" t="s">
        <v>2120</v>
      </c>
      <c r="Q2449" s="113">
        <v>506107</v>
      </c>
      <c r="R2449" s="956">
        <v>0</v>
      </c>
      <c r="S2449" s="956">
        <v>238085.52000000002</v>
      </c>
      <c r="T2449" s="956">
        <v>0</v>
      </c>
      <c r="U2449" s="956">
        <v>268021.48</v>
      </c>
      <c r="V2449" s="956">
        <v>0</v>
      </c>
      <c r="W2449" s="956">
        <f t="shared" si="1629"/>
        <v>302.37005615963676</v>
      </c>
      <c r="X2449" s="956">
        <v>302.37</v>
      </c>
      <c r="Y2449" s="157">
        <v>44926</v>
      </c>
    </row>
    <row r="2450" spans="1:25" ht="15" x14ac:dyDescent="0.25">
      <c r="A2450" s="484" t="s">
        <v>1406</v>
      </c>
      <c r="B2450" s="97" t="s">
        <v>1983</v>
      </c>
      <c r="C2450" s="97">
        <v>4</v>
      </c>
      <c r="D2450" s="211" t="s">
        <v>2273</v>
      </c>
      <c r="E2450" s="883" t="s">
        <v>760</v>
      </c>
      <c r="F2450" s="698" t="s">
        <v>780</v>
      </c>
      <c r="G2450" s="284" t="s">
        <v>38</v>
      </c>
      <c r="H2450" s="884">
        <v>1960</v>
      </c>
      <c r="I2450" s="884"/>
      <c r="J2450" s="788" t="s">
        <v>781</v>
      </c>
      <c r="K2450" s="284">
        <v>3</v>
      </c>
      <c r="L2450" s="956">
        <v>1673.8</v>
      </c>
      <c r="M2450" s="956">
        <v>1506.5</v>
      </c>
      <c r="N2450" s="956">
        <v>600</v>
      </c>
      <c r="O2450" s="98">
        <v>64</v>
      </c>
      <c r="P2450" s="336" t="s">
        <v>2115</v>
      </c>
      <c r="Q2450" s="113">
        <v>659812</v>
      </c>
      <c r="R2450" s="956">
        <v>0</v>
      </c>
      <c r="S2450" s="956">
        <v>310392.23</v>
      </c>
      <c r="T2450" s="956">
        <v>0</v>
      </c>
      <c r="U2450" s="956">
        <v>349419.77</v>
      </c>
      <c r="V2450" s="956">
        <v>0</v>
      </c>
      <c r="W2450" s="956">
        <f t="shared" si="1629"/>
        <v>394.20002389771776</v>
      </c>
      <c r="X2450" s="956">
        <v>394.2</v>
      </c>
      <c r="Y2450" s="157">
        <v>44926</v>
      </c>
    </row>
    <row r="2451" spans="1:25" x14ac:dyDescent="0.25">
      <c r="A2451" s="437"/>
      <c r="B2451" s="34"/>
      <c r="C2451" s="34"/>
      <c r="D2451" s="132"/>
      <c r="E2451" s="909"/>
      <c r="F2451" s="530" t="s">
        <v>31</v>
      </c>
      <c r="G2451" s="501" t="s">
        <v>18</v>
      </c>
      <c r="H2451" s="501" t="s">
        <v>18</v>
      </c>
      <c r="I2451" s="501" t="s">
        <v>18</v>
      </c>
      <c r="J2451" s="501" t="s">
        <v>18</v>
      </c>
      <c r="K2451" s="501" t="s">
        <v>18</v>
      </c>
      <c r="L2451" s="109">
        <f>L2448</f>
        <v>1673.8</v>
      </c>
      <c r="M2451" s="109">
        <v>1506.5</v>
      </c>
      <c r="N2451" s="109">
        <f>N2448</f>
        <v>600</v>
      </c>
      <c r="O2451" s="910">
        <f>O2448</f>
        <v>64</v>
      </c>
      <c r="P2451" s="350" t="s">
        <v>18</v>
      </c>
      <c r="Q2451" s="114">
        <v>1256907</v>
      </c>
      <c r="R2451" s="109">
        <v>0</v>
      </c>
      <c r="S2451" s="109">
        <v>591280.80000000005</v>
      </c>
      <c r="T2451" s="109">
        <v>0</v>
      </c>
      <c r="U2451" s="109">
        <v>665626.19999999995</v>
      </c>
      <c r="V2451" s="109">
        <v>0</v>
      </c>
      <c r="W2451" s="109" t="s">
        <v>18</v>
      </c>
      <c r="X2451" s="109" t="s">
        <v>18</v>
      </c>
      <c r="Y2451" s="110" t="s">
        <v>18</v>
      </c>
    </row>
    <row r="2452" spans="1:25" ht="15" x14ac:dyDescent="0.25">
      <c r="A2452" s="484" t="s">
        <v>1407</v>
      </c>
      <c r="B2452" s="97" t="s">
        <v>1984</v>
      </c>
      <c r="C2452" s="97">
        <v>4</v>
      </c>
      <c r="D2452" s="211" t="s">
        <v>2273</v>
      </c>
      <c r="E2452" s="883" t="s">
        <v>761</v>
      </c>
      <c r="F2452" s="698" t="s">
        <v>782</v>
      </c>
      <c r="G2452" s="284" t="s">
        <v>38</v>
      </c>
      <c r="H2452" s="284">
        <v>1960</v>
      </c>
      <c r="I2452" s="284"/>
      <c r="J2452" s="284" t="s">
        <v>773</v>
      </c>
      <c r="K2452" s="284">
        <v>4</v>
      </c>
      <c r="L2452" s="956">
        <v>2890.8</v>
      </c>
      <c r="M2452" s="956">
        <v>2017.9</v>
      </c>
      <c r="N2452" s="956">
        <v>671.4</v>
      </c>
      <c r="O2452" s="98">
        <v>102</v>
      </c>
      <c r="P2452" s="336" t="s">
        <v>2115</v>
      </c>
      <c r="Q2452" s="113">
        <v>550196</v>
      </c>
      <c r="R2452" s="956">
        <v>0</v>
      </c>
      <c r="S2452" s="956">
        <v>258826.09999999998</v>
      </c>
      <c r="T2452" s="956">
        <v>0</v>
      </c>
      <c r="U2452" s="956">
        <v>291369.90000000002</v>
      </c>
      <c r="V2452" s="956">
        <v>0</v>
      </c>
      <c r="W2452" s="956">
        <f>Q2452/L2452</f>
        <v>190.32655320326552</v>
      </c>
      <c r="X2452" s="956">
        <v>174.42</v>
      </c>
      <c r="Y2452" s="157">
        <v>44926</v>
      </c>
    </row>
    <row r="2453" spans="1:25" x14ac:dyDescent="0.25">
      <c r="A2453" s="437"/>
      <c r="B2453" s="34"/>
      <c r="C2453" s="34"/>
      <c r="D2453" s="132"/>
      <c r="E2453" s="883"/>
      <c r="F2453" s="530" t="s">
        <v>31</v>
      </c>
      <c r="G2453" s="501" t="s">
        <v>18</v>
      </c>
      <c r="H2453" s="501" t="s">
        <v>18</v>
      </c>
      <c r="I2453" s="501" t="s">
        <v>18</v>
      </c>
      <c r="J2453" s="501" t="s">
        <v>18</v>
      </c>
      <c r="K2453" s="501" t="s">
        <v>18</v>
      </c>
      <c r="L2453" s="109">
        <v>2890.8</v>
      </c>
      <c r="M2453" s="109">
        <v>2017.9</v>
      </c>
      <c r="N2453" s="109">
        <v>671.4</v>
      </c>
      <c r="O2453" s="910">
        <v>102</v>
      </c>
      <c r="P2453" s="350" t="s">
        <v>18</v>
      </c>
      <c r="Q2453" s="114">
        <v>550196</v>
      </c>
      <c r="R2453" s="109">
        <v>0</v>
      </c>
      <c r="S2453" s="109">
        <v>258826.09999999998</v>
      </c>
      <c r="T2453" s="109">
        <v>0</v>
      </c>
      <c r="U2453" s="109">
        <v>291369.90000000002</v>
      </c>
      <c r="V2453" s="109">
        <v>0</v>
      </c>
      <c r="W2453" s="109" t="s">
        <v>18</v>
      </c>
      <c r="X2453" s="109" t="s">
        <v>18</v>
      </c>
      <c r="Y2453" s="110" t="s">
        <v>18</v>
      </c>
    </row>
    <row r="2454" spans="1:25" ht="15" x14ac:dyDescent="0.25">
      <c r="A2454" s="484" t="s">
        <v>1408</v>
      </c>
      <c r="B2454" s="97" t="s">
        <v>1985</v>
      </c>
      <c r="C2454" s="97">
        <v>5</v>
      </c>
      <c r="D2454" s="211" t="s">
        <v>2271</v>
      </c>
      <c r="E2454" s="883" t="s">
        <v>762</v>
      </c>
      <c r="F2454" s="698" t="s">
        <v>998</v>
      </c>
      <c r="G2454" s="284" t="s">
        <v>38</v>
      </c>
      <c r="H2454" s="284">
        <v>1961</v>
      </c>
      <c r="I2454" s="284"/>
      <c r="J2454" s="284" t="s">
        <v>773</v>
      </c>
      <c r="K2454" s="501">
        <v>4</v>
      </c>
      <c r="L2454" s="956">
        <v>2184.6</v>
      </c>
      <c r="M2454" s="956">
        <v>1903.5</v>
      </c>
      <c r="N2454" s="956">
        <v>600</v>
      </c>
      <c r="O2454" s="98">
        <v>84</v>
      </c>
      <c r="P2454" s="336" t="s">
        <v>2120</v>
      </c>
      <c r="Q2454" s="113">
        <v>790827</v>
      </c>
      <c r="R2454" s="956">
        <v>0</v>
      </c>
      <c r="S2454" s="956">
        <v>372025</v>
      </c>
      <c r="T2454" s="956">
        <v>0</v>
      </c>
      <c r="U2454" s="956">
        <v>418802</v>
      </c>
      <c r="V2454" s="956">
        <v>0</v>
      </c>
      <c r="W2454" s="956">
        <f>Q2454/L2454</f>
        <v>362.00082394946446</v>
      </c>
      <c r="X2454" s="956">
        <v>242.11</v>
      </c>
      <c r="Y2454" s="157">
        <v>44926</v>
      </c>
    </row>
    <row r="2455" spans="1:25" x14ac:dyDescent="0.25">
      <c r="A2455" s="437"/>
      <c r="B2455" s="34"/>
      <c r="C2455" s="34"/>
      <c r="D2455" s="132"/>
      <c r="E2455" s="883"/>
      <c r="F2455" s="530" t="s">
        <v>31</v>
      </c>
      <c r="G2455" s="501" t="s">
        <v>18</v>
      </c>
      <c r="H2455" s="501" t="s">
        <v>18</v>
      </c>
      <c r="I2455" s="501" t="s">
        <v>18</v>
      </c>
      <c r="J2455" s="501" t="s">
        <v>18</v>
      </c>
      <c r="K2455" s="501" t="s">
        <v>18</v>
      </c>
      <c r="L2455" s="109">
        <v>2184.6</v>
      </c>
      <c r="M2455" s="109">
        <v>1903.5</v>
      </c>
      <c r="N2455" s="109">
        <v>600</v>
      </c>
      <c r="O2455" s="910">
        <v>84</v>
      </c>
      <c r="P2455" s="350" t="s">
        <v>18</v>
      </c>
      <c r="Q2455" s="114">
        <v>790827</v>
      </c>
      <c r="R2455" s="109">
        <v>0</v>
      </c>
      <c r="S2455" s="109">
        <v>372025</v>
      </c>
      <c r="T2455" s="109">
        <v>0</v>
      </c>
      <c r="U2455" s="109">
        <v>418802</v>
      </c>
      <c r="V2455" s="109">
        <v>0</v>
      </c>
      <c r="W2455" s="109" t="s">
        <v>18</v>
      </c>
      <c r="X2455" s="109" t="s">
        <v>18</v>
      </c>
      <c r="Y2455" s="110" t="s">
        <v>18</v>
      </c>
    </row>
    <row r="2456" spans="1:25" ht="15" x14ac:dyDescent="0.25">
      <c r="A2456" s="484" t="s">
        <v>1409</v>
      </c>
      <c r="B2456" s="97" t="s">
        <v>1986</v>
      </c>
      <c r="C2456" s="97">
        <v>3</v>
      </c>
      <c r="D2456" s="211" t="s">
        <v>2274</v>
      </c>
      <c r="E2456" s="883" t="s">
        <v>763</v>
      </c>
      <c r="F2456" s="698" t="s">
        <v>783</v>
      </c>
      <c r="G2456" s="284" t="s">
        <v>38</v>
      </c>
      <c r="H2456" s="284">
        <v>1961</v>
      </c>
      <c r="I2456" s="284"/>
      <c r="J2456" s="284" t="s">
        <v>773</v>
      </c>
      <c r="K2456" s="284">
        <v>4</v>
      </c>
      <c r="L2456" s="956">
        <v>2184.6</v>
      </c>
      <c r="M2456" s="956">
        <v>1903.5</v>
      </c>
      <c r="N2456" s="956">
        <v>600</v>
      </c>
      <c r="O2456" s="98">
        <v>89</v>
      </c>
      <c r="P2456" s="336" t="s">
        <v>2138</v>
      </c>
      <c r="Q2456" s="113">
        <v>1771519</v>
      </c>
      <c r="R2456" s="956">
        <v>0</v>
      </c>
      <c r="S2456" s="956">
        <v>833367.29</v>
      </c>
      <c r="T2456" s="956">
        <v>0</v>
      </c>
      <c r="U2456" s="956">
        <v>938151.71</v>
      </c>
      <c r="V2456" s="956">
        <v>0</v>
      </c>
      <c r="W2456" s="956">
        <f t="shared" ref="W2456:W2457" si="1630">Q2456/L2456</f>
        <v>810.9122951570082</v>
      </c>
      <c r="X2456" s="956">
        <v>645.02</v>
      </c>
      <c r="Y2456" s="157">
        <v>44926</v>
      </c>
    </row>
    <row r="2457" spans="1:25" ht="15" x14ac:dyDescent="0.25">
      <c r="A2457" s="484" t="s">
        <v>1409</v>
      </c>
      <c r="B2457" s="97" t="s">
        <v>1987</v>
      </c>
      <c r="C2457" s="97">
        <v>4</v>
      </c>
      <c r="D2457" s="211" t="s">
        <v>2273</v>
      </c>
      <c r="E2457" s="883" t="s">
        <v>763</v>
      </c>
      <c r="F2457" s="698" t="s">
        <v>783</v>
      </c>
      <c r="G2457" s="284" t="s">
        <v>38</v>
      </c>
      <c r="H2457" s="284">
        <v>1961</v>
      </c>
      <c r="I2457" s="284"/>
      <c r="J2457" s="284" t="s">
        <v>773</v>
      </c>
      <c r="K2457" s="284">
        <v>4</v>
      </c>
      <c r="L2457" s="956">
        <v>2184.6</v>
      </c>
      <c r="M2457" s="956">
        <v>1903.5</v>
      </c>
      <c r="N2457" s="956">
        <v>600</v>
      </c>
      <c r="O2457" s="98">
        <v>89</v>
      </c>
      <c r="P2457" s="336" t="s">
        <v>2115</v>
      </c>
      <c r="Q2457" s="113">
        <v>591937</v>
      </c>
      <c r="R2457" s="956">
        <v>0</v>
      </c>
      <c r="S2457" s="956">
        <v>278462.12</v>
      </c>
      <c r="T2457" s="956">
        <v>0</v>
      </c>
      <c r="U2457" s="956">
        <v>313474.88</v>
      </c>
      <c r="V2457" s="956">
        <v>0</v>
      </c>
      <c r="W2457" s="956">
        <f t="shared" si="1630"/>
        <v>270.95898562665934</v>
      </c>
      <c r="X2457" s="956">
        <v>174.42</v>
      </c>
      <c r="Y2457" s="157">
        <v>44926</v>
      </c>
    </row>
    <row r="2458" spans="1:25" x14ac:dyDescent="0.25">
      <c r="A2458" s="437"/>
      <c r="B2458" s="34"/>
      <c r="C2458" s="34"/>
      <c r="D2458" s="132"/>
      <c r="E2458" s="909"/>
      <c r="F2458" s="530" t="s">
        <v>31</v>
      </c>
      <c r="G2458" s="501" t="s">
        <v>18</v>
      </c>
      <c r="H2458" s="501" t="s">
        <v>18</v>
      </c>
      <c r="I2458" s="501" t="s">
        <v>18</v>
      </c>
      <c r="J2458" s="501" t="s">
        <v>18</v>
      </c>
      <c r="K2458" s="501" t="s">
        <v>18</v>
      </c>
      <c r="L2458" s="109">
        <v>2184.6</v>
      </c>
      <c r="M2458" s="109">
        <v>1903.5</v>
      </c>
      <c r="N2458" s="109">
        <v>600</v>
      </c>
      <c r="O2458" s="910">
        <v>89</v>
      </c>
      <c r="P2458" s="350" t="s">
        <v>18</v>
      </c>
      <c r="Q2458" s="114">
        <v>2363456</v>
      </c>
      <c r="R2458" s="109">
        <v>0</v>
      </c>
      <c r="S2458" s="109">
        <v>1111829.4100000001</v>
      </c>
      <c r="T2458" s="109">
        <v>0</v>
      </c>
      <c r="U2458" s="109">
        <v>1251626.5899999999</v>
      </c>
      <c r="V2458" s="109">
        <v>0</v>
      </c>
      <c r="W2458" s="109" t="s">
        <v>18</v>
      </c>
      <c r="X2458" s="109" t="s">
        <v>18</v>
      </c>
      <c r="Y2458" s="110" t="s">
        <v>18</v>
      </c>
    </row>
    <row r="2459" spans="1:25" ht="15" x14ac:dyDescent="0.25">
      <c r="A2459" s="484" t="s">
        <v>1326</v>
      </c>
      <c r="B2459" s="97" t="s">
        <v>1988</v>
      </c>
      <c r="C2459" s="97">
        <v>20</v>
      </c>
      <c r="D2459" s="211" t="s">
        <v>2267</v>
      </c>
      <c r="E2459" s="883" t="s">
        <v>764</v>
      </c>
      <c r="F2459" s="698" t="s">
        <v>772</v>
      </c>
      <c r="G2459" s="284" t="s">
        <v>38</v>
      </c>
      <c r="H2459" s="884">
        <v>1964</v>
      </c>
      <c r="I2459" s="884"/>
      <c r="J2459" s="788" t="s">
        <v>773</v>
      </c>
      <c r="K2459" s="284">
        <v>4</v>
      </c>
      <c r="L2459" s="956">
        <v>2773.8</v>
      </c>
      <c r="M2459" s="956">
        <v>2551.8000000000002</v>
      </c>
      <c r="N2459" s="956">
        <v>859</v>
      </c>
      <c r="O2459" s="98">
        <v>75</v>
      </c>
      <c r="P2459" s="336" t="s">
        <v>78</v>
      </c>
      <c r="Q2459" s="113">
        <v>216024</v>
      </c>
      <c r="R2459" s="956">
        <v>0</v>
      </c>
      <c r="S2459" s="956">
        <v>101623.15</v>
      </c>
      <c r="T2459" s="956">
        <v>0</v>
      </c>
      <c r="U2459" s="956">
        <v>114400.85</v>
      </c>
      <c r="V2459" s="956">
        <v>0</v>
      </c>
      <c r="W2459" s="956">
        <f t="shared" ref="W2459:W2468" si="1631">Q2459/L2459</f>
        <v>77.880164395414226</v>
      </c>
      <c r="X2459" s="956">
        <v>77.88</v>
      </c>
      <c r="Y2459" s="157">
        <v>44926</v>
      </c>
    </row>
    <row r="2460" spans="1:25" ht="15" x14ac:dyDescent="0.25">
      <c r="A2460" s="484" t="s">
        <v>1326</v>
      </c>
      <c r="B2460" s="97" t="s">
        <v>1988</v>
      </c>
      <c r="C2460" s="97">
        <v>3</v>
      </c>
      <c r="D2460" s="211" t="s">
        <v>2274</v>
      </c>
      <c r="E2460" s="883" t="s">
        <v>764</v>
      </c>
      <c r="F2460" s="698" t="s">
        <v>772</v>
      </c>
      <c r="G2460" s="284" t="s">
        <v>38</v>
      </c>
      <c r="H2460" s="884">
        <v>1964</v>
      </c>
      <c r="I2460" s="884"/>
      <c r="J2460" s="788" t="s">
        <v>773</v>
      </c>
      <c r="K2460" s="284">
        <v>4</v>
      </c>
      <c r="L2460" s="956">
        <v>2773.8</v>
      </c>
      <c r="M2460" s="956">
        <v>2551.8000000000002</v>
      </c>
      <c r="N2460" s="956">
        <v>859</v>
      </c>
      <c r="O2460" s="98">
        <v>75</v>
      </c>
      <c r="P2460" s="336" t="s">
        <v>2138</v>
      </c>
      <c r="Q2460" s="113">
        <v>1789156</v>
      </c>
      <c r="R2460" s="956">
        <v>0</v>
      </c>
      <c r="S2460" s="956">
        <v>841664.18</v>
      </c>
      <c r="T2460" s="956">
        <v>0</v>
      </c>
      <c r="U2460" s="956">
        <v>947491.82</v>
      </c>
      <c r="V2460" s="956">
        <v>0</v>
      </c>
      <c r="W2460" s="956">
        <f t="shared" si="1631"/>
        <v>645.01982839426057</v>
      </c>
      <c r="X2460" s="956">
        <v>645.02</v>
      </c>
      <c r="Y2460" s="157">
        <v>44926</v>
      </c>
    </row>
    <row r="2461" spans="1:25" ht="25.5" x14ac:dyDescent="0.25">
      <c r="A2461" s="484" t="s">
        <v>1326</v>
      </c>
      <c r="B2461" s="97" t="s">
        <v>1989</v>
      </c>
      <c r="C2461" s="97">
        <v>20</v>
      </c>
      <c r="D2461" s="211" t="s">
        <v>2268</v>
      </c>
      <c r="E2461" s="883" t="s">
        <v>764</v>
      </c>
      <c r="F2461" s="698" t="s">
        <v>772</v>
      </c>
      <c r="G2461" s="284" t="s">
        <v>38</v>
      </c>
      <c r="H2461" s="884">
        <v>1964</v>
      </c>
      <c r="I2461" s="884"/>
      <c r="J2461" s="788" t="s">
        <v>773</v>
      </c>
      <c r="K2461" s="284">
        <v>4</v>
      </c>
      <c r="L2461" s="956">
        <v>2773.8</v>
      </c>
      <c r="M2461" s="956">
        <v>2551.8000000000002</v>
      </c>
      <c r="N2461" s="956">
        <v>859</v>
      </c>
      <c r="O2461" s="98">
        <v>75</v>
      </c>
      <c r="P2461" s="336" t="s">
        <v>2140</v>
      </c>
      <c r="Q2461" s="113">
        <v>164070</v>
      </c>
      <c r="R2461" s="956">
        <v>0</v>
      </c>
      <c r="S2461" s="956">
        <v>77182.67</v>
      </c>
      <c r="T2461" s="956">
        <v>0</v>
      </c>
      <c r="U2461" s="956">
        <v>86887.33</v>
      </c>
      <c r="V2461" s="956">
        <v>0</v>
      </c>
      <c r="W2461" s="956">
        <f t="shared" si="1631"/>
        <v>59.149902660609989</v>
      </c>
      <c r="X2461" s="956">
        <v>59.15</v>
      </c>
      <c r="Y2461" s="157">
        <v>44926</v>
      </c>
    </row>
    <row r="2462" spans="1:25" ht="15" x14ac:dyDescent="0.25">
      <c r="A2462" s="484" t="s">
        <v>1326</v>
      </c>
      <c r="B2462" s="97" t="s">
        <v>1989</v>
      </c>
      <c r="C2462" s="97">
        <v>4</v>
      </c>
      <c r="D2462" s="211" t="s">
        <v>2273</v>
      </c>
      <c r="E2462" s="883" t="s">
        <v>764</v>
      </c>
      <c r="F2462" s="698" t="s">
        <v>772</v>
      </c>
      <c r="G2462" s="284" t="s">
        <v>38</v>
      </c>
      <c r="H2462" s="884">
        <v>1964</v>
      </c>
      <c r="I2462" s="884"/>
      <c r="J2462" s="788" t="s">
        <v>773</v>
      </c>
      <c r="K2462" s="284">
        <v>4</v>
      </c>
      <c r="L2462" s="956">
        <v>2773.8</v>
      </c>
      <c r="M2462" s="956">
        <v>2551.8000000000002</v>
      </c>
      <c r="N2462" s="956">
        <v>859</v>
      </c>
      <c r="O2462" s="98">
        <v>75</v>
      </c>
      <c r="P2462" s="336" t="s">
        <v>2115</v>
      </c>
      <c r="Q2462" s="113">
        <v>483806</v>
      </c>
      <c r="R2462" s="956">
        <v>0</v>
      </c>
      <c r="S2462" s="956">
        <v>227594.56</v>
      </c>
      <c r="T2462" s="956">
        <v>0</v>
      </c>
      <c r="U2462" s="956">
        <v>256211.44</v>
      </c>
      <c r="V2462" s="956">
        <v>0</v>
      </c>
      <c r="W2462" s="956">
        <f t="shared" si="1631"/>
        <v>174.41992933881318</v>
      </c>
      <c r="X2462" s="956">
        <v>174.42</v>
      </c>
      <c r="Y2462" s="157">
        <v>44926</v>
      </c>
    </row>
    <row r="2463" spans="1:25" ht="15" x14ac:dyDescent="0.25">
      <c r="A2463" s="484" t="s">
        <v>1326</v>
      </c>
      <c r="B2463" s="97" t="s">
        <v>1990</v>
      </c>
      <c r="C2463" s="97">
        <v>20</v>
      </c>
      <c r="D2463" s="211" t="s">
        <v>2263</v>
      </c>
      <c r="E2463" s="883" t="s">
        <v>764</v>
      </c>
      <c r="F2463" s="698" t="s">
        <v>772</v>
      </c>
      <c r="G2463" s="284" t="s">
        <v>38</v>
      </c>
      <c r="H2463" s="884">
        <v>1964</v>
      </c>
      <c r="I2463" s="884"/>
      <c r="J2463" s="788" t="s">
        <v>773</v>
      </c>
      <c r="K2463" s="284">
        <v>4</v>
      </c>
      <c r="L2463" s="956">
        <v>2773.8</v>
      </c>
      <c r="M2463" s="956">
        <v>2551.8000000000002</v>
      </c>
      <c r="N2463" s="956">
        <v>859</v>
      </c>
      <c r="O2463" s="98">
        <v>75</v>
      </c>
      <c r="P2463" s="337" t="s">
        <v>35</v>
      </c>
      <c r="Q2463" s="113">
        <v>164070</v>
      </c>
      <c r="R2463" s="956">
        <v>0</v>
      </c>
      <c r="S2463" s="956">
        <v>77182.67</v>
      </c>
      <c r="T2463" s="956">
        <v>0</v>
      </c>
      <c r="U2463" s="956">
        <v>86887.33</v>
      </c>
      <c r="V2463" s="956">
        <v>0</v>
      </c>
      <c r="W2463" s="956">
        <f t="shared" si="1631"/>
        <v>59.149902660609989</v>
      </c>
      <c r="X2463" s="956">
        <v>59.15</v>
      </c>
      <c r="Y2463" s="157">
        <v>44926</v>
      </c>
    </row>
    <row r="2464" spans="1:25" ht="15" x14ac:dyDescent="0.25">
      <c r="A2464" s="484" t="s">
        <v>1326</v>
      </c>
      <c r="B2464" s="97" t="s">
        <v>1990</v>
      </c>
      <c r="C2464" s="97">
        <v>5</v>
      </c>
      <c r="D2464" s="211" t="s">
        <v>2271</v>
      </c>
      <c r="E2464" s="883" t="s">
        <v>764</v>
      </c>
      <c r="F2464" s="698" t="s">
        <v>772</v>
      </c>
      <c r="G2464" s="284" t="s">
        <v>38</v>
      </c>
      <c r="H2464" s="884">
        <v>1964</v>
      </c>
      <c r="I2464" s="884"/>
      <c r="J2464" s="788" t="s">
        <v>773</v>
      </c>
      <c r="K2464" s="284">
        <v>4</v>
      </c>
      <c r="L2464" s="956">
        <v>2773.8</v>
      </c>
      <c r="M2464" s="956">
        <v>2551.8000000000002</v>
      </c>
      <c r="N2464" s="956">
        <v>859</v>
      </c>
      <c r="O2464" s="98">
        <v>75</v>
      </c>
      <c r="P2464" s="336" t="s">
        <v>2120</v>
      </c>
      <c r="Q2464" s="113">
        <v>671565</v>
      </c>
      <c r="R2464" s="956">
        <v>0</v>
      </c>
      <c r="S2464" s="956">
        <v>315921.14</v>
      </c>
      <c r="T2464" s="956">
        <v>0</v>
      </c>
      <c r="U2464" s="956">
        <v>355643.86</v>
      </c>
      <c r="V2464" s="956">
        <v>0</v>
      </c>
      <c r="W2464" s="956">
        <f t="shared" si="1631"/>
        <v>242.11010166558509</v>
      </c>
      <c r="X2464" s="956">
        <v>242.11</v>
      </c>
      <c r="Y2464" s="157">
        <v>44926</v>
      </c>
    </row>
    <row r="2465" spans="1:25" ht="25.5" x14ac:dyDescent="0.25">
      <c r="A2465" s="484" t="s">
        <v>1326</v>
      </c>
      <c r="B2465" s="97" t="s">
        <v>1991</v>
      </c>
      <c r="C2465" s="97">
        <v>20</v>
      </c>
      <c r="D2465" s="211" t="s">
        <v>2269</v>
      </c>
      <c r="E2465" s="883" t="s">
        <v>764</v>
      </c>
      <c r="F2465" s="698" t="s">
        <v>772</v>
      </c>
      <c r="G2465" s="284" t="s">
        <v>38</v>
      </c>
      <c r="H2465" s="884">
        <v>1964</v>
      </c>
      <c r="I2465" s="884"/>
      <c r="J2465" s="788" t="s">
        <v>773</v>
      </c>
      <c r="K2465" s="284">
        <v>4</v>
      </c>
      <c r="L2465" s="956">
        <v>2773.8</v>
      </c>
      <c r="M2465" s="956">
        <v>2551.8000000000002</v>
      </c>
      <c r="N2465" s="956">
        <v>859</v>
      </c>
      <c r="O2465" s="98">
        <v>75</v>
      </c>
      <c r="P2465" s="336" t="s">
        <v>2136</v>
      </c>
      <c r="Q2465" s="113">
        <v>164070</v>
      </c>
      <c r="R2465" s="956">
        <v>0</v>
      </c>
      <c r="S2465" s="956">
        <v>77182.67</v>
      </c>
      <c r="T2465" s="956">
        <v>0</v>
      </c>
      <c r="U2465" s="956">
        <v>86887.33</v>
      </c>
      <c r="V2465" s="956">
        <v>0</v>
      </c>
      <c r="W2465" s="956">
        <f t="shared" si="1631"/>
        <v>59.149902660609989</v>
      </c>
      <c r="X2465" s="956">
        <v>59.15</v>
      </c>
      <c r="Y2465" s="157">
        <v>44926</v>
      </c>
    </row>
    <row r="2466" spans="1:25" ht="15" x14ac:dyDescent="0.25">
      <c r="A2466" s="484" t="s">
        <v>1326</v>
      </c>
      <c r="B2466" s="97" t="s">
        <v>1991</v>
      </c>
      <c r="C2466" s="97">
        <v>4</v>
      </c>
      <c r="D2466" s="211" t="s">
        <v>2275</v>
      </c>
      <c r="E2466" s="883" t="s">
        <v>764</v>
      </c>
      <c r="F2466" s="698" t="s">
        <v>772</v>
      </c>
      <c r="G2466" s="284" t="s">
        <v>38</v>
      </c>
      <c r="H2466" s="884">
        <v>1964</v>
      </c>
      <c r="I2466" s="884"/>
      <c r="J2466" s="788" t="s">
        <v>773</v>
      </c>
      <c r="K2466" s="284">
        <v>4</v>
      </c>
      <c r="L2466" s="956">
        <v>2773.8</v>
      </c>
      <c r="M2466" s="956">
        <v>2551.8000000000002</v>
      </c>
      <c r="N2466" s="956">
        <v>859</v>
      </c>
      <c r="O2466" s="98">
        <v>75</v>
      </c>
      <c r="P2466" s="336" t="s">
        <v>2137</v>
      </c>
      <c r="Q2466" s="113">
        <v>1184579</v>
      </c>
      <c r="R2466" s="956">
        <v>0</v>
      </c>
      <c r="S2466" s="956">
        <v>557255.89</v>
      </c>
      <c r="T2466" s="956">
        <v>0</v>
      </c>
      <c r="U2466" s="956">
        <v>627323.11</v>
      </c>
      <c r="V2466" s="956">
        <v>0</v>
      </c>
      <c r="W2466" s="956">
        <f t="shared" si="1631"/>
        <v>427.05998990554474</v>
      </c>
      <c r="X2466" s="956">
        <v>427.06</v>
      </c>
      <c r="Y2466" s="157">
        <v>44926</v>
      </c>
    </row>
    <row r="2467" spans="1:25" ht="15" x14ac:dyDescent="0.25">
      <c r="A2467" s="484" t="s">
        <v>1326</v>
      </c>
      <c r="B2467" s="97" t="s">
        <v>1992</v>
      </c>
      <c r="C2467" s="97">
        <v>20</v>
      </c>
      <c r="D2467" s="211" t="s">
        <v>2264</v>
      </c>
      <c r="E2467" s="883" t="s">
        <v>764</v>
      </c>
      <c r="F2467" s="698" t="s">
        <v>772</v>
      </c>
      <c r="G2467" s="284" t="s">
        <v>38</v>
      </c>
      <c r="H2467" s="884">
        <v>1964</v>
      </c>
      <c r="I2467" s="884"/>
      <c r="J2467" s="788" t="s">
        <v>773</v>
      </c>
      <c r="K2467" s="284">
        <v>4</v>
      </c>
      <c r="L2467" s="956">
        <v>2773.8</v>
      </c>
      <c r="M2467" s="956">
        <v>2551.8000000000002</v>
      </c>
      <c r="N2467" s="956">
        <v>859</v>
      </c>
      <c r="O2467" s="98">
        <v>75</v>
      </c>
      <c r="P2467" s="336" t="s">
        <v>2119</v>
      </c>
      <c r="Q2467" s="113">
        <v>218742</v>
      </c>
      <c r="R2467" s="956">
        <v>0</v>
      </c>
      <c r="S2467" s="956">
        <v>102901.75999999999</v>
      </c>
      <c r="T2467" s="956">
        <v>0</v>
      </c>
      <c r="U2467" s="956">
        <v>115840.24</v>
      </c>
      <c r="V2467" s="956">
        <v>0</v>
      </c>
      <c r="W2467" s="956">
        <f t="shared" si="1631"/>
        <v>78.860047588146216</v>
      </c>
      <c r="X2467" s="956">
        <v>78.86</v>
      </c>
      <c r="Y2467" s="157">
        <v>44926</v>
      </c>
    </row>
    <row r="2468" spans="1:25" ht="15" x14ac:dyDescent="0.25">
      <c r="A2468" s="484" t="s">
        <v>1326</v>
      </c>
      <c r="B2468" s="97" t="s">
        <v>1992</v>
      </c>
      <c r="C2468" s="97">
        <v>1</v>
      </c>
      <c r="D2468" s="211" t="s">
        <v>2272</v>
      </c>
      <c r="E2468" s="883" t="s">
        <v>764</v>
      </c>
      <c r="F2468" s="698" t="s">
        <v>772</v>
      </c>
      <c r="G2468" s="284" t="s">
        <v>38</v>
      </c>
      <c r="H2468" s="884">
        <v>1964</v>
      </c>
      <c r="I2468" s="884"/>
      <c r="J2468" s="788" t="s">
        <v>773</v>
      </c>
      <c r="K2468" s="284">
        <v>4</v>
      </c>
      <c r="L2468" s="956">
        <v>2773.8</v>
      </c>
      <c r="M2468" s="956">
        <v>2551.8000000000002</v>
      </c>
      <c r="N2468" s="956">
        <v>859</v>
      </c>
      <c r="O2468" s="98">
        <v>75</v>
      </c>
      <c r="P2468" s="336" t="s">
        <v>2111</v>
      </c>
      <c r="Q2468" s="113">
        <v>781352</v>
      </c>
      <c r="R2468" s="956">
        <v>0</v>
      </c>
      <c r="S2468" s="956">
        <v>367567.72</v>
      </c>
      <c r="T2468" s="956">
        <v>0</v>
      </c>
      <c r="U2468" s="956">
        <v>413784.28</v>
      </c>
      <c r="V2468" s="956">
        <v>0</v>
      </c>
      <c r="W2468" s="956">
        <f t="shared" si="1631"/>
        <v>281.69010022352006</v>
      </c>
      <c r="X2468" s="956">
        <v>281.69</v>
      </c>
      <c r="Y2468" s="157">
        <v>44926</v>
      </c>
    </row>
    <row r="2469" spans="1:25" x14ac:dyDescent="0.25">
      <c r="A2469" s="437"/>
      <c r="B2469" s="34"/>
      <c r="C2469" s="34"/>
      <c r="D2469" s="132"/>
      <c r="E2469" s="909"/>
      <c r="F2469" s="530" t="s">
        <v>31</v>
      </c>
      <c r="G2469" s="501" t="s">
        <v>18</v>
      </c>
      <c r="H2469" s="501" t="s">
        <v>18</v>
      </c>
      <c r="I2469" s="501" t="s">
        <v>18</v>
      </c>
      <c r="J2469" s="501" t="s">
        <v>18</v>
      </c>
      <c r="K2469" s="501" t="s">
        <v>18</v>
      </c>
      <c r="L2469" s="109">
        <f>L2459</f>
        <v>2773.8</v>
      </c>
      <c r="M2469" s="109">
        <f>M2459</f>
        <v>2551.8000000000002</v>
      </c>
      <c r="N2469" s="109">
        <f>N2459</f>
        <v>859</v>
      </c>
      <c r="O2469" s="910">
        <f>O2459</f>
        <v>75</v>
      </c>
      <c r="P2469" s="350" t="s">
        <v>18</v>
      </c>
      <c r="Q2469" s="114">
        <v>5837434</v>
      </c>
      <c r="R2469" s="109">
        <v>0</v>
      </c>
      <c r="S2469" s="109">
        <v>2746076.41</v>
      </c>
      <c r="T2469" s="109">
        <v>0</v>
      </c>
      <c r="U2469" s="109">
        <v>3091357.59</v>
      </c>
      <c r="V2469" s="109">
        <v>0</v>
      </c>
      <c r="W2469" s="109" t="s">
        <v>18</v>
      </c>
      <c r="X2469" s="109" t="s">
        <v>18</v>
      </c>
      <c r="Y2469" s="110" t="s">
        <v>18</v>
      </c>
    </row>
    <row r="2470" spans="1:25" ht="15" x14ac:dyDescent="0.25">
      <c r="A2470" s="484" t="s">
        <v>1410</v>
      </c>
      <c r="B2470" s="97" t="s">
        <v>1993</v>
      </c>
      <c r="C2470" s="97">
        <v>20</v>
      </c>
      <c r="D2470" s="211" t="s">
        <v>2266</v>
      </c>
      <c r="E2470" s="883" t="s">
        <v>765</v>
      </c>
      <c r="F2470" s="698" t="s">
        <v>784</v>
      </c>
      <c r="G2470" s="284" t="s">
        <v>38</v>
      </c>
      <c r="H2470" s="884">
        <v>1991</v>
      </c>
      <c r="I2470" s="884"/>
      <c r="J2470" s="788" t="s">
        <v>729</v>
      </c>
      <c r="K2470" s="284">
        <v>5</v>
      </c>
      <c r="L2470" s="956">
        <v>7597.4</v>
      </c>
      <c r="M2470" s="956">
        <v>7021.8</v>
      </c>
      <c r="N2470" s="956">
        <v>1839.8</v>
      </c>
      <c r="O2470" s="98">
        <v>254</v>
      </c>
      <c r="P2470" s="336" t="s">
        <v>83</v>
      </c>
      <c r="Q2470" s="113">
        <v>224123</v>
      </c>
      <c r="R2470" s="956">
        <v>0</v>
      </c>
      <c r="S2470" s="956">
        <v>105433.12</v>
      </c>
      <c r="T2470" s="956">
        <v>0</v>
      </c>
      <c r="U2470" s="956">
        <v>118689.88</v>
      </c>
      <c r="V2470" s="956">
        <v>0</v>
      </c>
      <c r="W2470" s="956">
        <f>Q2470/L2470</f>
        <v>29.499960512807014</v>
      </c>
      <c r="X2470" s="956">
        <v>29.5</v>
      </c>
      <c r="Y2470" s="157">
        <v>44926</v>
      </c>
    </row>
    <row r="2471" spans="1:25" ht="15" x14ac:dyDescent="0.25">
      <c r="A2471" s="484" t="s">
        <v>1410</v>
      </c>
      <c r="B2471" s="97" t="s">
        <v>1993</v>
      </c>
      <c r="C2471" s="97">
        <v>8</v>
      </c>
      <c r="D2471" s="211" t="s">
        <v>45</v>
      </c>
      <c r="E2471" s="883" t="s">
        <v>765</v>
      </c>
      <c r="F2471" s="698" t="s">
        <v>784</v>
      </c>
      <c r="G2471" s="284" t="s">
        <v>38</v>
      </c>
      <c r="H2471" s="884">
        <v>1991</v>
      </c>
      <c r="I2471" s="884"/>
      <c r="J2471" s="788" t="s">
        <v>729</v>
      </c>
      <c r="K2471" s="284">
        <v>5</v>
      </c>
      <c r="L2471" s="956">
        <v>7597.4</v>
      </c>
      <c r="M2471" s="956">
        <v>7021.8</v>
      </c>
      <c r="N2471" s="956">
        <v>1839.8</v>
      </c>
      <c r="O2471" s="98">
        <v>254</v>
      </c>
      <c r="P2471" s="336" t="s">
        <v>45</v>
      </c>
      <c r="Q2471" s="113">
        <v>6446935</v>
      </c>
      <c r="R2471" s="956">
        <v>0</v>
      </c>
      <c r="S2471" s="956">
        <v>3032801.09</v>
      </c>
      <c r="T2471" s="956">
        <v>0</v>
      </c>
      <c r="U2471" s="956">
        <v>3414133.91</v>
      </c>
      <c r="V2471" s="956">
        <v>0</v>
      </c>
      <c r="W2471" s="956">
        <f>Q2471/N2471</f>
        <v>3504.1499075986521</v>
      </c>
      <c r="X2471" s="956">
        <v>3504.15</v>
      </c>
      <c r="Y2471" s="157">
        <v>44926</v>
      </c>
    </row>
    <row r="2472" spans="1:25" ht="15" x14ac:dyDescent="0.25">
      <c r="A2472" s="484" t="s">
        <v>1410</v>
      </c>
      <c r="B2472" s="97" t="s">
        <v>1994</v>
      </c>
      <c r="C2472" s="97">
        <v>20</v>
      </c>
      <c r="D2472" s="211" t="s">
        <v>2264</v>
      </c>
      <c r="E2472" s="883" t="s">
        <v>765</v>
      </c>
      <c r="F2472" s="698" t="s">
        <v>784</v>
      </c>
      <c r="G2472" s="284" t="s">
        <v>38</v>
      </c>
      <c r="H2472" s="884">
        <v>1991</v>
      </c>
      <c r="I2472" s="884"/>
      <c r="J2472" s="788" t="s">
        <v>729</v>
      </c>
      <c r="K2472" s="284">
        <v>5</v>
      </c>
      <c r="L2472" s="956">
        <v>7597.4</v>
      </c>
      <c r="M2472" s="956">
        <v>7021.8</v>
      </c>
      <c r="N2472" s="956">
        <v>1839.8</v>
      </c>
      <c r="O2472" s="98">
        <v>254</v>
      </c>
      <c r="P2472" s="336" t="s">
        <v>2119</v>
      </c>
      <c r="Q2472" s="113">
        <v>426898</v>
      </c>
      <c r="R2472" s="113">
        <v>0</v>
      </c>
      <c r="S2472" s="956">
        <v>200823.6</v>
      </c>
      <c r="T2472" s="956">
        <v>0</v>
      </c>
      <c r="U2472" s="956">
        <v>226074.4</v>
      </c>
      <c r="V2472" s="956">
        <v>0</v>
      </c>
      <c r="W2472" s="956">
        <f>Q2472/L2472</f>
        <v>56.190012372653804</v>
      </c>
      <c r="X2472" s="956">
        <v>56.19</v>
      </c>
      <c r="Y2472" s="157">
        <v>44926</v>
      </c>
    </row>
    <row r="2473" spans="1:25" x14ac:dyDescent="0.25">
      <c r="A2473" s="437"/>
      <c r="B2473" s="34"/>
      <c r="C2473" s="34"/>
      <c r="D2473" s="132"/>
      <c r="E2473" s="909"/>
      <c r="F2473" s="530" t="s">
        <v>31</v>
      </c>
      <c r="G2473" s="501" t="s">
        <v>18</v>
      </c>
      <c r="H2473" s="501" t="s">
        <v>18</v>
      </c>
      <c r="I2473" s="501" t="s">
        <v>18</v>
      </c>
      <c r="J2473" s="501" t="s">
        <v>18</v>
      </c>
      <c r="K2473" s="501" t="s">
        <v>18</v>
      </c>
      <c r="L2473" s="109">
        <f>L2470</f>
        <v>7597.4</v>
      </c>
      <c r="M2473" s="109">
        <f>M2470</f>
        <v>7021.8</v>
      </c>
      <c r="N2473" s="109">
        <f>N2470</f>
        <v>1839.8</v>
      </c>
      <c r="O2473" s="910">
        <f>O2470</f>
        <v>254</v>
      </c>
      <c r="P2473" s="350" t="s">
        <v>18</v>
      </c>
      <c r="Q2473" s="114">
        <v>7097956</v>
      </c>
      <c r="R2473" s="114">
        <v>0</v>
      </c>
      <c r="S2473" s="114">
        <v>3339057.81</v>
      </c>
      <c r="T2473" s="114">
        <v>0</v>
      </c>
      <c r="U2473" s="114">
        <v>3758898.19</v>
      </c>
      <c r="V2473" s="114">
        <v>0</v>
      </c>
      <c r="W2473" s="109" t="s">
        <v>18</v>
      </c>
      <c r="X2473" s="109" t="s">
        <v>18</v>
      </c>
      <c r="Y2473" s="110" t="s">
        <v>18</v>
      </c>
    </row>
    <row r="2474" spans="1:25" ht="15" x14ac:dyDescent="0.25">
      <c r="A2474" s="484" t="s">
        <v>1411</v>
      </c>
      <c r="B2474" s="97" t="s">
        <v>1995</v>
      </c>
      <c r="C2474" s="97">
        <v>20</v>
      </c>
      <c r="D2474" s="211" t="s">
        <v>2266</v>
      </c>
      <c r="E2474" s="883" t="s">
        <v>766</v>
      </c>
      <c r="F2474" s="698" t="s">
        <v>785</v>
      </c>
      <c r="G2474" s="284" t="s">
        <v>38</v>
      </c>
      <c r="H2474" s="884">
        <v>1989</v>
      </c>
      <c r="I2474" s="884"/>
      <c r="J2474" s="788" t="s">
        <v>729</v>
      </c>
      <c r="K2474" s="284">
        <v>5</v>
      </c>
      <c r="L2474" s="956">
        <v>4770.3</v>
      </c>
      <c r="M2474" s="956">
        <v>4248.1000000000004</v>
      </c>
      <c r="N2474" s="956">
        <v>1105.8</v>
      </c>
      <c r="O2474" s="98">
        <v>181</v>
      </c>
      <c r="P2474" s="336" t="s">
        <v>83</v>
      </c>
      <c r="Q2474" s="113">
        <v>140724</v>
      </c>
      <c r="R2474" s="956">
        <v>0</v>
      </c>
      <c r="S2474" s="956">
        <v>66200.12</v>
      </c>
      <c r="T2474" s="956">
        <v>0</v>
      </c>
      <c r="U2474" s="956">
        <v>74523.88</v>
      </c>
      <c r="V2474" s="956">
        <v>0</v>
      </c>
      <c r="W2474" s="956">
        <f t="shared" ref="W2474:W2475" si="1632">Q2474/L2474</f>
        <v>29.500031444563234</v>
      </c>
      <c r="X2474" s="956">
        <v>29.5</v>
      </c>
      <c r="Y2474" s="157">
        <v>44926</v>
      </c>
    </row>
    <row r="2475" spans="1:25" ht="15" x14ac:dyDescent="0.25">
      <c r="A2475" s="484" t="s">
        <v>1411</v>
      </c>
      <c r="B2475" s="97" t="s">
        <v>1996</v>
      </c>
      <c r="C2475" s="97">
        <v>20</v>
      </c>
      <c r="D2475" s="211" t="s">
        <v>2264</v>
      </c>
      <c r="E2475" s="883" t="s">
        <v>766</v>
      </c>
      <c r="F2475" s="698" t="s">
        <v>785</v>
      </c>
      <c r="G2475" s="284" t="s">
        <v>38</v>
      </c>
      <c r="H2475" s="884">
        <v>1989</v>
      </c>
      <c r="I2475" s="884"/>
      <c r="J2475" s="788" t="s">
        <v>729</v>
      </c>
      <c r="K2475" s="284">
        <v>5</v>
      </c>
      <c r="L2475" s="956">
        <v>4770.3</v>
      </c>
      <c r="M2475" s="956">
        <v>4248.1000000000004</v>
      </c>
      <c r="N2475" s="956">
        <v>1105.8</v>
      </c>
      <c r="O2475" s="98">
        <v>181</v>
      </c>
      <c r="P2475" s="336" t="s">
        <v>2119</v>
      </c>
      <c r="Q2475" s="113">
        <v>268043</v>
      </c>
      <c r="R2475" s="956">
        <v>0</v>
      </c>
      <c r="S2475" s="956">
        <v>126094.20000000001</v>
      </c>
      <c r="T2475" s="956">
        <v>0</v>
      </c>
      <c r="U2475" s="956">
        <v>141948.79999999999</v>
      </c>
      <c r="V2475" s="956">
        <v>0</v>
      </c>
      <c r="W2475" s="956">
        <f t="shared" si="1632"/>
        <v>56.189967088023813</v>
      </c>
      <c r="X2475" s="956">
        <v>56.19</v>
      </c>
      <c r="Y2475" s="157">
        <v>44926</v>
      </c>
    </row>
    <row r="2476" spans="1:25" x14ac:dyDescent="0.25">
      <c r="A2476" s="437"/>
      <c r="B2476" s="34"/>
      <c r="C2476" s="34"/>
      <c r="D2476" s="132"/>
      <c r="E2476" s="909"/>
      <c r="F2476" s="530" t="s">
        <v>31</v>
      </c>
      <c r="G2476" s="501" t="s">
        <v>18</v>
      </c>
      <c r="H2476" s="501" t="s">
        <v>18</v>
      </c>
      <c r="I2476" s="501" t="s">
        <v>18</v>
      </c>
      <c r="J2476" s="501" t="s">
        <v>18</v>
      </c>
      <c r="K2476" s="501" t="s">
        <v>18</v>
      </c>
      <c r="L2476" s="109">
        <f>L2475</f>
        <v>4770.3</v>
      </c>
      <c r="M2476" s="109">
        <v>4411</v>
      </c>
      <c r="N2476" s="109">
        <f>N2475</f>
        <v>1105.8</v>
      </c>
      <c r="O2476" s="910">
        <f>O2475</f>
        <v>181</v>
      </c>
      <c r="P2476" s="350" t="s">
        <v>18</v>
      </c>
      <c r="Q2476" s="114">
        <v>408767</v>
      </c>
      <c r="R2476" s="109">
        <v>0</v>
      </c>
      <c r="S2476" s="109">
        <v>192294.32</v>
      </c>
      <c r="T2476" s="109">
        <v>0</v>
      </c>
      <c r="U2476" s="109">
        <v>216472.68</v>
      </c>
      <c r="V2476" s="109">
        <v>0</v>
      </c>
      <c r="W2476" s="109" t="s">
        <v>18</v>
      </c>
      <c r="X2476" s="109" t="s">
        <v>18</v>
      </c>
      <c r="Y2476" s="110" t="s">
        <v>18</v>
      </c>
    </row>
    <row r="2477" spans="1:25" ht="15" x14ac:dyDescent="0.25">
      <c r="A2477" s="484" t="s">
        <v>1412</v>
      </c>
      <c r="B2477" s="97" t="s">
        <v>1997</v>
      </c>
      <c r="C2477" s="97">
        <v>20</v>
      </c>
      <c r="D2477" s="211" t="s">
        <v>2264</v>
      </c>
      <c r="E2477" s="883" t="s">
        <v>767</v>
      </c>
      <c r="F2477" s="698" t="s">
        <v>786</v>
      </c>
      <c r="G2477" s="284" t="s">
        <v>38</v>
      </c>
      <c r="H2477" s="884">
        <v>1989</v>
      </c>
      <c r="I2477" s="884"/>
      <c r="J2477" s="788" t="s">
        <v>729</v>
      </c>
      <c r="K2477" s="284">
        <v>5</v>
      </c>
      <c r="L2477" s="956">
        <v>4768.8</v>
      </c>
      <c r="M2477" s="956">
        <v>4249.3999999999996</v>
      </c>
      <c r="N2477" s="956">
        <v>1097.5</v>
      </c>
      <c r="O2477" s="98">
        <v>151</v>
      </c>
      <c r="P2477" s="336" t="s">
        <v>2119</v>
      </c>
      <c r="Q2477" s="113">
        <v>267959</v>
      </c>
      <c r="R2477" s="956">
        <v>0</v>
      </c>
      <c r="S2477" s="956">
        <v>126054.68</v>
      </c>
      <c r="T2477" s="956">
        <v>0</v>
      </c>
      <c r="U2477" s="956">
        <v>141904.32000000001</v>
      </c>
      <c r="V2477" s="956">
        <v>0</v>
      </c>
      <c r="W2477" s="956">
        <f>Q2477/L2477</f>
        <v>56.190026841134035</v>
      </c>
      <c r="X2477" s="956">
        <v>56.19</v>
      </c>
      <c r="Y2477" s="157">
        <v>44926</v>
      </c>
    </row>
    <row r="2478" spans="1:25" x14ac:dyDescent="0.25">
      <c r="A2478" s="437"/>
      <c r="B2478" s="34"/>
      <c r="C2478" s="34"/>
      <c r="D2478" s="132"/>
      <c r="E2478" s="909"/>
      <c r="F2478" s="530" t="s">
        <v>31</v>
      </c>
      <c r="G2478" s="501" t="s">
        <v>18</v>
      </c>
      <c r="H2478" s="501" t="s">
        <v>18</v>
      </c>
      <c r="I2478" s="501" t="s">
        <v>18</v>
      </c>
      <c r="J2478" s="501" t="s">
        <v>18</v>
      </c>
      <c r="K2478" s="501" t="s">
        <v>18</v>
      </c>
      <c r="L2478" s="109">
        <f>L2477</f>
        <v>4768.8</v>
      </c>
      <c r="M2478" s="109">
        <f>M2477</f>
        <v>4249.3999999999996</v>
      </c>
      <c r="N2478" s="109">
        <f>N2477</f>
        <v>1097.5</v>
      </c>
      <c r="O2478" s="910">
        <f>O2477</f>
        <v>151</v>
      </c>
      <c r="P2478" s="350" t="s">
        <v>18</v>
      </c>
      <c r="Q2478" s="114">
        <v>267959</v>
      </c>
      <c r="R2478" s="109">
        <v>0</v>
      </c>
      <c r="S2478" s="109">
        <v>126054.68</v>
      </c>
      <c r="T2478" s="109">
        <v>0</v>
      </c>
      <c r="U2478" s="109">
        <v>141904.32000000001</v>
      </c>
      <c r="V2478" s="109">
        <v>0</v>
      </c>
      <c r="W2478" s="109" t="s">
        <v>18</v>
      </c>
      <c r="X2478" s="109" t="s">
        <v>18</v>
      </c>
      <c r="Y2478" s="110" t="s">
        <v>18</v>
      </c>
    </row>
    <row r="2479" spans="1:25" ht="15" x14ac:dyDescent="0.25">
      <c r="A2479" s="484" t="s">
        <v>1413</v>
      </c>
      <c r="B2479" s="97" t="s">
        <v>1998</v>
      </c>
      <c r="C2479" s="97">
        <v>20</v>
      </c>
      <c r="D2479" s="211" t="s">
        <v>2266</v>
      </c>
      <c r="E2479" s="883" t="s">
        <v>774</v>
      </c>
      <c r="F2479" s="698" t="s">
        <v>787</v>
      </c>
      <c r="G2479" s="284" t="s">
        <v>38</v>
      </c>
      <c r="H2479" s="884">
        <v>1994</v>
      </c>
      <c r="I2479" s="884"/>
      <c r="J2479" s="788" t="s">
        <v>729</v>
      </c>
      <c r="K2479" s="284">
        <v>5</v>
      </c>
      <c r="L2479" s="956">
        <v>9473.76</v>
      </c>
      <c r="M2479" s="956">
        <v>8366.7000000000007</v>
      </c>
      <c r="N2479" s="956">
        <v>2144</v>
      </c>
      <c r="O2479" s="98">
        <v>327</v>
      </c>
      <c r="P2479" s="336" t="s">
        <v>83</v>
      </c>
      <c r="Q2479" s="113">
        <v>279476</v>
      </c>
      <c r="R2479" s="956">
        <v>0</v>
      </c>
      <c r="S2479" s="956">
        <v>131472.57</v>
      </c>
      <c r="T2479" s="956">
        <v>0</v>
      </c>
      <c r="U2479" s="956">
        <v>148003.43</v>
      </c>
      <c r="V2479" s="956">
        <v>0</v>
      </c>
      <c r="W2479" s="956">
        <f>Q2479/L2479</f>
        <v>29.500008444376888</v>
      </c>
      <c r="X2479" s="956">
        <v>29.5</v>
      </c>
      <c r="Y2479" s="157">
        <v>44926</v>
      </c>
    </row>
    <row r="2480" spans="1:25" ht="13.5" thickBot="1" x14ac:dyDescent="0.3">
      <c r="A2480" s="437"/>
      <c r="B2480" s="34"/>
      <c r="C2480" s="34"/>
      <c r="D2480" s="132"/>
      <c r="E2480" s="971"/>
      <c r="F2480" s="912" t="s">
        <v>31</v>
      </c>
      <c r="G2480" s="345" t="s">
        <v>18</v>
      </c>
      <c r="H2480" s="345" t="s">
        <v>18</v>
      </c>
      <c r="I2480" s="345" t="s">
        <v>18</v>
      </c>
      <c r="J2480" s="345" t="s">
        <v>18</v>
      </c>
      <c r="K2480" s="345" t="s">
        <v>18</v>
      </c>
      <c r="L2480" s="128">
        <f>L2479</f>
        <v>9473.76</v>
      </c>
      <c r="M2480" s="128">
        <f>M2479</f>
        <v>8366.7000000000007</v>
      </c>
      <c r="N2480" s="128">
        <f>N2479</f>
        <v>2144</v>
      </c>
      <c r="O2480" s="972">
        <f>O2479</f>
        <v>327</v>
      </c>
      <c r="P2480" s="344" t="s">
        <v>18</v>
      </c>
      <c r="Q2480" s="291">
        <v>279476</v>
      </c>
      <c r="R2480" s="128">
        <v>0</v>
      </c>
      <c r="S2480" s="128">
        <v>131472.57</v>
      </c>
      <c r="T2480" s="128">
        <v>0</v>
      </c>
      <c r="U2480" s="128">
        <v>148003.43</v>
      </c>
      <c r="V2480" s="128">
        <v>0</v>
      </c>
      <c r="W2480" s="128" t="s">
        <v>18</v>
      </c>
      <c r="X2480" s="128" t="s">
        <v>18</v>
      </c>
      <c r="Y2480" s="129" t="s">
        <v>18</v>
      </c>
    </row>
    <row r="2481" spans="1:25" ht="13.5" thickBot="1" x14ac:dyDescent="0.3">
      <c r="A2481" s="437"/>
      <c r="B2481" s="34"/>
      <c r="C2481" s="34"/>
      <c r="D2481" s="132"/>
      <c r="E2481" s="919" t="s">
        <v>55</v>
      </c>
      <c r="F2481" s="918" t="s">
        <v>128</v>
      </c>
      <c r="G2481" s="338" t="s">
        <v>18</v>
      </c>
      <c r="H2481" s="338" t="s">
        <v>18</v>
      </c>
      <c r="I2481" s="338" t="s">
        <v>18</v>
      </c>
      <c r="J2481" s="338" t="s">
        <v>18</v>
      </c>
      <c r="K2481" s="338" t="s">
        <v>18</v>
      </c>
      <c r="L2481" s="118">
        <f>L2484</f>
        <v>538.34</v>
      </c>
      <c r="M2481" s="118">
        <f>M2484</f>
        <v>498.14</v>
      </c>
      <c r="N2481" s="118"/>
      <c r="O2481" s="1001">
        <f>O2484</f>
        <v>29</v>
      </c>
      <c r="P2481" s="124" t="s">
        <v>18</v>
      </c>
      <c r="Q2481" s="118">
        <f>Q2484</f>
        <v>7301796</v>
      </c>
      <c r="R2481" s="118">
        <f t="shared" ref="R2481:U2481" si="1633">R2484</f>
        <v>0</v>
      </c>
      <c r="S2481" s="118">
        <f t="shared" si="1633"/>
        <v>4003844.58</v>
      </c>
      <c r="T2481" s="118">
        <f t="shared" si="1633"/>
        <v>0</v>
      </c>
      <c r="U2481" s="118">
        <f t="shared" si="1633"/>
        <v>3297951.4200000004</v>
      </c>
      <c r="V2481" s="118">
        <v>0</v>
      </c>
      <c r="W2481" s="118" t="s">
        <v>18</v>
      </c>
      <c r="X2481" s="118" t="s">
        <v>18</v>
      </c>
      <c r="Y2481" s="180" t="s">
        <v>18</v>
      </c>
    </row>
    <row r="2482" spans="1:25" ht="15" x14ac:dyDescent="0.25">
      <c r="A2482" s="484" t="s">
        <v>1157</v>
      </c>
      <c r="B2482" s="97" t="s">
        <v>1999</v>
      </c>
      <c r="C2482" s="97">
        <v>1</v>
      </c>
      <c r="D2482" s="211" t="s">
        <v>2272</v>
      </c>
      <c r="E2482" s="1023" t="s">
        <v>167</v>
      </c>
      <c r="F2482" s="987" t="s">
        <v>536</v>
      </c>
      <c r="G2482" s="452" t="s">
        <v>38</v>
      </c>
      <c r="H2482" s="455">
        <v>1976</v>
      </c>
      <c r="I2482" s="455"/>
      <c r="J2482" s="452" t="s">
        <v>46</v>
      </c>
      <c r="K2482" s="452">
        <v>2</v>
      </c>
      <c r="L2482" s="111">
        <v>538.34</v>
      </c>
      <c r="M2482" s="111">
        <v>498.14</v>
      </c>
      <c r="N2482" s="111"/>
      <c r="O2482" s="454">
        <v>29</v>
      </c>
      <c r="P2482" s="336" t="s">
        <v>2111</v>
      </c>
      <c r="Q2482" s="111">
        <v>545096</v>
      </c>
      <c r="R2482" s="111">
        <v>0</v>
      </c>
      <c r="S2482" s="111">
        <v>298896.28000000003</v>
      </c>
      <c r="T2482" s="111">
        <v>0</v>
      </c>
      <c r="U2482" s="111">
        <v>246199.72</v>
      </c>
      <c r="V2482" s="111">
        <v>0</v>
      </c>
      <c r="W2482" s="956">
        <f t="shared" ref="W2482:W2483" si="1634">Q2482/L2482</f>
        <v>1012.5496897871233</v>
      </c>
      <c r="X2482" s="111">
        <v>1012.55</v>
      </c>
      <c r="Y2482" s="112">
        <v>44926</v>
      </c>
    </row>
    <row r="2483" spans="1:25" ht="15" x14ac:dyDescent="0.25">
      <c r="A2483" s="484" t="s">
        <v>1157</v>
      </c>
      <c r="B2483" s="97" t="s">
        <v>2000</v>
      </c>
      <c r="C2483" s="97">
        <v>10</v>
      </c>
      <c r="D2483" s="211" t="s">
        <v>2129</v>
      </c>
      <c r="E2483" s="696" t="s">
        <v>167</v>
      </c>
      <c r="F2483" s="994" t="s">
        <v>536</v>
      </c>
      <c r="G2483" s="429" t="s">
        <v>38</v>
      </c>
      <c r="H2483" s="432">
        <v>1976</v>
      </c>
      <c r="I2483" s="432"/>
      <c r="J2483" s="429" t="s">
        <v>46</v>
      </c>
      <c r="K2483" s="429">
        <v>2</v>
      </c>
      <c r="L2483" s="113">
        <v>538.34</v>
      </c>
      <c r="M2483" s="113">
        <v>498.14</v>
      </c>
      <c r="N2483" s="113"/>
      <c r="O2483" s="431">
        <v>29</v>
      </c>
      <c r="P2483" s="336" t="s">
        <v>2129</v>
      </c>
      <c r="Q2483" s="113">
        <v>6756700</v>
      </c>
      <c r="R2483" s="113">
        <v>0</v>
      </c>
      <c r="S2483" s="113">
        <v>3704948.3</v>
      </c>
      <c r="T2483" s="113">
        <v>0</v>
      </c>
      <c r="U2483" s="113">
        <v>3051751.7</v>
      </c>
      <c r="V2483" s="113">
        <v>0</v>
      </c>
      <c r="W2483" s="956">
        <f t="shared" si="1634"/>
        <v>12550.990080618196</v>
      </c>
      <c r="X2483" s="113">
        <v>12550.99</v>
      </c>
      <c r="Y2483" s="120">
        <v>44926</v>
      </c>
    </row>
    <row r="2484" spans="1:25" ht="13.5" thickBot="1" x14ac:dyDescent="0.3">
      <c r="A2484" s="437"/>
      <c r="B2484" s="34"/>
      <c r="C2484" s="34"/>
      <c r="D2484" s="132"/>
      <c r="E2484" s="911"/>
      <c r="F2484" s="1142" t="s">
        <v>31</v>
      </c>
      <c r="G2484" s="349" t="s">
        <v>18</v>
      </c>
      <c r="H2484" s="349" t="s">
        <v>18</v>
      </c>
      <c r="I2484" s="349" t="s">
        <v>18</v>
      </c>
      <c r="J2484" s="349" t="s">
        <v>18</v>
      </c>
      <c r="K2484" s="349" t="s">
        <v>18</v>
      </c>
      <c r="L2484" s="291">
        <f>L2483</f>
        <v>538.34</v>
      </c>
      <c r="M2484" s="291">
        <f>M2483</f>
        <v>498.14</v>
      </c>
      <c r="N2484" s="291"/>
      <c r="O2484" s="1143">
        <f>O2483</f>
        <v>29</v>
      </c>
      <c r="P2484" s="359" t="s">
        <v>18</v>
      </c>
      <c r="Q2484" s="291">
        <f>Q2482+Q2483</f>
        <v>7301796</v>
      </c>
      <c r="R2484" s="291">
        <f t="shared" ref="R2484:U2484" si="1635">R2482+R2483</f>
        <v>0</v>
      </c>
      <c r="S2484" s="291">
        <f t="shared" si="1635"/>
        <v>4003844.58</v>
      </c>
      <c r="T2484" s="291">
        <f t="shared" si="1635"/>
        <v>0</v>
      </c>
      <c r="U2484" s="291">
        <f t="shared" si="1635"/>
        <v>3297951.4200000004</v>
      </c>
      <c r="V2484" s="291">
        <v>0</v>
      </c>
      <c r="W2484" s="291" t="s">
        <v>18</v>
      </c>
      <c r="X2484" s="291" t="s">
        <v>18</v>
      </c>
      <c r="Y2484" s="292" t="s">
        <v>18</v>
      </c>
    </row>
    <row r="2485" spans="1:25" ht="13.5" thickBot="1" x14ac:dyDescent="0.3">
      <c r="A2485" s="437"/>
      <c r="B2485" s="34"/>
      <c r="C2485" s="34"/>
      <c r="D2485" s="132"/>
      <c r="E2485" s="1144" t="s">
        <v>58</v>
      </c>
      <c r="F2485" s="1145" t="s">
        <v>129</v>
      </c>
      <c r="G2485" s="1146" t="s">
        <v>18</v>
      </c>
      <c r="H2485" s="1146" t="s">
        <v>18</v>
      </c>
      <c r="I2485" s="1146" t="s">
        <v>18</v>
      </c>
      <c r="J2485" s="1146" t="s">
        <v>18</v>
      </c>
      <c r="K2485" s="1146" t="s">
        <v>18</v>
      </c>
      <c r="L2485" s="126">
        <f>L2486+L2487+L2609+L2617+L2627+L2638+L2643+L2649+L2653+L2659</f>
        <v>145289.25999999998</v>
      </c>
      <c r="M2485" s="126">
        <f>M2486+M2487+M2609+M2617+M2627+M2638+M2643+M2649+M2653+M2659</f>
        <v>121519.40000000001</v>
      </c>
      <c r="N2485" s="126">
        <f>N2486+N2487+N2609+N2617+N2627+N2638+N2643+N2649+N2653+N2659</f>
        <v>43882.319999999992</v>
      </c>
      <c r="O2485" s="1147">
        <f>O2486+O2487+O2609+O2617+O2627+O2638+O2643+O2649+O2653+O2659</f>
        <v>5297</v>
      </c>
      <c r="P2485" s="358" t="s">
        <v>18</v>
      </c>
      <c r="Q2485" s="126">
        <f t="shared" ref="Q2485:V2485" si="1636">Q2486+Q2487+Q2609+Q2617+Q2627+Q2638+Q2643+Q2649+Q2653+Q2659</f>
        <v>178477965</v>
      </c>
      <c r="R2485" s="126">
        <f t="shared" si="1636"/>
        <v>0</v>
      </c>
      <c r="S2485" s="126">
        <f t="shared" si="1636"/>
        <v>105502362.27</v>
      </c>
      <c r="T2485" s="126">
        <f t="shared" si="1636"/>
        <v>1007934.6000000002</v>
      </c>
      <c r="U2485" s="126">
        <f t="shared" si="1636"/>
        <v>71967668.129999995</v>
      </c>
      <c r="V2485" s="126">
        <f t="shared" si="1636"/>
        <v>0</v>
      </c>
      <c r="W2485" s="126" t="s">
        <v>18</v>
      </c>
      <c r="X2485" s="126" t="s">
        <v>18</v>
      </c>
      <c r="Y2485" s="127" t="s">
        <v>18</v>
      </c>
    </row>
    <row r="2486" spans="1:25" ht="13.5" thickBot="1" x14ac:dyDescent="0.3">
      <c r="A2486" s="437"/>
      <c r="B2486" s="34"/>
      <c r="C2486" s="34"/>
      <c r="D2486" s="132"/>
      <c r="E2486" s="919" t="s">
        <v>169</v>
      </c>
      <c r="F2486" s="918" t="s">
        <v>559</v>
      </c>
      <c r="G2486" s="765" t="s">
        <v>18</v>
      </c>
      <c r="H2486" s="765" t="s">
        <v>18</v>
      </c>
      <c r="I2486" s="765" t="s">
        <v>18</v>
      </c>
      <c r="J2486" s="765" t="s">
        <v>18</v>
      </c>
      <c r="K2486" s="765" t="s">
        <v>18</v>
      </c>
      <c r="L2486" s="101">
        <v>0</v>
      </c>
      <c r="M2486" s="101">
        <v>0</v>
      </c>
      <c r="N2486" s="101"/>
      <c r="O2486" s="695">
        <v>0</v>
      </c>
      <c r="P2486" s="101" t="s">
        <v>18</v>
      </c>
      <c r="Q2486" s="101">
        <v>0</v>
      </c>
      <c r="R2486" s="101">
        <v>0</v>
      </c>
      <c r="S2486" s="101">
        <v>0</v>
      </c>
      <c r="T2486" s="101">
        <v>0</v>
      </c>
      <c r="U2486" s="101">
        <v>0</v>
      </c>
      <c r="V2486" s="101">
        <v>0</v>
      </c>
      <c r="W2486" s="101" t="s">
        <v>18</v>
      </c>
      <c r="X2486" s="101" t="s">
        <v>18</v>
      </c>
      <c r="Y2486" s="102" t="s">
        <v>18</v>
      </c>
    </row>
    <row r="2487" spans="1:25" ht="13.5" thickBot="1" x14ac:dyDescent="0.3">
      <c r="A2487" s="437"/>
      <c r="B2487" s="34"/>
      <c r="C2487" s="34"/>
      <c r="D2487" s="132"/>
      <c r="E2487" s="919" t="s">
        <v>171</v>
      </c>
      <c r="F2487" s="918" t="s">
        <v>326</v>
      </c>
      <c r="G2487" s="338" t="s">
        <v>18</v>
      </c>
      <c r="H2487" s="338" t="s">
        <v>18</v>
      </c>
      <c r="I2487" s="338" t="s">
        <v>18</v>
      </c>
      <c r="J2487" s="338" t="s">
        <v>18</v>
      </c>
      <c r="K2487" s="338" t="s">
        <v>18</v>
      </c>
      <c r="L2487" s="792">
        <f t="shared" ref="L2487:O2487" si="1637">L2493+L2499+L2501+L2504+L2508+L2511+L2516+L2521+L2524+L2529+L2534+L2537+L2548+L2551+L2554+L2556+L2563+L2566+L2569+L2576+L2585+L2588+L2593+L2596+L2598+L2601+L2608</f>
        <v>103376.86000000002</v>
      </c>
      <c r="M2487" s="792">
        <f t="shared" si="1637"/>
        <v>88913.3</v>
      </c>
      <c r="N2487" s="792">
        <f t="shared" si="1637"/>
        <v>31363.739999999998</v>
      </c>
      <c r="O2487" s="1009">
        <f t="shared" si="1637"/>
        <v>3691</v>
      </c>
      <c r="P2487" s="124" t="s">
        <v>18</v>
      </c>
      <c r="Q2487" s="792">
        <f>Q2493+Q2499+Q2501+Q2504+Q2508+Q2511+Q2516+Q2521+Q2524+Q2529+Q2534+Q2537+Q2548+Q2551+Q2554+Q2556+Q2563+Q2566+Q2569+Q2576+Q2585+Q2588+Q2593+Q2596+Q2598+Q2601+Q2608</f>
        <v>132563600</v>
      </c>
      <c r="R2487" s="792">
        <f t="shared" ref="R2487:V2487" si="1638">R2493+R2499+R2501+R2504+R2508+R2511+R2516+R2521+R2524+R2529+R2534+R2537+R2548+R2551+R2554+R2556+R2563+R2566+R2569+R2576+R2585+R2588+R2593+R2596+R2598+R2601+R2608</f>
        <v>0</v>
      </c>
      <c r="S2487" s="792">
        <f t="shared" si="1638"/>
        <v>78453853.109999999</v>
      </c>
      <c r="T2487" s="792">
        <f t="shared" si="1638"/>
        <v>0</v>
      </c>
      <c r="U2487" s="792">
        <f t="shared" si="1638"/>
        <v>54109746.890000001</v>
      </c>
      <c r="V2487" s="792">
        <f t="shared" si="1638"/>
        <v>0</v>
      </c>
      <c r="W2487" s="118" t="s">
        <v>18</v>
      </c>
      <c r="X2487" s="118" t="s">
        <v>18</v>
      </c>
      <c r="Y2487" s="180" t="s">
        <v>18</v>
      </c>
    </row>
    <row r="2488" spans="1:25" ht="15" x14ac:dyDescent="0.25">
      <c r="A2488" s="484" t="s">
        <v>1329</v>
      </c>
      <c r="B2488" s="97" t="s">
        <v>1836</v>
      </c>
      <c r="C2488" s="97">
        <v>8</v>
      </c>
      <c r="D2488" s="211" t="s">
        <v>45</v>
      </c>
      <c r="E2488" s="1148" t="s">
        <v>172</v>
      </c>
      <c r="F2488" s="1149" t="s">
        <v>1005</v>
      </c>
      <c r="G2488" s="452" t="s">
        <v>38</v>
      </c>
      <c r="H2488" s="452">
        <v>1955</v>
      </c>
      <c r="I2488" s="452"/>
      <c r="J2488" s="178" t="s">
        <v>951</v>
      </c>
      <c r="K2488" s="452">
        <v>2</v>
      </c>
      <c r="L2488" s="111">
        <v>1040.5</v>
      </c>
      <c r="M2488" s="111">
        <v>909.6</v>
      </c>
      <c r="N2488" s="111">
        <v>902</v>
      </c>
      <c r="O2488" s="454">
        <v>40</v>
      </c>
      <c r="P2488" s="347" t="s">
        <v>45</v>
      </c>
      <c r="Q2488" s="1108">
        <v>6979234</v>
      </c>
      <c r="R2488" s="111">
        <v>0</v>
      </c>
      <c r="S2488" s="111">
        <f>Q2488-U2488</f>
        <v>4130453.6</v>
      </c>
      <c r="T2488" s="111">
        <v>0</v>
      </c>
      <c r="U2488" s="111">
        <v>2848780.4</v>
      </c>
      <c r="V2488" s="111">
        <v>0</v>
      </c>
      <c r="W2488" s="111">
        <v>7737.51</v>
      </c>
      <c r="X2488" s="111">
        <v>7737.51</v>
      </c>
      <c r="Y2488" s="839">
        <v>44926</v>
      </c>
    </row>
    <row r="2489" spans="1:25" ht="15" x14ac:dyDescent="0.25">
      <c r="A2489" s="484" t="s">
        <v>1329</v>
      </c>
      <c r="B2489" s="97" t="s">
        <v>1837</v>
      </c>
      <c r="C2489" s="97">
        <v>3</v>
      </c>
      <c r="D2489" s="211" t="s">
        <v>2274</v>
      </c>
      <c r="E2489" s="891" t="s">
        <v>172</v>
      </c>
      <c r="F2489" s="881" t="s">
        <v>1005</v>
      </c>
      <c r="G2489" s="429" t="s">
        <v>38</v>
      </c>
      <c r="H2489" s="429">
        <v>1955</v>
      </c>
      <c r="I2489" s="429"/>
      <c r="J2489" s="443" t="s">
        <v>951</v>
      </c>
      <c r="K2489" s="429">
        <v>2</v>
      </c>
      <c r="L2489" s="113">
        <v>1040.5</v>
      </c>
      <c r="M2489" s="113">
        <v>909.6</v>
      </c>
      <c r="N2489" s="113">
        <v>902</v>
      </c>
      <c r="O2489" s="431">
        <v>40</v>
      </c>
      <c r="P2489" s="336" t="s">
        <v>2138</v>
      </c>
      <c r="Q2489" s="895">
        <v>5326143</v>
      </c>
      <c r="R2489" s="113">
        <v>0</v>
      </c>
      <c r="S2489" s="113">
        <f>Q2489-U2489</f>
        <v>3152120.5</v>
      </c>
      <c r="T2489" s="113">
        <v>0</v>
      </c>
      <c r="U2489" s="113">
        <v>2174022.5</v>
      </c>
      <c r="V2489" s="113">
        <v>0</v>
      </c>
      <c r="W2489" s="956">
        <f t="shared" ref="W2489:W2492" si="1639">Q2489/L2489</f>
        <v>5118.8303700144161</v>
      </c>
      <c r="X2489" s="113">
        <v>5118.83</v>
      </c>
      <c r="Y2489" s="120">
        <v>44926</v>
      </c>
    </row>
    <row r="2490" spans="1:25" ht="15" x14ac:dyDescent="0.25">
      <c r="A2490" s="484" t="s">
        <v>1329</v>
      </c>
      <c r="B2490" s="97" t="s">
        <v>1838</v>
      </c>
      <c r="C2490" s="97">
        <v>4</v>
      </c>
      <c r="D2490" s="211" t="s">
        <v>2273</v>
      </c>
      <c r="E2490" s="891" t="s">
        <v>172</v>
      </c>
      <c r="F2490" s="881" t="s">
        <v>1005</v>
      </c>
      <c r="G2490" s="429" t="s">
        <v>38</v>
      </c>
      <c r="H2490" s="429">
        <v>1955</v>
      </c>
      <c r="I2490" s="429"/>
      <c r="J2490" s="443" t="s">
        <v>951</v>
      </c>
      <c r="K2490" s="429">
        <v>2</v>
      </c>
      <c r="L2490" s="113">
        <v>1040.5</v>
      </c>
      <c r="M2490" s="113">
        <v>909.6</v>
      </c>
      <c r="N2490" s="113">
        <v>902</v>
      </c>
      <c r="O2490" s="431">
        <v>40</v>
      </c>
      <c r="P2490" s="336" t="s">
        <v>2115</v>
      </c>
      <c r="Q2490" s="895">
        <v>669551</v>
      </c>
      <c r="R2490" s="113">
        <v>0</v>
      </c>
      <c r="S2490" s="113">
        <f t="shared" ref="S2490:S2492" si="1640">Q2490-U2490</f>
        <v>396253.99</v>
      </c>
      <c r="T2490" s="113">
        <v>0</v>
      </c>
      <c r="U2490" s="113">
        <v>273297.01</v>
      </c>
      <c r="V2490" s="113">
        <v>0</v>
      </c>
      <c r="W2490" s="956">
        <f t="shared" si="1639"/>
        <v>643.48966842864013</v>
      </c>
      <c r="X2490" s="113">
        <v>643.49</v>
      </c>
      <c r="Y2490" s="120">
        <v>44926</v>
      </c>
    </row>
    <row r="2491" spans="1:25" ht="15" x14ac:dyDescent="0.25">
      <c r="A2491" s="484" t="s">
        <v>1329</v>
      </c>
      <c r="B2491" s="97" t="s">
        <v>1839</v>
      </c>
      <c r="C2491" s="97">
        <v>5</v>
      </c>
      <c r="D2491" s="211" t="s">
        <v>2271</v>
      </c>
      <c r="E2491" s="891" t="s">
        <v>172</v>
      </c>
      <c r="F2491" s="881" t="s">
        <v>1005</v>
      </c>
      <c r="G2491" s="429" t="s">
        <v>38</v>
      </c>
      <c r="H2491" s="429">
        <v>1955</v>
      </c>
      <c r="I2491" s="429"/>
      <c r="J2491" s="443" t="s">
        <v>951</v>
      </c>
      <c r="K2491" s="429">
        <v>2</v>
      </c>
      <c r="L2491" s="113">
        <v>1040.5</v>
      </c>
      <c r="M2491" s="113">
        <v>909.6</v>
      </c>
      <c r="N2491" s="113">
        <v>902</v>
      </c>
      <c r="O2491" s="431">
        <v>40</v>
      </c>
      <c r="P2491" s="300" t="s">
        <v>2120</v>
      </c>
      <c r="Q2491" s="895">
        <v>479140</v>
      </c>
      <c r="R2491" s="113">
        <v>0</v>
      </c>
      <c r="S2491" s="113">
        <f t="shared" si="1640"/>
        <v>283564.86</v>
      </c>
      <c r="T2491" s="113">
        <v>0</v>
      </c>
      <c r="U2491" s="113">
        <v>195575.14</v>
      </c>
      <c r="V2491" s="113">
        <v>0</v>
      </c>
      <c r="W2491" s="956">
        <f t="shared" si="1639"/>
        <v>460.49014896684287</v>
      </c>
      <c r="X2491" s="113">
        <v>460.49</v>
      </c>
      <c r="Y2491" s="120">
        <v>44926</v>
      </c>
    </row>
    <row r="2492" spans="1:25" ht="15" x14ac:dyDescent="0.25">
      <c r="A2492" s="484" t="s">
        <v>1329</v>
      </c>
      <c r="B2492" s="97" t="s">
        <v>1840</v>
      </c>
      <c r="C2492" s="97">
        <v>1</v>
      </c>
      <c r="D2492" s="211" t="s">
        <v>2272</v>
      </c>
      <c r="E2492" s="1150" t="s">
        <v>172</v>
      </c>
      <c r="F2492" s="1020" t="s">
        <v>1005</v>
      </c>
      <c r="G2492" s="423" t="s">
        <v>38</v>
      </c>
      <c r="H2492" s="423">
        <v>1955</v>
      </c>
      <c r="I2492" s="423"/>
      <c r="J2492" s="179" t="s">
        <v>951</v>
      </c>
      <c r="K2492" s="423">
        <v>2</v>
      </c>
      <c r="L2492" s="116">
        <v>1040.5</v>
      </c>
      <c r="M2492" s="116">
        <v>909.6</v>
      </c>
      <c r="N2492" s="116">
        <v>902</v>
      </c>
      <c r="O2492" s="426">
        <v>40</v>
      </c>
      <c r="P2492" s="300" t="s">
        <v>2111</v>
      </c>
      <c r="Q2492" s="1109">
        <v>1158087</v>
      </c>
      <c r="R2492" s="116">
        <v>0</v>
      </c>
      <c r="S2492" s="116">
        <f t="shared" si="1640"/>
        <v>685379.6</v>
      </c>
      <c r="T2492" s="116">
        <v>0</v>
      </c>
      <c r="U2492" s="116">
        <v>472707.4</v>
      </c>
      <c r="V2492" s="116">
        <v>0</v>
      </c>
      <c r="W2492" s="107">
        <f t="shared" si="1639"/>
        <v>1113.0100913022586</v>
      </c>
      <c r="X2492" s="116">
        <v>1113.01</v>
      </c>
      <c r="Y2492" s="121">
        <v>44926</v>
      </c>
    </row>
    <row r="2493" spans="1:25" x14ac:dyDescent="0.25">
      <c r="A2493" s="437"/>
      <c r="B2493" s="34"/>
      <c r="C2493" s="34"/>
      <c r="D2493" s="132"/>
      <c r="E2493" s="696"/>
      <c r="F2493" s="892" t="s">
        <v>31</v>
      </c>
      <c r="G2493" s="352" t="s">
        <v>18</v>
      </c>
      <c r="H2493" s="352" t="s">
        <v>18</v>
      </c>
      <c r="I2493" s="352" t="s">
        <v>18</v>
      </c>
      <c r="J2493" s="352" t="s">
        <v>18</v>
      </c>
      <c r="K2493" s="352" t="s">
        <v>18</v>
      </c>
      <c r="L2493" s="114">
        <f>L2492</f>
        <v>1040.5</v>
      </c>
      <c r="M2493" s="114">
        <f t="shared" ref="M2493:O2493" si="1641">M2492</f>
        <v>909.6</v>
      </c>
      <c r="N2493" s="114">
        <f t="shared" si="1641"/>
        <v>902</v>
      </c>
      <c r="O2493" s="465">
        <f t="shared" si="1641"/>
        <v>40</v>
      </c>
      <c r="P2493" s="521" t="s">
        <v>18</v>
      </c>
      <c r="Q2493" s="893">
        <f>SUM(Q2488:Q2492)</f>
        <v>14612155</v>
      </c>
      <c r="R2493" s="893">
        <f t="shared" ref="R2493:U2493" si="1642">SUM(R2488:R2492)</f>
        <v>0</v>
      </c>
      <c r="S2493" s="893">
        <f t="shared" si="1642"/>
        <v>8647772.5500000007</v>
      </c>
      <c r="T2493" s="893">
        <f t="shared" ref="T2493" si="1643">SUM(T2488:T2492)</f>
        <v>0</v>
      </c>
      <c r="U2493" s="893">
        <f t="shared" si="1642"/>
        <v>5964382.4500000002</v>
      </c>
      <c r="V2493" s="893">
        <f t="shared" ref="V2493" si="1644">SUM(V2488:V2492)</f>
        <v>0</v>
      </c>
      <c r="W2493" s="114" t="s">
        <v>18</v>
      </c>
      <c r="X2493" s="114" t="s">
        <v>18</v>
      </c>
      <c r="Y2493" s="468" t="s">
        <v>18</v>
      </c>
    </row>
    <row r="2494" spans="1:25" ht="15" x14ac:dyDescent="0.25">
      <c r="A2494" s="484" t="s">
        <v>1414</v>
      </c>
      <c r="B2494" s="97" t="s">
        <v>2001</v>
      </c>
      <c r="C2494" s="97">
        <v>20</v>
      </c>
      <c r="D2494" s="211" t="s">
        <v>2266</v>
      </c>
      <c r="E2494" s="891" t="s">
        <v>173</v>
      </c>
      <c r="F2494" s="881" t="s">
        <v>1006</v>
      </c>
      <c r="G2494" s="429" t="s">
        <v>38</v>
      </c>
      <c r="H2494" s="429">
        <v>1959</v>
      </c>
      <c r="I2494" s="429"/>
      <c r="J2494" s="443" t="s">
        <v>322</v>
      </c>
      <c r="K2494" s="429">
        <v>3</v>
      </c>
      <c r="L2494" s="113">
        <v>1808.8</v>
      </c>
      <c r="M2494" s="113">
        <v>1583.8</v>
      </c>
      <c r="N2494" s="113">
        <v>1032</v>
      </c>
      <c r="O2494" s="431">
        <v>53</v>
      </c>
      <c r="P2494" s="564" t="s">
        <v>83</v>
      </c>
      <c r="Q2494" s="895">
        <v>222681</v>
      </c>
      <c r="R2494" s="113">
        <v>0</v>
      </c>
      <c r="S2494" s="113">
        <f>Q2494-U2494</f>
        <v>131787.18</v>
      </c>
      <c r="T2494" s="113">
        <v>0</v>
      </c>
      <c r="U2494" s="113">
        <v>90893.82</v>
      </c>
      <c r="V2494" s="113">
        <v>0</v>
      </c>
      <c r="W2494" s="956">
        <f t="shared" ref="W2494:W2498" si="1645">Q2494/L2494</f>
        <v>123.10979655019904</v>
      </c>
      <c r="X2494" s="113">
        <v>123.11</v>
      </c>
      <c r="Y2494" s="120">
        <v>44926</v>
      </c>
    </row>
    <row r="2495" spans="1:25" ht="15" x14ac:dyDescent="0.25">
      <c r="A2495" s="484" t="s">
        <v>1414</v>
      </c>
      <c r="B2495" s="97" t="s">
        <v>2002</v>
      </c>
      <c r="C2495" s="97">
        <v>20</v>
      </c>
      <c r="D2495" s="211" t="s">
        <v>2267</v>
      </c>
      <c r="E2495" s="891" t="s">
        <v>173</v>
      </c>
      <c r="F2495" s="881" t="s">
        <v>1006</v>
      </c>
      <c r="G2495" s="429" t="s">
        <v>38</v>
      </c>
      <c r="H2495" s="429">
        <v>1959</v>
      </c>
      <c r="I2495" s="429"/>
      <c r="J2495" s="443" t="s">
        <v>322</v>
      </c>
      <c r="K2495" s="429">
        <v>3</v>
      </c>
      <c r="L2495" s="113">
        <v>1808.8</v>
      </c>
      <c r="M2495" s="113">
        <v>1583.8</v>
      </c>
      <c r="N2495" s="113">
        <v>1032</v>
      </c>
      <c r="O2495" s="431">
        <v>53</v>
      </c>
      <c r="P2495" s="336" t="s">
        <v>78</v>
      </c>
      <c r="Q2495" s="895">
        <v>172469</v>
      </c>
      <c r="R2495" s="113">
        <v>0</v>
      </c>
      <c r="S2495" s="113">
        <f>Q2495-U2495</f>
        <v>102070.69</v>
      </c>
      <c r="T2495" s="113">
        <v>0</v>
      </c>
      <c r="U2495" s="113">
        <v>70398.31</v>
      </c>
      <c r="V2495" s="113">
        <v>0</v>
      </c>
      <c r="W2495" s="956">
        <f t="shared" si="1645"/>
        <v>95.349955771782405</v>
      </c>
      <c r="X2495" s="113">
        <v>95.35</v>
      </c>
      <c r="Y2495" s="120">
        <v>44926</v>
      </c>
    </row>
    <row r="2496" spans="1:25" ht="25.5" x14ac:dyDescent="0.25">
      <c r="A2496" s="484" t="s">
        <v>1414</v>
      </c>
      <c r="B2496" s="97" t="s">
        <v>2003</v>
      </c>
      <c r="C2496" s="97">
        <v>20</v>
      </c>
      <c r="D2496" s="211" t="s">
        <v>2268</v>
      </c>
      <c r="E2496" s="891" t="s">
        <v>173</v>
      </c>
      <c r="F2496" s="881" t="s">
        <v>1006</v>
      </c>
      <c r="G2496" s="429" t="s">
        <v>38</v>
      </c>
      <c r="H2496" s="429">
        <v>1959</v>
      </c>
      <c r="I2496" s="429"/>
      <c r="J2496" s="443" t="s">
        <v>322</v>
      </c>
      <c r="K2496" s="429">
        <v>3</v>
      </c>
      <c r="L2496" s="113">
        <v>1808.8</v>
      </c>
      <c r="M2496" s="113">
        <v>1583.8</v>
      </c>
      <c r="N2496" s="113">
        <v>1032</v>
      </c>
      <c r="O2496" s="431">
        <v>53</v>
      </c>
      <c r="P2496" s="336" t="s">
        <v>2140</v>
      </c>
      <c r="Q2496" s="895">
        <v>130993</v>
      </c>
      <c r="R2496" s="113">
        <v>0</v>
      </c>
      <c r="S2496" s="113">
        <f t="shared" ref="S2496:S2498" si="1646">Q2496-U2496</f>
        <v>77524.34</v>
      </c>
      <c r="T2496" s="113">
        <v>0</v>
      </c>
      <c r="U2496" s="113">
        <v>53468.66</v>
      </c>
      <c r="V2496" s="113">
        <v>0</v>
      </c>
      <c r="W2496" s="956">
        <f t="shared" si="1645"/>
        <v>72.419836355594867</v>
      </c>
      <c r="X2496" s="113">
        <v>72.42</v>
      </c>
      <c r="Y2496" s="120">
        <v>44926</v>
      </c>
    </row>
    <row r="2497" spans="1:25" ht="15" x14ac:dyDescent="0.25">
      <c r="A2497" s="484" t="s">
        <v>1414</v>
      </c>
      <c r="B2497" s="97" t="s">
        <v>2004</v>
      </c>
      <c r="C2497" s="97">
        <v>20</v>
      </c>
      <c r="D2497" s="211" t="s">
        <v>2263</v>
      </c>
      <c r="E2497" s="891" t="s">
        <v>173</v>
      </c>
      <c r="F2497" s="881" t="s">
        <v>1006</v>
      </c>
      <c r="G2497" s="429" t="s">
        <v>38</v>
      </c>
      <c r="H2497" s="429">
        <v>1959</v>
      </c>
      <c r="I2497" s="429"/>
      <c r="J2497" s="443" t="s">
        <v>322</v>
      </c>
      <c r="K2497" s="429">
        <v>3</v>
      </c>
      <c r="L2497" s="113">
        <v>1808.8</v>
      </c>
      <c r="M2497" s="113">
        <v>1583.8</v>
      </c>
      <c r="N2497" s="113">
        <v>1032</v>
      </c>
      <c r="O2497" s="431">
        <v>53</v>
      </c>
      <c r="P2497" s="337" t="s">
        <v>35</v>
      </c>
      <c r="Q2497" s="895">
        <v>130993</v>
      </c>
      <c r="R2497" s="113">
        <v>0</v>
      </c>
      <c r="S2497" s="113">
        <f t="shared" si="1646"/>
        <v>77524.34</v>
      </c>
      <c r="T2497" s="113">
        <v>0</v>
      </c>
      <c r="U2497" s="113">
        <v>53468.66</v>
      </c>
      <c r="V2497" s="113">
        <v>0</v>
      </c>
      <c r="W2497" s="956">
        <f t="shared" si="1645"/>
        <v>72.419836355594867</v>
      </c>
      <c r="X2497" s="113">
        <v>72.42</v>
      </c>
      <c r="Y2497" s="120">
        <v>44926</v>
      </c>
    </row>
    <row r="2498" spans="1:25" ht="15" x14ac:dyDescent="0.25">
      <c r="A2498" s="484" t="s">
        <v>1414</v>
      </c>
      <c r="B2498" s="97" t="s">
        <v>2005</v>
      </c>
      <c r="C2498" s="97">
        <v>20</v>
      </c>
      <c r="D2498" s="211" t="s">
        <v>2264</v>
      </c>
      <c r="E2498" s="891" t="s">
        <v>173</v>
      </c>
      <c r="F2498" s="881" t="s">
        <v>1006</v>
      </c>
      <c r="G2498" s="429" t="s">
        <v>38</v>
      </c>
      <c r="H2498" s="429">
        <v>1959</v>
      </c>
      <c r="I2498" s="429"/>
      <c r="J2498" s="443" t="s">
        <v>322</v>
      </c>
      <c r="K2498" s="429">
        <v>3</v>
      </c>
      <c r="L2498" s="113">
        <v>1808.8</v>
      </c>
      <c r="M2498" s="113">
        <v>1583.8</v>
      </c>
      <c r="N2498" s="113">
        <v>1032</v>
      </c>
      <c r="O2498" s="431">
        <v>53</v>
      </c>
      <c r="P2498" s="336" t="s">
        <v>2119</v>
      </c>
      <c r="Q2498" s="895">
        <v>174640</v>
      </c>
      <c r="R2498" s="113">
        <v>0</v>
      </c>
      <c r="S2498" s="113">
        <f t="shared" si="1646"/>
        <v>103355.53</v>
      </c>
      <c r="T2498" s="113">
        <v>0</v>
      </c>
      <c r="U2498" s="113">
        <v>71284.47</v>
      </c>
      <c r="V2498" s="113">
        <v>0</v>
      </c>
      <c r="W2498" s="956">
        <f t="shared" si="1645"/>
        <v>96.550199026979215</v>
      </c>
      <c r="X2498" s="113">
        <v>96.55</v>
      </c>
      <c r="Y2498" s="120">
        <v>44926</v>
      </c>
    </row>
    <row r="2499" spans="1:25" x14ac:dyDescent="0.25">
      <c r="A2499" s="437"/>
      <c r="B2499" s="34"/>
      <c r="C2499" s="34"/>
      <c r="D2499" s="132"/>
      <c r="E2499" s="696"/>
      <c r="F2499" s="892" t="s">
        <v>31</v>
      </c>
      <c r="G2499" s="352" t="s">
        <v>18</v>
      </c>
      <c r="H2499" s="352" t="s">
        <v>18</v>
      </c>
      <c r="I2499" s="352" t="s">
        <v>18</v>
      </c>
      <c r="J2499" s="352" t="s">
        <v>18</v>
      </c>
      <c r="K2499" s="352" t="s">
        <v>18</v>
      </c>
      <c r="L2499" s="114">
        <f>L2498</f>
        <v>1808.8</v>
      </c>
      <c r="M2499" s="114">
        <f t="shared" ref="M2499:O2499" si="1647">M2498</f>
        <v>1583.8</v>
      </c>
      <c r="N2499" s="114">
        <f t="shared" si="1647"/>
        <v>1032</v>
      </c>
      <c r="O2499" s="465">
        <f t="shared" si="1647"/>
        <v>53</v>
      </c>
      <c r="P2499" s="521" t="s">
        <v>18</v>
      </c>
      <c r="Q2499" s="893">
        <f>SUM(Q2494:Q2498)</f>
        <v>831776</v>
      </c>
      <c r="R2499" s="893">
        <f t="shared" ref="R2499:U2499" si="1648">SUM(R2494:R2498)</f>
        <v>0</v>
      </c>
      <c r="S2499" s="893">
        <f t="shared" si="1648"/>
        <v>492262.07999999996</v>
      </c>
      <c r="T2499" s="893">
        <f t="shared" ref="T2499" si="1649">SUM(T2494:T2498)</f>
        <v>0</v>
      </c>
      <c r="U2499" s="893">
        <f t="shared" si="1648"/>
        <v>339513.92000000004</v>
      </c>
      <c r="V2499" s="893">
        <f t="shared" ref="V2499" si="1650">SUM(V2494:V2498)</f>
        <v>0</v>
      </c>
      <c r="W2499" s="114" t="s">
        <v>18</v>
      </c>
      <c r="X2499" s="114" t="s">
        <v>18</v>
      </c>
      <c r="Y2499" s="468" t="s">
        <v>18</v>
      </c>
    </row>
    <row r="2500" spans="1:25" ht="15" x14ac:dyDescent="0.25">
      <c r="A2500" s="484" t="s">
        <v>1168</v>
      </c>
      <c r="B2500" s="97" t="s">
        <v>1520</v>
      </c>
      <c r="C2500" s="97">
        <v>1</v>
      </c>
      <c r="D2500" s="211" t="s">
        <v>2272</v>
      </c>
      <c r="E2500" s="891" t="s">
        <v>174</v>
      </c>
      <c r="F2500" s="896" t="s">
        <v>56</v>
      </c>
      <c r="G2500" s="429" t="s">
        <v>38</v>
      </c>
      <c r="H2500" s="429">
        <v>1986</v>
      </c>
      <c r="I2500" s="429"/>
      <c r="J2500" s="443" t="s">
        <v>57</v>
      </c>
      <c r="K2500" s="429">
        <v>5</v>
      </c>
      <c r="L2500" s="113">
        <v>3103.8</v>
      </c>
      <c r="M2500" s="113">
        <v>2778.9</v>
      </c>
      <c r="N2500" s="113">
        <v>751.5</v>
      </c>
      <c r="O2500" s="431">
        <v>97</v>
      </c>
      <c r="P2500" s="336" t="s">
        <v>2111</v>
      </c>
      <c r="Q2500" s="113">
        <v>1547555</v>
      </c>
      <c r="R2500" s="113">
        <v>0</v>
      </c>
      <c r="S2500" s="113">
        <f>Q2500-U2500</f>
        <v>915874.74</v>
      </c>
      <c r="T2500" s="113">
        <v>0</v>
      </c>
      <c r="U2500" s="113">
        <v>631680.26</v>
      </c>
      <c r="V2500" s="113">
        <v>0</v>
      </c>
      <c r="W2500" s="956">
        <f>Q2500/L2500</f>
        <v>498.60010309942646</v>
      </c>
      <c r="X2500" s="113">
        <v>498.6</v>
      </c>
      <c r="Y2500" s="120">
        <v>44926</v>
      </c>
    </row>
    <row r="2501" spans="1:25" x14ac:dyDescent="0.25">
      <c r="A2501" s="437"/>
      <c r="B2501" s="34"/>
      <c r="C2501" s="34"/>
      <c r="D2501" s="132"/>
      <c r="E2501" s="696"/>
      <c r="F2501" s="892" t="s">
        <v>31</v>
      </c>
      <c r="G2501" s="352" t="s">
        <v>18</v>
      </c>
      <c r="H2501" s="352" t="s">
        <v>18</v>
      </c>
      <c r="I2501" s="352" t="s">
        <v>18</v>
      </c>
      <c r="J2501" s="352" t="s">
        <v>18</v>
      </c>
      <c r="K2501" s="352" t="s">
        <v>18</v>
      </c>
      <c r="L2501" s="114">
        <v>3103.8</v>
      </c>
      <c r="M2501" s="114">
        <v>2778.9</v>
      </c>
      <c r="N2501" s="114">
        <v>751.5</v>
      </c>
      <c r="O2501" s="465">
        <v>97</v>
      </c>
      <c r="P2501" s="521" t="s">
        <v>18</v>
      </c>
      <c r="Q2501" s="893">
        <f>SUM(Q2500:Q2500)</f>
        <v>1547555</v>
      </c>
      <c r="R2501" s="893">
        <f t="shared" ref="R2501:U2501" si="1651">SUM(R2500:R2500)</f>
        <v>0</v>
      </c>
      <c r="S2501" s="893">
        <f t="shared" si="1651"/>
        <v>915874.74</v>
      </c>
      <c r="T2501" s="893">
        <f t="shared" ref="T2501" si="1652">SUM(T2500:T2500)</f>
        <v>0</v>
      </c>
      <c r="U2501" s="893">
        <f t="shared" si="1651"/>
        <v>631680.26</v>
      </c>
      <c r="V2501" s="893">
        <f t="shared" ref="V2501" si="1653">SUM(V2500:V2500)</f>
        <v>0</v>
      </c>
      <c r="W2501" s="114" t="s">
        <v>18</v>
      </c>
      <c r="X2501" s="114" t="s">
        <v>18</v>
      </c>
      <c r="Y2501" s="468" t="s">
        <v>18</v>
      </c>
    </row>
    <row r="2502" spans="1:25" ht="25.5" x14ac:dyDescent="0.25">
      <c r="A2502" s="484" t="s">
        <v>1415</v>
      </c>
      <c r="B2502" s="97" t="s">
        <v>2006</v>
      </c>
      <c r="C2502" s="97">
        <v>20</v>
      </c>
      <c r="D2502" s="211" t="s">
        <v>2269</v>
      </c>
      <c r="E2502" s="891" t="s">
        <v>175</v>
      </c>
      <c r="F2502" s="881" t="s">
        <v>1012</v>
      </c>
      <c r="G2502" s="429" t="s">
        <v>38</v>
      </c>
      <c r="H2502" s="429">
        <v>1988</v>
      </c>
      <c r="I2502" s="429"/>
      <c r="J2502" s="443" t="s">
        <v>57</v>
      </c>
      <c r="K2502" s="429">
        <v>5</v>
      </c>
      <c r="L2502" s="113">
        <v>6183.7</v>
      </c>
      <c r="M2502" s="113">
        <v>5308.2</v>
      </c>
      <c r="N2502" s="113">
        <v>1436</v>
      </c>
      <c r="O2502" s="431">
        <v>231</v>
      </c>
      <c r="P2502" s="336" t="s">
        <v>2136</v>
      </c>
      <c r="Q2502" s="113">
        <v>261880</v>
      </c>
      <c r="R2502" s="113">
        <v>0</v>
      </c>
      <c r="S2502" s="113">
        <f>Q2502-U2502</f>
        <v>154985.95000000001</v>
      </c>
      <c r="T2502" s="113">
        <v>0</v>
      </c>
      <c r="U2502" s="113">
        <v>106894.05</v>
      </c>
      <c r="V2502" s="113">
        <v>0</v>
      </c>
      <c r="W2502" s="956">
        <f t="shared" ref="W2502:W2503" si="1654">Q2502/L2502</f>
        <v>42.350049323220723</v>
      </c>
      <c r="X2502" s="113">
        <v>42.35</v>
      </c>
      <c r="Y2502" s="120">
        <v>44926</v>
      </c>
    </row>
    <row r="2503" spans="1:25" ht="15" x14ac:dyDescent="0.2">
      <c r="A2503" s="484" t="s">
        <v>1415</v>
      </c>
      <c r="B2503" s="97" t="s">
        <v>2006</v>
      </c>
      <c r="C2503" s="97">
        <v>4</v>
      </c>
      <c r="D2503" s="211" t="s">
        <v>2275</v>
      </c>
      <c r="E2503" s="840" t="s">
        <v>175</v>
      </c>
      <c r="F2503" s="195" t="s">
        <v>1012</v>
      </c>
      <c r="G2503" s="68" t="s">
        <v>38</v>
      </c>
      <c r="H2503" s="68">
        <v>1988</v>
      </c>
      <c r="I2503" s="68"/>
      <c r="J2503" s="70" t="s">
        <v>57</v>
      </c>
      <c r="K2503" s="68">
        <v>5</v>
      </c>
      <c r="L2503" s="71">
        <v>6183.7</v>
      </c>
      <c r="M2503" s="71">
        <v>5308.2</v>
      </c>
      <c r="N2503" s="71">
        <v>1436</v>
      </c>
      <c r="O2503" s="138">
        <v>231</v>
      </c>
      <c r="P2503" s="336" t="s">
        <v>2137</v>
      </c>
      <c r="Q2503" s="71">
        <v>3703356</v>
      </c>
      <c r="R2503" s="380">
        <v>0</v>
      </c>
      <c r="S2503" s="71">
        <f>Q2503-U2503</f>
        <v>2191721.92</v>
      </c>
      <c r="T2503" s="71">
        <v>0</v>
      </c>
      <c r="U2503" s="71">
        <v>1511634.08</v>
      </c>
      <c r="V2503" s="71">
        <v>0</v>
      </c>
      <c r="W2503" s="956">
        <f t="shared" si="1654"/>
        <v>598.88998496046054</v>
      </c>
      <c r="X2503" s="113">
        <v>598.89</v>
      </c>
      <c r="Y2503" s="120">
        <v>44926</v>
      </c>
    </row>
    <row r="2504" spans="1:25" x14ac:dyDescent="0.2">
      <c r="A2504" s="437"/>
      <c r="B2504" s="34"/>
      <c r="C2504" s="34"/>
      <c r="D2504" s="132"/>
      <c r="E2504" s="402"/>
      <c r="F2504" s="526" t="s">
        <v>31</v>
      </c>
      <c r="G2504" s="504" t="s">
        <v>18</v>
      </c>
      <c r="H2504" s="504" t="s">
        <v>18</v>
      </c>
      <c r="I2504" s="504" t="s">
        <v>18</v>
      </c>
      <c r="J2504" s="504" t="s">
        <v>18</v>
      </c>
      <c r="K2504" s="504" t="s">
        <v>18</v>
      </c>
      <c r="L2504" s="76">
        <v>6183.7</v>
      </c>
      <c r="M2504" s="76">
        <v>5308.2</v>
      </c>
      <c r="N2504" s="76">
        <v>1436</v>
      </c>
      <c r="O2504" s="520">
        <v>231</v>
      </c>
      <c r="P2504" s="521" t="s">
        <v>18</v>
      </c>
      <c r="Q2504" s="732">
        <f>SUM(Q2502:Q2503)</f>
        <v>3965236</v>
      </c>
      <c r="R2504" s="731">
        <f t="shared" ref="R2504:U2504" si="1655">SUM(R2502:R2503)</f>
        <v>0</v>
      </c>
      <c r="S2504" s="732">
        <f t="shared" si="1655"/>
        <v>2346707.87</v>
      </c>
      <c r="T2504" s="732">
        <f t="shared" ref="T2504" si="1656">SUM(T2502:T2503)</f>
        <v>0</v>
      </c>
      <c r="U2504" s="732">
        <f t="shared" si="1655"/>
        <v>1618528.1300000001</v>
      </c>
      <c r="V2504" s="732">
        <f t="shared" ref="V2504" si="1657">SUM(V2502:V2503)</f>
        <v>0</v>
      </c>
      <c r="W2504" s="114" t="s">
        <v>18</v>
      </c>
      <c r="X2504" s="114" t="s">
        <v>18</v>
      </c>
      <c r="Y2504" s="468" t="s">
        <v>18</v>
      </c>
    </row>
    <row r="2505" spans="1:25" ht="15" x14ac:dyDescent="0.2">
      <c r="A2505" s="484" t="s">
        <v>1416</v>
      </c>
      <c r="B2505" s="97" t="s">
        <v>2007</v>
      </c>
      <c r="C2505" s="97">
        <v>20</v>
      </c>
      <c r="D2505" s="211" t="s">
        <v>2266</v>
      </c>
      <c r="E2505" s="840" t="s">
        <v>176</v>
      </c>
      <c r="F2505" s="195" t="s">
        <v>1001</v>
      </c>
      <c r="G2505" s="68" t="s">
        <v>38</v>
      </c>
      <c r="H2505" s="68">
        <v>1990</v>
      </c>
      <c r="I2505" s="68"/>
      <c r="J2505" s="70" t="s">
        <v>57</v>
      </c>
      <c r="K2505" s="68">
        <v>5</v>
      </c>
      <c r="L2505" s="71">
        <v>6831.4</v>
      </c>
      <c r="M2505" s="71">
        <v>5570.7</v>
      </c>
      <c r="N2505" s="71">
        <v>1566.3</v>
      </c>
      <c r="O2505" s="138">
        <v>216</v>
      </c>
      <c r="P2505" s="801" t="s">
        <v>83</v>
      </c>
      <c r="Q2505" s="71">
        <v>202483</v>
      </c>
      <c r="R2505" s="380">
        <v>0</v>
      </c>
      <c r="S2505" s="71">
        <f>Q2505-U2505</f>
        <v>119833.59</v>
      </c>
      <c r="T2505" s="71">
        <v>0</v>
      </c>
      <c r="U2505" s="71">
        <v>82649.41</v>
      </c>
      <c r="V2505" s="71">
        <v>0</v>
      </c>
      <c r="W2505" s="956">
        <f>Q2505/L2505</f>
        <v>29.640044500395234</v>
      </c>
      <c r="X2505" s="113">
        <v>29.64</v>
      </c>
      <c r="Y2505" s="120">
        <v>44926</v>
      </c>
    </row>
    <row r="2506" spans="1:25" ht="15" x14ac:dyDescent="0.2">
      <c r="A2506" s="484" t="s">
        <v>1416</v>
      </c>
      <c r="B2506" s="97" t="s">
        <v>2007</v>
      </c>
      <c r="C2506" s="97">
        <v>8</v>
      </c>
      <c r="D2506" s="211" t="s">
        <v>45</v>
      </c>
      <c r="E2506" s="840" t="s">
        <v>176</v>
      </c>
      <c r="F2506" s="195" t="s">
        <v>1001</v>
      </c>
      <c r="G2506" s="68" t="s">
        <v>38</v>
      </c>
      <c r="H2506" s="68">
        <v>1990</v>
      </c>
      <c r="I2506" s="68"/>
      <c r="J2506" s="70" t="s">
        <v>57</v>
      </c>
      <c r="K2506" s="68">
        <v>5</v>
      </c>
      <c r="L2506" s="71">
        <v>6831.4</v>
      </c>
      <c r="M2506" s="71">
        <v>5570.7</v>
      </c>
      <c r="N2506" s="71">
        <v>1566.3</v>
      </c>
      <c r="O2506" s="138">
        <v>216</v>
      </c>
      <c r="P2506" s="336" t="s">
        <v>45</v>
      </c>
      <c r="Q2506" s="71">
        <v>6812747</v>
      </c>
      <c r="R2506" s="380">
        <v>0</v>
      </c>
      <c r="S2506" s="71">
        <f>Q2506-U2506</f>
        <v>4031923.19</v>
      </c>
      <c r="T2506" s="71">
        <v>0</v>
      </c>
      <c r="U2506" s="71">
        <v>2780823.81</v>
      </c>
      <c r="V2506" s="71">
        <v>0</v>
      </c>
      <c r="W2506" s="113">
        <v>4349.58</v>
      </c>
      <c r="X2506" s="113">
        <v>4349.58</v>
      </c>
      <c r="Y2506" s="120">
        <v>44926</v>
      </c>
    </row>
    <row r="2507" spans="1:25" ht="15" x14ac:dyDescent="0.2">
      <c r="A2507" s="484" t="s">
        <v>1416</v>
      </c>
      <c r="B2507" s="97" t="s">
        <v>2008</v>
      </c>
      <c r="C2507" s="97">
        <v>1</v>
      </c>
      <c r="D2507" s="211" t="s">
        <v>2272</v>
      </c>
      <c r="E2507" s="840" t="s">
        <v>176</v>
      </c>
      <c r="F2507" s="195" t="s">
        <v>1001</v>
      </c>
      <c r="G2507" s="68" t="s">
        <v>38</v>
      </c>
      <c r="H2507" s="68">
        <v>1990</v>
      </c>
      <c r="I2507" s="68"/>
      <c r="J2507" s="70" t="s">
        <v>57</v>
      </c>
      <c r="K2507" s="68">
        <v>5</v>
      </c>
      <c r="L2507" s="71">
        <v>6831.4</v>
      </c>
      <c r="M2507" s="71">
        <v>5570.7</v>
      </c>
      <c r="N2507" s="71">
        <v>1566.3</v>
      </c>
      <c r="O2507" s="138">
        <v>216</v>
      </c>
      <c r="P2507" s="336" t="s">
        <v>2111</v>
      </c>
      <c r="Q2507" s="71">
        <v>3406136</v>
      </c>
      <c r="R2507" s="380">
        <v>0</v>
      </c>
      <c r="S2507" s="71">
        <f>Q2507-U2507</f>
        <v>2015821.04</v>
      </c>
      <c r="T2507" s="71">
        <v>0</v>
      </c>
      <c r="U2507" s="71">
        <v>1390314.96</v>
      </c>
      <c r="V2507" s="71">
        <v>0</v>
      </c>
      <c r="W2507" s="956">
        <f>Q2507/L2507</f>
        <v>498.59999414468484</v>
      </c>
      <c r="X2507" s="113">
        <v>498.6</v>
      </c>
      <c r="Y2507" s="120">
        <v>44926</v>
      </c>
    </row>
    <row r="2508" spans="1:25" x14ac:dyDescent="0.2">
      <c r="A2508" s="437"/>
      <c r="B2508" s="34"/>
      <c r="C2508" s="34"/>
      <c r="D2508" s="132"/>
      <c r="E2508" s="402"/>
      <c r="F2508" s="526" t="s">
        <v>31</v>
      </c>
      <c r="G2508" s="504" t="s">
        <v>18</v>
      </c>
      <c r="H2508" s="504" t="s">
        <v>18</v>
      </c>
      <c r="I2508" s="504" t="s">
        <v>18</v>
      </c>
      <c r="J2508" s="504" t="s">
        <v>18</v>
      </c>
      <c r="K2508" s="504" t="s">
        <v>18</v>
      </c>
      <c r="L2508" s="76">
        <v>6831.4</v>
      </c>
      <c r="M2508" s="76">
        <v>5570.7</v>
      </c>
      <c r="N2508" s="76">
        <v>1566.3</v>
      </c>
      <c r="O2508" s="520">
        <v>216</v>
      </c>
      <c r="P2508" s="521" t="s">
        <v>18</v>
      </c>
      <c r="Q2508" s="732">
        <f>SUM(Q2505:Q2507)</f>
        <v>10421366</v>
      </c>
      <c r="R2508" s="731">
        <f t="shared" ref="R2508:U2508" si="1658">SUM(R2505:R2507)</f>
        <v>0</v>
      </c>
      <c r="S2508" s="732">
        <f t="shared" si="1658"/>
        <v>6167577.8200000003</v>
      </c>
      <c r="T2508" s="732">
        <f t="shared" ref="T2508" si="1659">SUM(T2505:T2507)</f>
        <v>0</v>
      </c>
      <c r="U2508" s="732">
        <f t="shared" si="1658"/>
        <v>4253788.18</v>
      </c>
      <c r="V2508" s="732">
        <f t="shared" ref="V2508" si="1660">SUM(V2505:V2507)</f>
        <v>0</v>
      </c>
      <c r="W2508" s="114" t="s">
        <v>18</v>
      </c>
      <c r="X2508" s="114" t="s">
        <v>18</v>
      </c>
      <c r="Y2508" s="468" t="s">
        <v>18</v>
      </c>
    </row>
    <row r="2509" spans="1:25" ht="15" x14ac:dyDescent="0.2">
      <c r="A2509" s="484" t="s">
        <v>1417</v>
      </c>
      <c r="B2509" s="97" t="s">
        <v>2009</v>
      </c>
      <c r="C2509" s="97">
        <v>20</v>
      </c>
      <c r="D2509" s="211" t="s">
        <v>2264</v>
      </c>
      <c r="E2509" s="840" t="s">
        <v>177</v>
      </c>
      <c r="F2509" s="195" t="s">
        <v>415</v>
      </c>
      <c r="G2509" s="68" t="s">
        <v>38</v>
      </c>
      <c r="H2509" s="68">
        <v>1985</v>
      </c>
      <c r="I2509" s="68"/>
      <c r="J2509" s="70" t="s">
        <v>57</v>
      </c>
      <c r="K2509" s="68">
        <v>5</v>
      </c>
      <c r="L2509" s="71">
        <v>7132.4</v>
      </c>
      <c r="M2509" s="71">
        <v>6108.7</v>
      </c>
      <c r="N2509" s="71">
        <v>1960</v>
      </c>
      <c r="O2509" s="138">
        <v>260</v>
      </c>
      <c r="P2509" s="336" t="s">
        <v>2119</v>
      </c>
      <c r="Q2509" s="71">
        <v>402695</v>
      </c>
      <c r="R2509" s="380">
        <v>0</v>
      </c>
      <c r="S2509" s="71">
        <f>Q2509-U2509</f>
        <v>238323.15</v>
      </c>
      <c r="T2509" s="71">
        <v>0</v>
      </c>
      <c r="U2509" s="71">
        <v>164371.85</v>
      </c>
      <c r="V2509" s="71">
        <v>0</v>
      </c>
      <c r="W2509" s="956">
        <f t="shared" ref="W2509:W2510" si="1661">Q2509/L2509</f>
        <v>56.459957377600809</v>
      </c>
      <c r="X2509" s="113">
        <v>56.46</v>
      </c>
      <c r="Y2509" s="120">
        <v>44926</v>
      </c>
    </row>
    <row r="2510" spans="1:25" ht="15" x14ac:dyDescent="0.2">
      <c r="A2510" s="484" t="s">
        <v>1417</v>
      </c>
      <c r="B2510" s="97" t="s">
        <v>2009</v>
      </c>
      <c r="C2510" s="97">
        <v>1</v>
      </c>
      <c r="D2510" s="211" t="s">
        <v>2272</v>
      </c>
      <c r="E2510" s="840" t="s">
        <v>177</v>
      </c>
      <c r="F2510" s="195" t="s">
        <v>415</v>
      </c>
      <c r="G2510" s="68" t="s">
        <v>38</v>
      </c>
      <c r="H2510" s="68">
        <v>1985</v>
      </c>
      <c r="I2510" s="68"/>
      <c r="J2510" s="70" t="s">
        <v>57</v>
      </c>
      <c r="K2510" s="68">
        <v>5</v>
      </c>
      <c r="L2510" s="71">
        <v>7132.4</v>
      </c>
      <c r="M2510" s="71">
        <v>6108.7</v>
      </c>
      <c r="N2510" s="71">
        <v>1960</v>
      </c>
      <c r="O2510" s="138">
        <v>260</v>
      </c>
      <c r="P2510" s="336" t="s">
        <v>2111</v>
      </c>
      <c r="Q2510" s="71">
        <v>3556215</v>
      </c>
      <c r="R2510" s="380">
        <v>0</v>
      </c>
      <c r="S2510" s="71">
        <f>Q2510-U2510</f>
        <v>2104640.8600000003</v>
      </c>
      <c r="T2510" s="71">
        <v>0</v>
      </c>
      <c r="U2510" s="71">
        <v>1451574.14</v>
      </c>
      <c r="V2510" s="71">
        <v>0</v>
      </c>
      <c r="W2510" s="956">
        <f t="shared" si="1661"/>
        <v>498.60005047389382</v>
      </c>
      <c r="X2510" s="113">
        <v>498.6</v>
      </c>
      <c r="Y2510" s="120">
        <v>44926</v>
      </c>
    </row>
    <row r="2511" spans="1:25" x14ac:dyDescent="0.2">
      <c r="A2511" s="437"/>
      <c r="B2511" s="34"/>
      <c r="C2511" s="34"/>
      <c r="D2511" s="132"/>
      <c r="E2511" s="402"/>
      <c r="F2511" s="526" t="s">
        <v>31</v>
      </c>
      <c r="G2511" s="504" t="s">
        <v>18</v>
      </c>
      <c r="H2511" s="504" t="s">
        <v>18</v>
      </c>
      <c r="I2511" s="504" t="s">
        <v>18</v>
      </c>
      <c r="J2511" s="504" t="s">
        <v>18</v>
      </c>
      <c r="K2511" s="504" t="s">
        <v>18</v>
      </c>
      <c r="L2511" s="76">
        <v>7132.4</v>
      </c>
      <c r="M2511" s="76">
        <v>6108.7</v>
      </c>
      <c r="N2511" s="76">
        <v>1960</v>
      </c>
      <c r="O2511" s="520">
        <v>260</v>
      </c>
      <c r="P2511" s="521" t="s">
        <v>18</v>
      </c>
      <c r="Q2511" s="732">
        <f>SUM(Q2509:Q2510)</f>
        <v>3958910</v>
      </c>
      <c r="R2511" s="731">
        <f t="shared" ref="R2511:U2511" si="1662">SUM(R2509:R2510)</f>
        <v>0</v>
      </c>
      <c r="S2511" s="732">
        <f t="shared" si="1662"/>
        <v>2342964.0100000002</v>
      </c>
      <c r="T2511" s="732">
        <f t="shared" ref="T2511" si="1663">SUM(T2509:T2510)</f>
        <v>0</v>
      </c>
      <c r="U2511" s="732">
        <f t="shared" si="1662"/>
        <v>1615945.99</v>
      </c>
      <c r="V2511" s="732">
        <f t="shared" ref="V2511" si="1664">SUM(V2509:V2510)</f>
        <v>0</v>
      </c>
      <c r="W2511" s="114" t="s">
        <v>18</v>
      </c>
      <c r="X2511" s="114" t="s">
        <v>18</v>
      </c>
      <c r="Y2511" s="468" t="s">
        <v>18</v>
      </c>
    </row>
    <row r="2512" spans="1:25" ht="15" x14ac:dyDescent="0.2">
      <c r="A2512" s="484" t="s">
        <v>1177</v>
      </c>
      <c r="B2512" s="97" t="s">
        <v>2010</v>
      </c>
      <c r="C2512" s="97">
        <v>20</v>
      </c>
      <c r="D2512" s="211" t="s">
        <v>2267</v>
      </c>
      <c r="E2512" s="840" t="s">
        <v>178</v>
      </c>
      <c r="F2512" s="195" t="s">
        <v>1004</v>
      </c>
      <c r="G2512" s="68" t="s">
        <v>38</v>
      </c>
      <c r="H2512" s="69">
        <v>1965</v>
      </c>
      <c r="I2512" s="69"/>
      <c r="J2512" s="70" t="s">
        <v>62</v>
      </c>
      <c r="K2512" s="68">
        <v>4</v>
      </c>
      <c r="L2512" s="807">
        <v>1645.7</v>
      </c>
      <c r="M2512" s="807">
        <v>1524.8</v>
      </c>
      <c r="N2512" s="71">
        <v>600</v>
      </c>
      <c r="O2512" s="138">
        <v>101</v>
      </c>
      <c r="P2512" s="336" t="s">
        <v>78</v>
      </c>
      <c r="Q2512" s="740">
        <v>175876</v>
      </c>
      <c r="R2512" s="380">
        <v>0</v>
      </c>
      <c r="S2512" s="71">
        <f>Q2512-U2512</f>
        <v>104087.02</v>
      </c>
      <c r="T2512" s="71">
        <v>0</v>
      </c>
      <c r="U2512" s="71">
        <v>71788.98</v>
      </c>
      <c r="V2512" s="71">
        <v>0</v>
      </c>
      <c r="W2512" s="956">
        <f t="shared" ref="W2512:W2515" si="1665">Q2512/L2512</f>
        <v>106.8700249134107</v>
      </c>
      <c r="X2512" s="113">
        <v>106.87</v>
      </c>
      <c r="Y2512" s="120">
        <v>44926</v>
      </c>
    </row>
    <row r="2513" spans="1:25" ht="15" x14ac:dyDescent="0.2">
      <c r="A2513" s="484" t="s">
        <v>1177</v>
      </c>
      <c r="B2513" s="97" t="s">
        <v>2010</v>
      </c>
      <c r="C2513" s="97">
        <v>3</v>
      </c>
      <c r="D2513" s="211" t="s">
        <v>2274</v>
      </c>
      <c r="E2513" s="840" t="s">
        <v>178</v>
      </c>
      <c r="F2513" s="195" t="s">
        <v>1004</v>
      </c>
      <c r="G2513" s="68" t="s">
        <v>38</v>
      </c>
      <c r="H2513" s="69">
        <v>1965</v>
      </c>
      <c r="I2513" s="69"/>
      <c r="J2513" s="70" t="s">
        <v>62</v>
      </c>
      <c r="K2513" s="68">
        <v>4</v>
      </c>
      <c r="L2513" s="807">
        <v>1645.7</v>
      </c>
      <c r="M2513" s="807">
        <v>1524.8</v>
      </c>
      <c r="N2513" s="71">
        <v>600</v>
      </c>
      <c r="O2513" s="138">
        <v>101</v>
      </c>
      <c r="P2513" s="336" t="s">
        <v>2138</v>
      </c>
      <c r="Q2513" s="740">
        <v>2295439</v>
      </c>
      <c r="R2513" s="380">
        <v>0</v>
      </c>
      <c r="S2513" s="71">
        <f t="shared" ref="S2513:S2515" si="1666">Q2513-U2513</f>
        <v>1358487.81</v>
      </c>
      <c r="T2513" s="71">
        <v>0</v>
      </c>
      <c r="U2513" s="71">
        <v>936951.19</v>
      </c>
      <c r="V2513" s="71">
        <v>0</v>
      </c>
      <c r="W2513" s="956">
        <f t="shared" si="1665"/>
        <v>1394.8101111988819</v>
      </c>
      <c r="X2513" s="113">
        <v>1394.81</v>
      </c>
      <c r="Y2513" s="120">
        <v>44926</v>
      </c>
    </row>
    <row r="2514" spans="1:25" ht="15" x14ac:dyDescent="0.2">
      <c r="A2514" s="484" t="s">
        <v>1177</v>
      </c>
      <c r="B2514" s="97" t="s">
        <v>2011</v>
      </c>
      <c r="C2514" s="97">
        <v>20</v>
      </c>
      <c r="D2514" s="211" t="s">
        <v>2264</v>
      </c>
      <c r="E2514" s="840" t="s">
        <v>178</v>
      </c>
      <c r="F2514" s="195" t="s">
        <v>1004</v>
      </c>
      <c r="G2514" s="68" t="s">
        <v>38</v>
      </c>
      <c r="H2514" s="69">
        <v>1965</v>
      </c>
      <c r="I2514" s="69"/>
      <c r="J2514" s="70" t="s">
        <v>62</v>
      </c>
      <c r="K2514" s="68">
        <v>4</v>
      </c>
      <c r="L2514" s="807">
        <v>1645.7</v>
      </c>
      <c r="M2514" s="807">
        <v>1524.8</v>
      </c>
      <c r="N2514" s="71">
        <v>600</v>
      </c>
      <c r="O2514" s="138">
        <v>101</v>
      </c>
      <c r="P2514" s="336" t="s">
        <v>2119</v>
      </c>
      <c r="Q2514" s="740">
        <v>178098</v>
      </c>
      <c r="R2514" s="380">
        <v>0</v>
      </c>
      <c r="S2514" s="71">
        <f t="shared" si="1666"/>
        <v>105402.04</v>
      </c>
      <c r="T2514" s="71">
        <v>0</v>
      </c>
      <c r="U2514" s="71">
        <v>72695.960000000006</v>
      </c>
      <c r="V2514" s="71">
        <v>0</v>
      </c>
      <c r="W2514" s="956">
        <f t="shared" si="1665"/>
        <v>108.22021024488059</v>
      </c>
      <c r="X2514" s="113">
        <v>108.22</v>
      </c>
      <c r="Y2514" s="120">
        <v>44926</v>
      </c>
    </row>
    <row r="2515" spans="1:25" ht="15" x14ac:dyDescent="0.2">
      <c r="A2515" s="484" t="s">
        <v>1177</v>
      </c>
      <c r="B2515" s="97" t="s">
        <v>2011</v>
      </c>
      <c r="C2515" s="97">
        <v>1</v>
      </c>
      <c r="D2515" s="211" t="s">
        <v>2272</v>
      </c>
      <c r="E2515" s="840" t="s">
        <v>178</v>
      </c>
      <c r="F2515" s="195" t="s">
        <v>1004</v>
      </c>
      <c r="G2515" s="68" t="s">
        <v>38</v>
      </c>
      <c r="H2515" s="69">
        <v>1965</v>
      </c>
      <c r="I2515" s="69"/>
      <c r="J2515" s="70" t="s">
        <v>62</v>
      </c>
      <c r="K2515" s="68">
        <v>4</v>
      </c>
      <c r="L2515" s="807">
        <v>1645.7</v>
      </c>
      <c r="M2515" s="807">
        <v>1524.8</v>
      </c>
      <c r="N2515" s="71">
        <v>600</v>
      </c>
      <c r="O2515" s="138">
        <v>101</v>
      </c>
      <c r="P2515" s="336" t="s">
        <v>2111</v>
      </c>
      <c r="Q2515" s="740">
        <v>887542</v>
      </c>
      <c r="R2515" s="380">
        <v>0</v>
      </c>
      <c r="S2515" s="71">
        <f t="shared" si="1666"/>
        <v>525265.53</v>
      </c>
      <c r="T2515" s="71">
        <v>0</v>
      </c>
      <c r="U2515" s="71">
        <v>362276.47</v>
      </c>
      <c r="V2515" s="71">
        <v>0</v>
      </c>
      <c r="W2515" s="956">
        <f t="shared" si="1665"/>
        <v>539.30971623017558</v>
      </c>
      <c r="X2515" s="113">
        <v>539.30999999999995</v>
      </c>
      <c r="Y2515" s="120">
        <v>44926</v>
      </c>
    </row>
    <row r="2516" spans="1:25" x14ac:dyDescent="0.2">
      <c r="A2516" s="437"/>
      <c r="B2516" s="34"/>
      <c r="C2516" s="34"/>
      <c r="D2516" s="132"/>
      <c r="E2516" s="418"/>
      <c r="F2516" s="526" t="s">
        <v>31</v>
      </c>
      <c r="G2516" s="504" t="s">
        <v>18</v>
      </c>
      <c r="H2516" s="504" t="s">
        <v>18</v>
      </c>
      <c r="I2516" s="504" t="s">
        <v>18</v>
      </c>
      <c r="J2516" s="504" t="s">
        <v>18</v>
      </c>
      <c r="K2516" s="504" t="s">
        <v>18</v>
      </c>
      <c r="L2516" s="76">
        <v>1645.7</v>
      </c>
      <c r="M2516" s="76">
        <v>1524.8</v>
      </c>
      <c r="N2516" s="76">
        <v>600</v>
      </c>
      <c r="O2516" s="520">
        <v>101</v>
      </c>
      <c r="P2516" s="521" t="s">
        <v>18</v>
      </c>
      <c r="Q2516" s="732">
        <f>SUM(Q2512:Q2515)</f>
        <v>3536955</v>
      </c>
      <c r="R2516" s="731">
        <f t="shared" ref="R2516:U2516" si="1667">SUM(R2512:R2515)</f>
        <v>0</v>
      </c>
      <c r="S2516" s="732">
        <f t="shared" si="1667"/>
        <v>2093242.4000000001</v>
      </c>
      <c r="T2516" s="732">
        <f t="shared" ref="T2516" si="1668">SUM(T2512:T2515)</f>
        <v>0</v>
      </c>
      <c r="U2516" s="732">
        <f t="shared" si="1667"/>
        <v>1443712.5999999999</v>
      </c>
      <c r="V2516" s="732">
        <f t="shared" ref="V2516" si="1669">SUM(V2512:V2515)</f>
        <v>0</v>
      </c>
      <c r="W2516" s="114" t="s">
        <v>18</v>
      </c>
      <c r="X2516" s="114" t="s">
        <v>18</v>
      </c>
      <c r="Y2516" s="468" t="s">
        <v>18</v>
      </c>
    </row>
    <row r="2517" spans="1:25" ht="15" x14ac:dyDescent="0.2">
      <c r="A2517" s="484" t="s">
        <v>1418</v>
      </c>
      <c r="B2517" s="97" t="s">
        <v>2012</v>
      </c>
      <c r="C2517" s="97">
        <v>20</v>
      </c>
      <c r="D2517" s="211" t="s">
        <v>2263</v>
      </c>
      <c r="E2517" s="840" t="s">
        <v>179</v>
      </c>
      <c r="F2517" s="195" t="s">
        <v>1015</v>
      </c>
      <c r="G2517" s="68" t="s">
        <v>38</v>
      </c>
      <c r="H2517" s="68">
        <v>1967</v>
      </c>
      <c r="I2517" s="68"/>
      <c r="J2517" s="70" t="s">
        <v>62</v>
      </c>
      <c r="K2517" s="68">
        <v>4</v>
      </c>
      <c r="L2517" s="71">
        <v>2164.06</v>
      </c>
      <c r="M2517" s="71">
        <v>1949.6</v>
      </c>
      <c r="N2517" s="71">
        <v>864</v>
      </c>
      <c r="O2517" s="138">
        <v>64</v>
      </c>
      <c r="P2517" s="337" t="s">
        <v>35</v>
      </c>
      <c r="Q2517" s="71">
        <v>175657</v>
      </c>
      <c r="R2517" s="380">
        <v>0</v>
      </c>
      <c r="S2517" s="71">
        <f>Q2517-U2517</f>
        <v>103957.41</v>
      </c>
      <c r="T2517" s="71">
        <v>0</v>
      </c>
      <c r="U2517" s="71">
        <v>71699.59</v>
      </c>
      <c r="V2517" s="71">
        <v>0</v>
      </c>
      <c r="W2517" s="956">
        <f t="shared" ref="W2517:W2520" si="1670">Q2517/L2517</f>
        <v>81.170115431180278</v>
      </c>
      <c r="X2517" s="113">
        <v>81.17</v>
      </c>
      <c r="Y2517" s="120">
        <v>44926</v>
      </c>
    </row>
    <row r="2518" spans="1:25" ht="15" x14ac:dyDescent="0.2">
      <c r="A2518" s="484" t="s">
        <v>1418</v>
      </c>
      <c r="B2518" s="97" t="s">
        <v>2012</v>
      </c>
      <c r="C2518" s="97">
        <v>5</v>
      </c>
      <c r="D2518" s="211" t="s">
        <v>2271</v>
      </c>
      <c r="E2518" s="840" t="s">
        <v>179</v>
      </c>
      <c r="F2518" s="195" t="s">
        <v>1015</v>
      </c>
      <c r="G2518" s="68" t="s">
        <v>38</v>
      </c>
      <c r="H2518" s="68">
        <v>1967</v>
      </c>
      <c r="I2518" s="68"/>
      <c r="J2518" s="70" t="s">
        <v>62</v>
      </c>
      <c r="K2518" s="68">
        <v>4</v>
      </c>
      <c r="L2518" s="71">
        <v>2164.06</v>
      </c>
      <c r="M2518" s="71">
        <v>1949.6</v>
      </c>
      <c r="N2518" s="71">
        <v>864</v>
      </c>
      <c r="O2518" s="138">
        <v>64</v>
      </c>
      <c r="P2518" s="336" t="s">
        <v>2120</v>
      </c>
      <c r="Q2518" s="71">
        <v>944353</v>
      </c>
      <c r="R2518" s="380">
        <v>0</v>
      </c>
      <c r="S2518" s="71">
        <f>Q2518-U2518</f>
        <v>558887.43999999994</v>
      </c>
      <c r="T2518" s="71">
        <v>0</v>
      </c>
      <c r="U2518" s="71">
        <v>385465.56</v>
      </c>
      <c r="V2518" s="71">
        <v>0</v>
      </c>
      <c r="W2518" s="956">
        <f t="shared" si="1670"/>
        <v>436.38022975333405</v>
      </c>
      <c r="X2518" s="113">
        <v>436.38</v>
      </c>
      <c r="Y2518" s="120">
        <v>44926</v>
      </c>
    </row>
    <row r="2519" spans="1:25" ht="15" x14ac:dyDescent="0.2">
      <c r="A2519" s="484" t="s">
        <v>1418</v>
      </c>
      <c r="B2519" s="97" t="s">
        <v>2013</v>
      </c>
      <c r="C2519" s="97">
        <v>20</v>
      </c>
      <c r="D2519" s="211" t="s">
        <v>2264</v>
      </c>
      <c r="E2519" s="840" t="s">
        <v>179</v>
      </c>
      <c r="F2519" s="195" t="s">
        <v>1015</v>
      </c>
      <c r="G2519" s="68" t="s">
        <v>38</v>
      </c>
      <c r="H2519" s="68">
        <v>1967</v>
      </c>
      <c r="I2519" s="68"/>
      <c r="J2519" s="70" t="s">
        <v>62</v>
      </c>
      <c r="K2519" s="68">
        <v>4</v>
      </c>
      <c r="L2519" s="71">
        <v>2164.06</v>
      </c>
      <c r="M2519" s="71">
        <v>1949.6</v>
      </c>
      <c r="N2519" s="71">
        <v>864</v>
      </c>
      <c r="O2519" s="138">
        <v>64</v>
      </c>
      <c r="P2519" s="336" t="s">
        <v>2119</v>
      </c>
      <c r="Q2519" s="71">
        <v>234195</v>
      </c>
      <c r="R2519" s="380">
        <v>0</v>
      </c>
      <c r="S2519" s="71">
        <f t="shared" ref="S2519:S2520" si="1671">Q2519-U2519</f>
        <v>138601.4</v>
      </c>
      <c r="T2519" s="71">
        <v>0</v>
      </c>
      <c r="U2519" s="71">
        <v>95593.600000000006</v>
      </c>
      <c r="V2519" s="71">
        <v>0</v>
      </c>
      <c r="W2519" s="956">
        <f t="shared" si="1670"/>
        <v>108.22019722188848</v>
      </c>
      <c r="X2519" s="113">
        <v>108.22</v>
      </c>
      <c r="Y2519" s="120">
        <v>44926</v>
      </c>
    </row>
    <row r="2520" spans="1:25" ht="15" x14ac:dyDescent="0.2">
      <c r="A2520" s="484" t="s">
        <v>1418</v>
      </c>
      <c r="B2520" s="97" t="s">
        <v>2013</v>
      </c>
      <c r="C2520" s="97">
        <v>1</v>
      </c>
      <c r="D2520" s="211" t="s">
        <v>2272</v>
      </c>
      <c r="E2520" s="840" t="s">
        <v>179</v>
      </c>
      <c r="F2520" s="195" t="s">
        <v>1015</v>
      </c>
      <c r="G2520" s="68" t="s">
        <v>38</v>
      </c>
      <c r="H2520" s="68">
        <v>1967</v>
      </c>
      <c r="I2520" s="68"/>
      <c r="J2520" s="70" t="s">
        <v>62</v>
      </c>
      <c r="K2520" s="68">
        <v>4</v>
      </c>
      <c r="L2520" s="71">
        <v>2164.06</v>
      </c>
      <c r="M2520" s="71">
        <v>1949.6</v>
      </c>
      <c r="N2520" s="71">
        <v>864</v>
      </c>
      <c r="O2520" s="138">
        <v>64</v>
      </c>
      <c r="P2520" s="336" t="s">
        <v>2111</v>
      </c>
      <c r="Q2520" s="71">
        <v>1167099</v>
      </c>
      <c r="R2520" s="380">
        <v>0</v>
      </c>
      <c r="S2520" s="71">
        <f t="shared" si="1671"/>
        <v>690713.09000000008</v>
      </c>
      <c r="T2520" s="71">
        <v>0</v>
      </c>
      <c r="U2520" s="71">
        <v>476385.91</v>
      </c>
      <c r="V2520" s="71">
        <v>0</v>
      </c>
      <c r="W2520" s="956">
        <f t="shared" si="1670"/>
        <v>539.30990822805279</v>
      </c>
      <c r="X2520" s="113">
        <v>539.30999999999995</v>
      </c>
      <c r="Y2520" s="120">
        <v>44926</v>
      </c>
    </row>
    <row r="2521" spans="1:25" x14ac:dyDescent="0.2">
      <c r="A2521" s="437"/>
      <c r="B2521" s="34"/>
      <c r="C2521" s="34"/>
      <c r="D2521" s="132"/>
      <c r="E2521" s="402"/>
      <c r="F2521" s="526" t="s">
        <v>31</v>
      </c>
      <c r="G2521" s="504" t="s">
        <v>18</v>
      </c>
      <c r="H2521" s="504" t="s">
        <v>18</v>
      </c>
      <c r="I2521" s="504" t="s">
        <v>18</v>
      </c>
      <c r="J2521" s="504" t="s">
        <v>18</v>
      </c>
      <c r="K2521" s="504" t="s">
        <v>18</v>
      </c>
      <c r="L2521" s="76">
        <v>2164.06</v>
      </c>
      <c r="M2521" s="76">
        <v>1949.6</v>
      </c>
      <c r="N2521" s="76">
        <v>864</v>
      </c>
      <c r="O2521" s="520">
        <v>64</v>
      </c>
      <c r="P2521" s="521" t="s">
        <v>18</v>
      </c>
      <c r="Q2521" s="732">
        <f>SUM(Q2517:Q2520)</f>
        <v>2521304</v>
      </c>
      <c r="R2521" s="731">
        <f t="shared" ref="R2521:U2521" si="1672">SUM(R2517:R2520)</f>
        <v>0</v>
      </c>
      <c r="S2521" s="732">
        <f t="shared" si="1672"/>
        <v>1492159.34</v>
      </c>
      <c r="T2521" s="732">
        <f t="shared" ref="T2521" si="1673">SUM(T2517:T2520)</f>
        <v>0</v>
      </c>
      <c r="U2521" s="732">
        <f t="shared" si="1672"/>
        <v>1029144.6599999999</v>
      </c>
      <c r="V2521" s="732">
        <f t="shared" ref="V2521" si="1674">SUM(V2517:V2520)</f>
        <v>0</v>
      </c>
      <c r="W2521" s="114" t="s">
        <v>18</v>
      </c>
      <c r="X2521" s="114" t="s">
        <v>18</v>
      </c>
      <c r="Y2521" s="468" t="s">
        <v>18</v>
      </c>
    </row>
    <row r="2522" spans="1:25" ht="15" x14ac:dyDescent="0.2">
      <c r="A2522" s="484" t="s">
        <v>1419</v>
      </c>
      <c r="B2522" s="97" t="s">
        <v>2014</v>
      </c>
      <c r="C2522" s="97">
        <v>20</v>
      </c>
      <c r="D2522" s="211" t="s">
        <v>2264</v>
      </c>
      <c r="E2522" s="840" t="s">
        <v>180</v>
      </c>
      <c r="F2522" s="195" t="s">
        <v>1016</v>
      </c>
      <c r="G2522" s="68" t="s">
        <v>38</v>
      </c>
      <c r="H2522" s="68">
        <v>1967</v>
      </c>
      <c r="I2522" s="68"/>
      <c r="J2522" s="70" t="s">
        <v>318</v>
      </c>
      <c r="K2522" s="68">
        <v>4</v>
      </c>
      <c r="L2522" s="71">
        <v>2744.4</v>
      </c>
      <c r="M2522" s="71">
        <v>2512.8000000000002</v>
      </c>
      <c r="N2522" s="71">
        <v>960</v>
      </c>
      <c r="O2522" s="138">
        <v>111</v>
      </c>
      <c r="P2522" s="336" t="s">
        <v>2119</v>
      </c>
      <c r="Q2522" s="71">
        <v>275126</v>
      </c>
      <c r="R2522" s="380">
        <v>0</v>
      </c>
      <c r="S2522" s="71">
        <f>Q2522-U2522</f>
        <v>162825.20000000001</v>
      </c>
      <c r="T2522" s="71">
        <v>0</v>
      </c>
      <c r="U2522" s="71">
        <v>112300.8</v>
      </c>
      <c r="V2522" s="71">
        <v>0</v>
      </c>
      <c r="W2522" s="956">
        <f t="shared" ref="W2522:W2523" si="1675">Q2522/L2522</f>
        <v>100.24996356216295</v>
      </c>
      <c r="X2522" s="113">
        <v>100.25</v>
      </c>
      <c r="Y2522" s="120">
        <v>44926</v>
      </c>
    </row>
    <row r="2523" spans="1:25" ht="15" x14ac:dyDescent="0.2">
      <c r="A2523" s="484" t="s">
        <v>1419</v>
      </c>
      <c r="B2523" s="97" t="s">
        <v>2014</v>
      </c>
      <c r="C2523" s="97">
        <v>1</v>
      </c>
      <c r="D2523" s="211" t="s">
        <v>2272</v>
      </c>
      <c r="E2523" s="840" t="s">
        <v>180</v>
      </c>
      <c r="F2523" s="195" t="s">
        <v>1016</v>
      </c>
      <c r="G2523" s="68" t="s">
        <v>38</v>
      </c>
      <c r="H2523" s="68">
        <v>1967</v>
      </c>
      <c r="I2523" s="68"/>
      <c r="J2523" s="70" t="s">
        <v>318</v>
      </c>
      <c r="K2523" s="68">
        <v>4</v>
      </c>
      <c r="L2523" s="71">
        <v>2744.4</v>
      </c>
      <c r="M2523" s="71">
        <v>2512.8000000000002</v>
      </c>
      <c r="N2523" s="71">
        <v>960</v>
      </c>
      <c r="O2523" s="138">
        <v>111</v>
      </c>
      <c r="P2523" s="336" t="s">
        <v>2111</v>
      </c>
      <c r="Q2523" s="71">
        <v>1482964</v>
      </c>
      <c r="R2523" s="380">
        <v>0</v>
      </c>
      <c r="S2523" s="71">
        <f>Q2523-U2523</f>
        <v>877648.46</v>
      </c>
      <c r="T2523" s="71">
        <v>0</v>
      </c>
      <c r="U2523" s="71">
        <v>605315.54</v>
      </c>
      <c r="V2523" s="71">
        <v>0</v>
      </c>
      <c r="W2523" s="956">
        <f t="shared" si="1675"/>
        <v>540.36000583005386</v>
      </c>
      <c r="X2523" s="113">
        <v>540.36</v>
      </c>
      <c r="Y2523" s="120">
        <v>44926</v>
      </c>
    </row>
    <row r="2524" spans="1:25" x14ac:dyDescent="0.2">
      <c r="A2524" s="437"/>
      <c r="B2524" s="34"/>
      <c r="C2524" s="34"/>
      <c r="D2524" s="132"/>
      <c r="E2524" s="402"/>
      <c r="F2524" s="526" t="s">
        <v>31</v>
      </c>
      <c r="G2524" s="504" t="s">
        <v>18</v>
      </c>
      <c r="H2524" s="504" t="s">
        <v>18</v>
      </c>
      <c r="I2524" s="504" t="s">
        <v>18</v>
      </c>
      <c r="J2524" s="504" t="s">
        <v>18</v>
      </c>
      <c r="K2524" s="504" t="s">
        <v>18</v>
      </c>
      <c r="L2524" s="76">
        <v>2744.4</v>
      </c>
      <c r="M2524" s="76">
        <v>2512.8000000000002</v>
      </c>
      <c r="N2524" s="76">
        <v>960</v>
      </c>
      <c r="O2524" s="520">
        <v>111</v>
      </c>
      <c r="P2524" s="521" t="s">
        <v>18</v>
      </c>
      <c r="Q2524" s="732">
        <f>SUM(Q2522:Q2523)</f>
        <v>1758090</v>
      </c>
      <c r="R2524" s="731">
        <f t="shared" ref="R2524:U2524" si="1676">SUM(R2522:R2523)</f>
        <v>0</v>
      </c>
      <c r="S2524" s="732">
        <f t="shared" si="1676"/>
        <v>1040473.6599999999</v>
      </c>
      <c r="T2524" s="732">
        <f t="shared" ref="T2524" si="1677">SUM(T2522:T2523)</f>
        <v>0</v>
      </c>
      <c r="U2524" s="732">
        <f t="shared" si="1676"/>
        <v>717616.34000000008</v>
      </c>
      <c r="V2524" s="732">
        <f t="shared" ref="V2524" si="1678">SUM(V2522:V2523)</f>
        <v>0</v>
      </c>
      <c r="W2524" s="114" t="s">
        <v>18</v>
      </c>
      <c r="X2524" s="114" t="s">
        <v>18</v>
      </c>
      <c r="Y2524" s="468" t="s">
        <v>18</v>
      </c>
    </row>
    <row r="2525" spans="1:25" ht="15" x14ac:dyDescent="0.2">
      <c r="A2525" s="484" t="s">
        <v>1420</v>
      </c>
      <c r="B2525" s="97" t="s">
        <v>2015</v>
      </c>
      <c r="C2525" s="97">
        <v>20</v>
      </c>
      <c r="D2525" s="211" t="s">
        <v>2264</v>
      </c>
      <c r="E2525" s="840" t="s">
        <v>181</v>
      </c>
      <c r="F2525" s="195" t="s">
        <v>1017</v>
      </c>
      <c r="G2525" s="68" t="s">
        <v>38</v>
      </c>
      <c r="H2525" s="68">
        <v>1976</v>
      </c>
      <c r="I2525" s="68"/>
      <c r="J2525" s="70" t="s">
        <v>50</v>
      </c>
      <c r="K2525" s="68">
        <v>4</v>
      </c>
      <c r="L2525" s="71">
        <v>4560</v>
      </c>
      <c r="M2525" s="71">
        <v>3186.8</v>
      </c>
      <c r="N2525" s="71">
        <v>1068</v>
      </c>
      <c r="O2525" s="138">
        <v>121</v>
      </c>
      <c r="P2525" s="336" t="s">
        <v>2119</v>
      </c>
      <c r="Q2525" s="71">
        <v>427728</v>
      </c>
      <c r="R2525" s="380">
        <v>0</v>
      </c>
      <c r="S2525" s="71">
        <f>Q2525-U2525</f>
        <v>253138.19</v>
      </c>
      <c r="T2525" s="71">
        <v>0</v>
      </c>
      <c r="U2525" s="71">
        <v>174589.81</v>
      </c>
      <c r="V2525" s="71">
        <v>0</v>
      </c>
      <c r="W2525" s="956">
        <f t="shared" ref="W2525:W2528" si="1679">Q2525/L2525</f>
        <v>93.8</v>
      </c>
      <c r="X2525" s="113">
        <v>93.8</v>
      </c>
      <c r="Y2525" s="120">
        <v>44926</v>
      </c>
    </row>
    <row r="2526" spans="1:25" ht="15" x14ac:dyDescent="0.2">
      <c r="A2526" s="484" t="s">
        <v>1420</v>
      </c>
      <c r="B2526" s="97" t="s">
        <v>2015</v>
      </c>
      <c r="C2526" s="97">
        <v>1</v>
      </c>
      <c r="D2526" s="211" t="s">
        <v>2272</v>
      </c>
      <c r="E2526" s="840" t="s">
        <v>181</v>
      </c>
      <c r="F2526" s="195" t="s">
        <v>1017</v>
      </c>
      <c r="G2526" s="68" t="s">
        <v>38</v>
      </c>
      <c r="H2526" s="68">
        <v>1976</v>
      </c>
      <c r="I2526" s="68"/>
      <c r="J2526" s="70" t="s">
        <v>50</v>
      </c>
      <c r="K2526" s="68">
        <v>4</v>
      </c>
      <c r="L2526" s="71">
        <v>4560</v>
      </c>
      <c r="M2526" s="71">
        <v>3186.8</v>
      </c>
      <c r="N2526" s="71">
        <v>1068</v>
      </c>
      <c r="O2526" s="138">
        <v>121</v>
      </c>
      <c r="P2526" s="336" t="s">
        <v>2111</v>
      </c>
      <c r="Q2526" s="71">
        <v>2281870</v>
      </c>
      <c r="R2526" s="380">
        <v>0</v>
      </c>
      <c r="S2526" s="71">
        <f>Q2526-U2526</f>
        <v>1350457.3900000001</v>
      </c>
      <c r="T2526" s="71">
        <v>0</v>
      </c>
      <c r="U2526" s="71">
        <v>931412.61</v>
      </c>
      <c r="V2526" s="71">
        <v>0</v>
      </c>
      <c r="W2526" s="956">
        <f t="shared" si="1679"/>
        <v>500.41008771929825</v>
      </c>
      <c r="X2526" s="113">
        <v>500.41</v>
      </c>
      <c r="Y2526" s="120">
        <v>44926</v>
      </c>
    </row>
    <row r="2527" spans="1:25" ht="25.5" x14ac:dyDescent="0.25">
      <c r="A2527" s="484" t="s">
        <v>1420</v>
      </c>
      <c r="B2527" s="97" t="s">
        <v>2016</v>
      </c>
      <c r="C2527" s="97">
        <v>20</v>
      </c>
      <c r="D2527" s="211" t="s">
        <v>2269</v>
      </c>
      <c r="E2527" s="891" t="s">
        <v>181</v>
      </c>
      <c r="F2527" s="881" t="s">
        <v>1017</v>
      </c>
      <c r="G2527" s="429" t="s">
        <v>38</v>
      </c>
      <c r="H2527" s="429">
        <v>1976</v>
      </c>
      <c r="I2527" s="429"/>
      <c r="J2527" s="443" t="s">
        <v>50</v>
      </c>
      <c r="K2527" s="429">
        <v>4</v>
      </c>
      <c r="L2527" s="113">
        <v>4560</v>
      </c>
      <c r="M2527" s="113">
        <v>3186.8</v>
      </c>
      <c r="N2527" s="113">
        <v>1068</v>
      </c>
      <c r="O2527" s="431">
        <v>121</v>
      </c>
      <c r="P2527" s="336" t="s">
        <v>2136</v>
      </c>
      <c r="Q2527" s="113">
        <v>320796</v>
      </c>
      <c r="R2527" s="113">
        <v>0</v>
      </c>
      <c r="S2527" s="113">
        <f t="shared" ref="S2527:S2528" si="1680">Q2527-U2527</f>
        <v>189853.64</v>
      </c>
      <c r="T2527" s="113">
        <v>0</v>
      </c>
      <c r="U2527" s="113">
        <v>130942.36</v>
      </c>
      <c r="V2527" s="113">
        <v>0</v>
      </c>
      <c r="W2527" s="956">
        <f t="shared" si="1679"/>
        <v>70.349999999999994</v>
      </c>
      <c r="X2527" s="113">
        <v>70.349999999999994</v>
      </c>
      <c r="Y2527" s="120">
        <v>44926</v>
      </c>
    </row>
    <row r="2528" spans="1:25" ht="15" x14ac:dyDescent="0.25">
      <c r="A2528" s="484" t="s">
        <v>1420</v>
      </c>
      <c r="B2528" s="97" t="s">
        <v>2016</v>
      </c>
      <c r="C2528" s="97">
        <v>4</v>
      </c>
      <c r="D2528" s="211" t="s">
        <v>2275</v>
      </c>
      <c r="E2528" s="891" t="s">
        <v>181</v>
      </c>
      <c r="F2528" s="881" t="s">
        <v>1017</v>
      </c>
      <c r="G2528" s="429" t="s">
        <v>38</v>
      </c>
      <c r="H2528" s="429">
        <v>1976</v>
      </c>
      <c r="I2528" s="429"/>
      <c r="J2528" s="443" t="s">
        <v>50</v>
      </c>
      <c r="K2528" s="429">
        <v>4</v>
      </c>
      <c r="L2528" s="113">
        <v>4560</v>
      </c>
      <c r="M2528" s="113">
        <v>3186.8</v>
      </c>
      <c r="N2528" s="113">
        <v>1068</v>
      </c>
      <c r="O2528" s="431">
        <v>121</v>
      </c>
      <c r="P2528" s="336" t="s">
        <v>2137</v>
      </c>
      <c r="Q2528" s="113">
        <v>3716035</v>
      </c>
      <c r="R2528" s="113">
        <v>0</v>
      </c>
      <c r="S2528" s="113">
        <f t="shared" si="1680"/>
        <v>2199225.6100000003</v>
      </c>
      <c r="T2528" s="113">
        <v>0</v>
      </c>
      <c r="U2528" s="113">
        <v>1516809.39</v>
      </c>
      <c r="V2528" s="113">
        <v>0</v>
      </c>
      <c r="W2528" s="956">
        <f t="shared" si="1679"/>
        <v>814.91995614035091</v>
      </c>
      <c r="X2528" s="113">
        <v>814.92</v>
      </c>
      <c r="Y2528" s="120">
        <v>44926</v>
      </c>
    </row>
    <row r="2529" spans="1:25" x14ac:dyDescent="0.25">
      <c r="A2529" s="437"/>
      <c r="B2529" s="34"/>
      <c r="C2529" s="34"/>
      <c r="D2529" s="132"/>
      <c r="E2529" s="696"/>
      <c r="F2529" s="892" t="s">
        <v>31</v>
      </c>
      <c r="G2529" s="352" t="s">
        <v>18</v>
      </c>
      <c r="H2529" s="352" t="s">
        <v>18</v>
      </c>
      <c r="I2529" s="352" t="s">
        <v>18</v>
      </c>
      <c r="J2529" s="352" t="s">
        <v>18</v>
      </c>
      <c r="K2529" s="352" t="s">
        <v>18</v>
      </c>
      <c r="L2529" s="114">
        <v>4560</v>
      </c>
      <c r="M2529" s="114">
        <v>3186.8</v>
      </c>
      <c r="N2529" s="114">
        <v>1068</v>
      </c>
      <c r="O2529" s="465">
        <v>121</v>
      </c>
      <c r="P2529" s="521" t="s">
        <v>18</v>
      </c>
      <c r="Q2529" s="893">
        <f>SUM(Q2525:Q2528)</f>
        <v>6746429</v>
      </c>
      <c r="R2529" s="893">
        <f t="shared" ref="R2529:U2529" si="1681">SUM(R2525:R2528)</f>
        <v>0</v>
      </c>
      <c r="S2529" s="893">
        <f t="shared" si="1681"/>
        <v>3992674.8300000005</v>
      </c>
      <c r="T2529" s="893">
        <f t="shared" ref="T2529" si="1682">SUM(T2525:T2528)</f>
        <v>0</v>
      </c>
      <c r="U2529" s="893">
        <f t="shared" si="1681"/>
        <v>2753754.17</v>
      </c>
      <c r="V2529" s="893">
        <f t="shared" ref="V2529" si="1683">SUM(V2525:V2528)</f>
        <v>0</v>
      </c>
      <c r="W2529" s="114" t="s">
        <v>18</v>
      </c>
      <c r="X2529" s="114" t="s">
        <v>18</v>
      </c>
      <c r="Y2529" s="468" t="s">
        <v>18</v>
      </c>
    </row>
    <row r="2530" spans="1:25" ht="25.5" x14ac:dyDescent="0.25">
      <c r="A2530" s="484" t="s">
        <v>1421</v>
      </c>
      <c r="B2530" s="97" t="s">
        <v>2017</v>
      </c>
      <c r="C2530" s="97">
        <v>20</v>
      </c>
      <c r="D2530" s="211" t="s">
        <v>2269</v>
      </c>
      <c r="E2530" s="891" t="s">
        <v>182</v>
      </c>
      <c r="F2530" s="881" t="s">
        <v>1018</v>
      </c>
      <c r="G2530" s="429" t="s">
        <v>38</v>
      </c>
      <c r="H2530" s="429">
        <v>1975</v>
      </c>
      <c r="I2530" s="429"/>
      <c r="J2530" s="443" t="s">
        <v>50</v>
      </c>
      <c r="K2530" s="429">
        <v>4</v>
      </c>
      <c r="L2530" s="113">
        <v>3532.9</v>
      </c>
      <c r="M2530" s="113">
        <v>3101.5</v>
      </c>
      <c r="N2530" s="113">
        <v>1162</v>
      </c>
      <c r="O2530" s="431">
        <v>129</v>
      </c>
      <c r="P2530" s="336" t="s">
        <v>2136</v>
      </c>
      <c r="Q2530" s="113">
        <v>248540</v>
      </c>
      <c r="R2530" s="113">
        <v>0</v>
      </c>
      <c r="S2530" s="113">
        <f>Q2530-U2530</f>
        <v>147091.06</v>
      </c>
      <c r="T2530" s="113">
        <v>0</v>
      </c>
      <c r="U2530" s="113">
        <v>101448.94</v>
      </c>
      <c r="V2530" s="113">
        <v>0</v>
      </c>
      <c r="W2530" s="956">
        <f t="shared" ref="W2530:W2533" si="1684">Q2530/L2530</f>
        <v>70.350137280987283</v>
      </c>
      <c r="X2530" s="113">
        <v>70.349999999999994</v>
      </c>
      <c r="Y2530" s="841">
        <v>44926</v>
      </c>
    </row>
    <row r="2531" spans="1:25" ht="15" x14ac:dyDescent="0.25">
      <c r="A2531" s="484" t="s">
        <v>1421</v>
      </c>
      <c r="B2531" s="97" t="s">
        <v>2017</v>
      </c>
      <c r="C2531" s="97">
        <v>4</v>
      </c>
      <c r="D2531" s="211" t="s">
        <v>2275</v>
      </c>
      <c r="E2531" s="891" t="s">
        <v>182</v>
      </c>
      <c r="F2531" s="881" t="s">
        <v>1018</v>
      </c>
      <c r="G2531" s="429" t="s">
        <v>38</v>
      </c>
      <c r="H2531" s="429">
        <v>1975</v>
      </c>
      <c r="I2531" s="429"/>
      <c r="J2531" s="443" t="s">
        <v>50</v>
      </c>
      <c r="K2531" s="429">
        <v>4</v>
      </c>
      <c r="L2531" s="113">
        <v>3532.9</v>
      </c>
      <c r="M2531" s="113">
        <v>3101.5</v>
      </c>
      <c r="N2531" s="113">
        <v>1162</v>
      </c>
      <c r="O2531" s="431">
        <v>129</v>
      </c>
      <c r="P2531" s="336" t="s">
        <v>2137</v>
      </c>
      <c r="Q2531" s="113">
        <v>2879031</v>
      </c>
      <c r="R2531" s="113">
        <v>0</v>
      </c>
      <c r="S2531" s="113">
        <f>Q2531-U2531</f>
        <v>1703869.5</v>
      </c>
      <c r="T2531" s="113">
        <v>0</v>
      </c>
      <c r="U2531" s="113">
        <v>1175161.5</v>
      </c>
      <c r="V2531" s="113">
        <v>0</v>
      </c>
      <c r="W2531" s="956">
        <f t="shared" si="1684"/>
        <v>814.92003736307277</v>
      </c>
      <c r="X2531" s="113">
        <v>814.92</v>
      </c>
      <c r="Y2531" s="841">
        <v>44926</v>
      </c>
    </row>
    <row r="2532" spans="1:25" ht="15" x14ac:dyDescent="0.25">
      <c r="A2532" s="484" t="s">
        <v>1421</v>
      </c>
      <c r="B2532" s="97" t="s">
        <v>2018</v>
      </c>
      <c r="C2532" s="97">
        <v>20</v>
      </c>
      <c r="D2532" s="211" t="s">
        <v>2264</v>
      </c>
      <c r="E2532" s="891" t="s">
        <v>182</v>
      </c>
      <c r="F2532" s="881" t="s">
        <v>1018</v>
      </c>
      <c r="G2532" s="429" t="s">
        <v>38</v>
      </c>
      <c r="H2532" s="429">
        <v>1975</v>
      </c>
      <c r="I2532" s="429"/>
      <c r="J2532" s="443" t="s">
        <v>50</v>
      </c>
      <c r="K2532" s="429">
        <v>4</v>
      </c>
      <c r="L2532" s="113">
        <v>3532.9</v>
      </c>
      <c r="M2532" s="113">
        <v>3101.5</v>
      </c>
      <c r="N2532" s="113">
        <v>1162</v>
      </c>
      <c r="O2532" s="431">
        <v>129</v>
      </c>
      <c r="P2532" s="336" t="s">
        <v>2119</v>
      </c>
      <c r="Q2532" s="113">
        <v>331386</v>
      </c>
      <c r="R2532" s="113">
        <v>0</v>
      </c>
      <c r="S2532" s="113">
        <f>Q2532-U2532</f>
        <v>196121.02</v>
      </c>
      <c r="T2532" s="113">
        <v>0</v>
      </c>
      <c r="U2532" s="113">
        <v>135264.98000000001</v>
      </c>
      <c r="V2532" s="113">
        <v>0</v>
      </c>
      <c r="W2532" s="956">
        <f t="shared" si="1684"/>
        <v>93.799994338928357</v>
      </c>
      <c r="X2532" s="113">
        <v>93.8</v>
      </c>
      <c r="Y2532" s="841">
        <v>44926</v>
      </c>
    </row>
    <row r="2533" spans="1:25" ht="15" x14ac:dyDescent="0.25">
      <c r="A2533" s="484" t="s">
        <v>1421</v>
      </c>
      <c r="B2533" s="97" t="s">
        <v>2018</v>
      </c>
      <c r="C2533" s="97">
        <v>1</v>
      </c>
      <c r="D2533" s="211" t="s">
        <v>2272</v>
      </c>
      <c r="E2533" s="891" t="s">
        <v>182</v>
      </c>
      <c r="F2533" s="881" t="s">
        <v>1018</v>
      </c>
      <c r="G2533" s="429" t="s">
        <v>38</v>
      </c>
      <c r="H2533" s="429">
        <v>1975</v>
      </c>
      <c r="I2533" s="429"/>
      <c r="J2533" s="443" t="s">
        <v>50</v>
      </c>
      <c r="K2533" s="429">
        <v>4</v>
      </c>
      <c r="L2533" s="113">
        <v>3532.9</v>
      </c>
      <c r="M2533" s="113">
        <v>3101.5</v>
      </c>
      <c r="N2533" s="113">
        <v>1162</v>
      </c>
      <c r="O2533" s="431">
        <v>129</v>
      </c>
      <c r="P2533" s="336" t="s">
        <v>2111</v>
      </c>
      <c r="Q2533" s="113">
        <v>1767898</v>
      </c>
      <c r="R2533" s="113">
        <v>0</v>
      </c>
      <c r="S2533" s="113">
        <f>Q2533-U2533</f>
        <v>1046278.24</v>
      </c>
      <c r="T2533" s="113">
        <v>0</v>
      </c>
      <c r="U2533" s="113">
        <v>721619.76</v>
      </c>
      <c r="V2533" s="113">
        <v>0</v>
      </c>
      <c r="W2533" s="956">
        <f t="shared" si="1684"/>
        <v>500.40986158679834</v>
      </c>
      <c r="X2533" s="113">
        <v>500.41</v>
      </c>
      <c r="Y2533" s="841">
        <v>44926</v>
      </c>
    </row>
    <row r="2534" spans="1:25" x14ac:dyDescent="0.25">
      <c r="A2534" s="437"/>
      <c r="B2534" s="34"/>
      <c r="C2534" s="34"/>
      <c r="D2534" s="132"/>
      <c r="E2534" s="696"/>
      <c r="F2534" s="892" t="s">
        <v>31</v>
      </c>
      <c r="G2534" s="352" t="s">
        <v>18</v>
      </c>
      <c r="H2534" s="352" t="s">
        <v>18</v>
      </c>
      <c r="I2534" s="352" t="s">
        <v>18</v>
      </c>
      <c r="J2534" s="352" t="s">
        <v>18</v>
      </c>
      <c r="K2534" s="352" t="s">
        <v>18</v>
      </c>
      <c r="L2534" s="114">
        <v>3532.9</v>
      </c>
      <c r="M2534" s="114">
        <v>3101.5</v>
      </c>
      <c r="N2534" s="114">
        <v>1162</v>
      </c>
      <c r="O2534" s="465">
        <v>129</v>
      </c>
      <c r="P2534" s="521" t="s">
        <v>18</v>
      </c>
      <c r="Q2534" s="893">
        <f>SUM(Q2530:Q2533)</f>
        <v>5226855</v>
      </c>
      <c r="R2534" s="893">
        <f t="shared" ref="R2534:U2534" si="1685">SUM(R2530:R2533)</f>
        <v>0</v>
      </c>
      <c r="S2534" s="893">
        <f t="shared" si="1685"/>
        <v>3093359.8200000003</v>
      </c>
      <c r="T2534" s="893">
        <f t="shared" ref="T2534" si="1686">SUM(T2530:T2533)</f>
        <v>0</v>
      </c>
      <c r="U2534" s="893">
        <f t="shared" si="1685"/>
        <v>2133495.1799999997</v>
      </c>
      <c r="V2534" s="893">
        <f t="shared" ref="V2534" si="1687">SUM(V2530:V2533)</f>
        <v>0</v>
      </c>
      <c r="W2534" s="114" t="s">
        <v>18</v>
      </c>
      <c r="X2534" s="114" t="s">
        <v>18</v>
      </c>
      <c r="Y2534" s="468" t="s">
        <v>18</v>
      </c>
    </row>
    <row r="2535" spans="1:25" ht="15" x14ac:dyDescent="0.25">
      <c r="A2535" s="484" t="s">
        <v>1422</v>
      </c>
      <c r="B2535" s="97" t="s">
        <v>2019</v>
      </c>
      <c r="C2535" s="97">
        <v>20</v>
      </c>
      <c r="D2535" s="211" t="s">
        <v>2264</v>
      </c>
      <c r="E2535" s="891" t="s">
        <v>183</v>
      </c>
      <c r="F2535" s="881" t="s">
        <v>1019</v>
      </c>
      <c r="G2535" s="429" t="s">
        <v>38</v>
      </c>
      <c r="H2535" s="429">
        <v>1978</v>
      </c>
      <c r="I2535" s="429"/>
      <c r="J2535" s="443" t="s">
        <v>50</v>
      </c>
      <c r="K2535" s="429">
        <v>4</v>
      </c>
      <c r="L2535" s="113">
        <v>2558.6999999999998</v>
      </c>
      <c r="M2535" s="113">
        <v>2205.4</v>
      </c>
      <c r="N2535" s="113">
        <v>829.6</v>
      </c>
      <c r="O2535" s="431">
        <v>80</v>
      </c>
      <c r="P2535" s="336" t="s">
        <v>2119</v>
      </c>
      <c r="Q2535" s="113">
        <v>240006</v>
      </c>
      <c r="R2535" s="113">
        <v>0</v>
      </c>
      <c r="S2535" s="113">
        <f>Q2535-U2535</f>
        <v>142040.47</v>
      </c>
      <c r="T2535" s="113">
        <v>0</v>
      </c>
      <c r="U2535" s="113">
        <v>97965.53</v>
      </c>
      <c r="V2535" s="113">
        <v>0</v>
      </c>
      <c r="W2535" s="956">
        <f t="shared" ref="W2535:W2536" si="1688">Q2535/L2535</f>
        <v>93.799976550592106</v>
      </c>
      <c r="X2535" s="113">
        <v>93.8</v>
      </c>
      <c r="Y2535" s="120">
        <v>44926</v>
      </c>
    </row>
    <row r="2536" spans="1:25" ht="15" x14ac:dyDescent="0.25">
      <c r="A2536" s="484" t="s">
        <v>1422</v>
      </c>
      <c r="B2536" s="97" t="s">
        <v>2019</v>
      </c>
      <c r="C2536" s="97">
        <v>1</v>
      </c>
      <c r="D2536" s="211" t="s">
        <v>2272</v>
      </c>
      <c r="E2536" s="891" t="s">
        <v>183</v>
      </c>
      <c r="F2536" s="881" t="s">
        <v>1019</v>
      </c>
      <c r="G2536" s="429" t="s">
        <v>38</v>
      </c>
      <c r="H2536" s="429">
        <v>1978</v>
      </c>
      <c r="I2536" s="429"/>
      <c r="J2536" s="443" t="s">
        <v>50</v>
      </c>
      <c r="K2536" s="429">
        <v>4</v>
      </c>
      <c r="L2536" s="113">
        <v>2558.6999999999998</v>
      </c>
      <c r="M2536" s="113">
        <v>2205.4</v>
      </c>
      <c r="N2536" s="113">
        <v>829.6</v>
      </c>
      <c r="O2536" s="431">
        <v>80</v>
      </c>
      <c r="P2536" s="336" t="s">
        <v>2111</v>
      </c>
      <c r="Q2536" s="113">
        <v>1280399</v>
      </c>
      <c r="R2536" s="113">
        <v>0</v>
      </c>
      <c r="S2536" s="113">
        <f>Q2536-U2536</f>
        <v>757766.35</v>
      </c>
      <c r="T2536" s="113">
        <v>0</v>
      </c>
      <c r="U2536" s="113">
        <v>522632.65</v>
      </c>
      <c r="V2536" s="113">
        <v>0</v>
      </c>
      <c r="W2536" s="956">
        <f t="shared" si="1688"/>
        <v>500.40997381482788</v>
      </c>
      <c r="X2536" s="113">
        <v>500.41</v>
      </c>
      <c r="Y2536" s="120">
        <v>44926</v>
      </c>
    </row>
    <row r="2537" spans="1:25" x14ac:dyDescent="0.25">
      <c r="A2537" s="437"/>
      <c r="B2537" s="34"/>
      <c r="C2537" s="34"/>
      <c r="D2537" s="132"/>
      <c r="E2537" s="696"/>
      <c r="F2537" s="892" t="s">
        <v>31</v>
      </c>
      <c r="G2537" s="352" t="s">
        <v>18</v>
      </c>
      <c r="H2537" s="352" t="s">
        <v>18</v>
      </c>
      <c r="I2537" s="352" t="s">
        <v>18</v>
      </c>
      <c r="J2537" s="352" t="s">
        <v>18</v>
      </c>
      <c r="K2537" s="352" t="s">
        <v>18</v>
      </c>
      <c r="L2537" s="114">
        <v>2558.6999999999998</v>
      </c>
      <c r="M2537" s="114">
        <v>2205.4</v>
      </c>
      <c r="N2537" s="114">
        <v>829.6</v>
      </c>
      <c r="O2537" s="465">
        <v>80</v>
      </c>
      <c r="P2537" s="521" t="s">
        <v>18</v>
      </c>
      <c r="Q2537" s="893">
        <f>SUM(Q2535:Q2536)</f>
        <v>1520405</v>
      </c>
      <c r="R2537" s="893">
        <f t="shared" ref="R2537:U2537" si="1689">SUM(R2535:R2536)</f>
        <v>0</v>
      </c>
      <c r="S2537" s="893">
        <f t="shared" si="1689"/>
        <v>899806.82</v>
      </c>
      <c r="T2537" s="893">
        <f t="shared" ref="T2537" si="1690">SUM(T2535:T2536)</f>
        <v>0</v>
      </c>
      <c r="U2537" s="893">
        <f t="shared" si="1689"/>
        <v>620598.18000000005</v>
      </c>
      <c r="V2537" s="893">
        <f t="shared" ref="V2537" si="1691">SUM(V2535:V2536)</f>
        <v>0</v>
      </c>
      <c r="W2537" s="114" t="s">
        <v>18</v>
      </c>
      <c r="X2537" s="114" t="s">
        <v>18</v>
      </c>
      <c r="Y2537" s="468" t="s">
        <v>18</v>
      </c>
    </row>
    <row r="2538" spans="1:25" ht="15" x14ac:dyDescent="0.25">
      <c r="A2538" s="484" t="s">
        <v>1423</v>
      </c>
      <c r="B2538" s="97" t="s">
        <v>2020</v>
      </c>
      <c r="C2538" s="97">
        <v>20</v>
      </c>
      <c r="D2538" s="211" t="s">
        <v>2267</v>
      </c>
      <c r="E2538" s="891" t="s">
        <v>184</v>
      </c>
      <c r="F2538" s="881" t="s">
        <v>1020</v>
      </c>
      <c r="G2538" s="429" t="s">
        <v>38</v>
      </c>
      <c r="H2538" s="429">
        <v>1981</v>
      </c>
      <c r="I2538" s="429"/>
      <c r="J2538" s="443" t="s">
        <v>50</v>
      </c>
      <c r="K2538" s="429">
        <v>4</v>
      </c>
      <c r="L2538" s="113">
        <v>3298.8</v>
      </c>
      <c r="M2538" s="113">
        <v>2749.2</v>
      </c>
      <c r="N2538" s="113">
        <v>1042</v>
      </c>
      <c r="O2538" s="431">
        <v>110</v>
      </c>
      <c r="P2538" s="336" t="s">
        <v>78</v>
      </c>
      <c r="Q2538" s="113">
        <v>305568</v>
      </c>
      <c r="R2538" s="113">
        <v>0</v>
      </c>
      <c r="S2538" s="113">
        <f>Q2538-U2538</f>
        <v>180841.4</v>
      </c>
      <c r="T2538" s="113">
        <v>0</v>
      </c>
      <c r="U2538" s="113">
        <v>124726.6</v>
      </c>
      <c r="V2538" s="113">
        <v>0</v>
      </c>
      <c r="W2538" s="956">
        <f t="shared" ref="W2538:W2547" si="1692">Q2538/L2538</f>
        <v>92.63004728992361</v>
      </c>
      <c r="X2538" s="113">
        <v>92.63</v>
      </c>
      <c r="Y2538" s="120">
        <v>44926</v>
      </c>
    </row>
    <row r="2539" spans="1:25" ht="15" x14ac:dyDescent="0.25">
      <c r="A2539" s="484" t="s">
        <v>1423</v>
      </c>
      <c r="B2539" s="97" t="s">
        <v>2020</v>
      </c>
      <c r="C2539" s="97">
        <v>3</v>
      </c>
      <c r="D2539" s="211" t="s">
        <v>2274</v>
      </c>
      <c r="E2539" s="891" t="s">
        <v>184</v>
      </c>
      <c r="F2539" s="881" t="s">
        <v>1020</v>
      </c>
      <c r="G2539" s="429" t="s">
        <v>38</v>
      </c>
      <c r="H2539" s="429">
        <v>1981</v>
      </c>
      <c r="I2539" s="429"/>
      <c r="J2539" s="443" t="s">
        <v>50</v>
      </c>
      <c r="K2539" s="429">
        <v>4</v>
      </c>
      <c r="L2539" s="113">
        <v>3298.8</v>
      </c>
      <c r="M2539" s="113">
        <v>2749.2</v>
      </c>
      <c r="N2539" s="113">
        <v>1042</v>
      </c>
      <c r="O2539" s="431">
        <v>110</v>
      </c>
      <c r="P2539" s="336" t="s">
        <v>2138</v>
      </c>
      <c r="Q2539" s="113">
        <v>4269637</v>
      </c>
      <c r="R2539" s="113">
        <v>0</v>
      </c>
      <c r="S2539" s="113">
        <f>Q2539-U2539</f>
        <v>2526858.6100000003</v>
      </c>
      <c r="T2539" s="113">
        <v>0</v>
      </c>
      <c r="U2539" s="113">
        <v>1742778.39</v>
      </c>
      <c r="V2539" s="113">
        <v>0</v>
      </c>
      <c r="W2539" s="956">
        <f t="shared" si="1692"/>
        <v>1294.3000485024857</v>
      </c>
      <c r="X2539" s="113">
        <v>1294.3</v>
      </c>
      <c r="Y2539" s="120">
        <v>44926</v>
      </c>
    </row>
    <row r="2540" spans="1:25" ht="25.5" x14ac:dyDescent="0.25">
      <c r="A2540" s="484" t="s">
        <v>1423</v>
      </c>
      <c r="B2540" s="97" t="s">
        <v>2021</v>
      </c>
      <c r="C2540" s="97">
        <v>20</v>
      </c>
      <c r="D2540" s="211" t="s">
        <v>2269</v>
      </c>
      <c r="E2540" s="891" t="s">
        <v>184</v>
      </c>
      <c r="F2540" s="881" t="s">
        <v>1020</v>
      </c>
      <c r="G2540" s="429" t="s">
        <v>38</v>
      </c>
      <c r="H2540" s="429">
        <v>1981</v>
      </c>
      <c r="I2540" s="429"/>
      <c r="J2540" s="443" t="s">
        <v>50</v>
      </c>
      <c r="K2540" s="429">
        <v>4</v>
      </c>
      <c r="L2540" s="113">
        <v>3298.8</v>
      </c>
      <c r="M2540" s="113">
        <v>2749.2</v>
      </c>
      <c r="N2540" s="113">
        <v>1042</v>
      </c>
      <c r="O2540" s="431">
        <v>110</v>
      </c>
      <c r="P2540" s="336" t="s">
        <v>2136</v>
      </c>
      <c r="Q2540" s="113">
        <v>232071</v>
      </c>
      <c r="R2540" s="113">
        <v>0</v>
      </c>
      <c r="S2540" s="113">
        <f t="shared" ref="S2540:S2547" si="1693">Q2540-U2540</f>
        <v>137344.37</v>
      </c>
      <c r="T2540" s="113">
        <v>0</v>
      </c>
      <c r="U2540" s="113">
        <v>94726.63</v>
      </c>
      <c r="V2540" s="113">
        <v>0</v>
      </c>
      <c r="W2540" s="956">
        <f t="shared" si="1692"/>
        <v>70.350127319025091</v>
      </c>
      <c r="X2540" s="113">
        <v>70.349999999999994</v>
      </c>
      <c r="Y2540" s="120">
        <v>44926</v>
      </c>
    </row>
    <row r="2541" spans="1:25" ht="15" x14ac:dyDescent="0.25">
      <c r="A2541" s="484" t="s">
        <v>1423</v>
      </c>
      <c r="B2541" s="97" t="s">
        <v>2021</v>
      </c>
      <c r="C2541" s="97">
        <v>4</v>
      </c>
      <c r="D2541" s="211" t="s">
        <v>2275</v>
      </c>
      <c r="E2541" s="891" t="s">
        <v>184</v>
      </c>
      <c r="F2541" s="881" t="s">
        <v>1020</v>
      </c>
      <c r="G2541" s="429" t="s">
        <v>38</v>
      </c>
      <c r="H2541" s="429">
        <v>1981</v>
      </c>
      <c r="I2541" s="429"/>
      <c r="J2541" s="443" t="s">
        <v>50</v>
      </c>
      <c r="K2541" s="429">
        <v>4</v>
      </c>
      <c r="L2541" s="113">
        <v>3298.8</v>
      </c>
      <c r="M2541" s="113">
        <v>2749.2</v>
      </c>
      <c r="N2541" s="113">
        <v>1042</v>
      </c>
      <c r="O2541" s="431">
        <v>110</v>
      </c>
      <c r="P2541" s="336" t="s">
        <v>2137</v>
      </c>
      <c r="Q2541" s="113">
        <v>2688258</v>
      </c>
      <c r="R2541" s="113">
        <v>0</v>
      </c>
      <c r="S2541" s="113">
        <f t="shared" si="1693"/>
        <v>1590966.13</v>
      </c>
      <c r="T2541" s="113">
        <v>0</v>
      </c>
      <c r="U2541" s="113">
        <v>1097291.8700000001</v>
      </c>
      <c r="V2541" s="113">
        <v>0</v>
      </c>
      <c r="W2541" s="956">
        <f t="shared" si="1692"/>
        <v>814.9199708985085</v>
      </c>
      <c r="X2541" s="113">
        <v>814.92</v>
      </c>
      <c r="Y2541" s="120">
        <v>44926</v>
      </c>
    </row>
    <row r="2542" spans="1:25" ht="25.5" x14ac:dyDescent="0.25">
      <c r="A2542" s="484" t="s">
        <v>1423</v>
      </c>
      <c r="B2542" s="97" t="s">
        <v>2022</v>
      </c>
      <c r="C2542" s="97">
        <v>20</v>
      </c>
      <c r="D2542" s="211" t="s">
        <v>2268</v>
      </c>
      <c r="E2542" s="891" t="s">
        <v>184</v>
      </c>
      <c r="F2542" s="881" t="s">
        <v>1020</v>
      </c>
      <c r="G2542" s="429" t="s">
        <v>38</v>
      </c>
      <c r="H2542" s="429">
        <v>1981</v>
      </c>
      <c r="I2542" s="429"/>
      <c r="J2542" s="443" t="s">
        <v>50</v>
      </c>
      <c r="K2542" s="429">
        <v>4</v>
      </c>
      <c r="L2542" s="113">
        <v>3298.8</v>
      </c>
      <c r="M2542" s="113">
        <v>2749.2</v>
      </c>
      <c r="N2542" s="113">
        <v>1042</v>
      </c>
      <c r="O2542" s="431">
        <v>110</v>
      </c>
      <c r="P2542" s="336" t="s">
        <v>2140</v>
      </c>
      <c r="Q2542" s="113">
        <v>232071</v>
      </c>
      <c r="R2542" s="113">
        <v>0</v>
      </c>
      <c r="S2542" s="113">
        <f t="shared" si="1693"/>
        <v>137344.37</v>
      </c>
      <c r="T2542" s="113">
        <v>0</v>
      </c>
      <c r="U2542" s="113">
        <v>94726.63</v>
      </c>
      <c r="V2542" s="113">
        <v>0</v>
      </c>
      <c r="W2542" s="956">
        <f t="shared" si="1692"/>
        <v>70.350127319025091</v>
      </c>
      <c r="X2542" s="113">
        <v>70.349999999999994</v>
      </c>
      <c r="Y2542" s="120">
        <v>44926</v>
      </c>
    </row>
    <row r="2543" spans="1:25" ht="15" x14ac:dyDescent="0.2">
      <c r="A2543" s="484" t="s">
        <v>1423</v>
      </c>
      <c r="B2543" s="97" t="s">
        <v>2022</v>
      </c>
      <c r="C2543" s="97">
        <v>4</v>
      </c>
      <c r="D2543" s="211" t="s">
        <v>2273</v>
      </c>
      <c r="E2543" s="840" t="s">
        <v>184</v>
      </c>
      <c r="F2543" s="195" t="s">
        <v>1020</v>
      </c>
      <c r="G2543" s="68" t="s">
        <v>38</v>
      </c>
      <c r="H2543" s="68">
        <v>1981</v>
      </c>
      <c r="I2543" s="68"/>
      <c r="J2543" s="70" t="s">
        <v>50</v>
      </c>
      <c r="K2543" s="68">
        <v>4</v>
      </c>
      <c r="L2543" s="71">
        <v>3298.8</v>
      </c>
      <c r="M2543" s="71">
        <v>2749.2</v>
      </c>
      <c r="N2543" s="71">
        <v>1042</v>
      </c>
      <c r="O2543" s="138">
        <v>110</v>
      </c>
      <c r="P2543" s="336" t="s">
        <v>2115</v>
      </c>
      <c r="Q2543" s="71">
        <v>1149632</v>
      </c>
      <c r="R2543" s="380">
        <v>0</v>
      </c>
      <c r="S2543" s="71">
        <f t="shared" si="1693"/>
        <v>680375.76</v>
      </c>
      <c r="T2543" s="71">
        <v>0</v>
      </c>
      <c r="U2543" s="71">
        <v>469256.24</v>
      </c>
      <c r="V2543" s="71">
        <v>0</v>
      </c>
      <c r="W2543" s="956">
        <f t="shared" si="1692"/>
        <v>348.50006062810718</v>
      </c>
      <c r="X2543" s="113">
        <v>348.5</v>
      </c>
      <c r="Y2543" s="120">
        <v>44926</v>
      </c>
    </row>
    <row r="2544" spans="1:25" ht="15" x14ac:dyDescent="0.2">
      <c r="A2544" s="484" t="s">
        <v>1423</v>
      </c>
      <c r="B2544" s="97" t="s">
        <v>2023</v>
      </c>
      <c r="C2544" s="97">
        <v>20</v>
      </c>
      <c r="D2544" s="211" t="s">
        <v>2263</v>
      </c>
      <c r="E2544" s="840" t="s">
        <v>184</v>
      </c>
      <c r="F2544" s="195" t="s">
        <v>1020</v>
      </c>
      <c r="G2544" s="68" t="s">
        <v>38</v>
      </c>
      <c r="H2544" s="68">
        <v>1981</v>
      </c>
      <c r="I2544" s="68"/>
      <c r="J2544" s="70" t="s">
        <v>50</v>
      </c>
      <c r="K2544" s="68">
        <v>4</v>
      </c>
      <c r="L2544" s="71">
        <v>3298.8</v>
      </c>
      <c r="M2544" s="71">
        <v>2749.2</v>
      </c>
      <c r="N2544" s="71">
        <v>1042</v>
      </c>
      <c r="O2544" s="138">
        <v>110</v>
      </c>
      <c r="P2544" s="337" t="s">
        <v>35</v>
      </c>
      <c r="Q2544" s="71">
        <v>232071</v>
      </c>
      <c r="R2544" s="380">
        <v>0</v>
      </c>
      <c r="S2544" s="71">
        <f t="shared" si="1693"/>
        <v>137344.37</v>
      </c>
      <c r="T2544" s="71">
        <v>0</v>
      </c>
      <c r="U2544" s="71">
        <v>94726.63</v>
      </c>
      <c r="V2544" s="71">
        <v>0</v>
      </c>
      <c r="W2544" s="956">
        <f t="shared" si="1692"/>
        <v>70.350127319025091</v>
      </c>
      <c r="X2544" s="113">
        <v>70.349999999999994</v>
      </c>
      <c r="Y2544" s="120">
        <v>44926</v>
      </c>
    </row>
    <row r="2545" spans="1:25" ht="15" x14ac:dyDescent="0.2">
      <c r="A2545" s="484" t="s">
        <v>1423</v>
      </c>
      <c r="B2545" s="97" t="s">
        <v>2023</v>
      </c>
      <c r="C2545" s="97">
        <v>5</v>
      </c>
      <c r="D2545" s="211" t="s">
        <v>2271</v>
      </c>
      <c r="E2545" s="840" t="s">
        <v>184</v>
      </c>
      <c r="F2545" s="195" t="s">
        <v>1020</v>
      </c>
      <c r="G2545" s="68" t="s">
        <v>38</v>
      </c>
      <c r="H2545" s="68">
        <v>1981</v>
      </c>
      <c r="I2545" s="68"/>
      <c r="J2545" s="70" t="s">
        <v>50</v>
      </c>
      <c r="K2545" s="68">
        <v>4</v>
      </c>
      <c r="L2545" s="71">
        <v>3298.8</v>
      </c>
      <c r="M2545" s="71">
        <v>2749.2</v>
      </c>
      <c r="N2545" s="71">
        <v>1042</v>
      </c>
      <c r="O2545" s="138">
        <v>110</v>
      </c>
      <c r="P2545" s="336" t="s">
        <v>2120</v>
      </c>
      <c r="Q2545" s="71">
        <v>1334958</v>
      </c>
      <c r="R2545" s="380">
        <v>0</v>
      </c>
      <c r="S2545" s="71">
        <f t="shared" si="1693"/>
        <v>790055.48</v>
      </c>
      <c r="T2545" s="71">
        <v>0</v>
      </c>
      <c r="U2545" s="71">
        <v>544902.52</v>
      </c>
      <c r="V2545" s="71">
        <v>0</v>
      </c>
      <c r="W2545" s="956">
        <f t="shared" si="1692"/>
        <v>404.67988359403415</v>
      </c>
      <c r="X2545" s="113">
        <v>404.68</v>
      </c>
      <c r="Y2545" s="120">
        <v>44926</v>
      </c>
    </row>
    <row r="2546" spans="1:25" ht="15" x14ac:dyDescent="0.2">
      <c r="A2546" s="484" t="s">
        <v>1423</v>
      </c>
      <c r="B2546" s="97" t="s">
        <v>2024</v>
      </c>
      <c r="C2546" s="97">
        <v>20</v>
      </c>
      <c r="D2546" s="211" t="s">
        <v>2264</v>
      </c>
      <c r="E2546" s="840" t="s">
        <v>184</v>
      </c>
      <c r="F2546" s="195" t="s">
        <v>1020</v>
      </c>
      <c r="G2546" s="68" t="s">
        <v>38</v>
      </c>
      <c r="H2546" s="68">
        <v>1981</v>
      </c>
      <c r="I2546" s="68"/>
      <c r="J2546" s="70" t="s">
        <v>50</v>
      </c>
      <c r="K2546" s="68">
        <v>4</v>
      </c>
      <c r="L2546" s="71">
        <v>3298.8</v>
      </c>
      <c r="M2546" s="71">
        <v>2749.2</v>
      </c>
      <c r="N2546" s="71">
        <v>1042</v>
      </c>
      <c r="O2546" s="138">
        <v>110</v>
      </c>
      <c r="P2546" s="336" t="s">
        <v>2119</v>
      </c>
      <c r="Q2546" s="71">
        <v>309427</v>
      </c>
      <c r="R2546" s="380">
        <v>0</v>
      </c>
      <c r="S2546" s="71">
        <f t="shared" si="1693"/>
        <v>183125.24</v>
      </c>
      <c r="T2546" s="71">
        <v>0</v>
      </c>
      <c r="U2546" s="71">
        <v>126301.75999999999</v>
      </c>
      <c r="V2546" s="71">
        <v>0</v>
      </c>
      <c r="W2546" s="956">
        <f t="shared" si="1692"/>
        <v>93.799866618164174</v>
      </c>
      <c r="X2546" s="113">
        <v>93.8</v>
      </c>
      <c r="Y2546" s="120">
        <v>44926</v>
      </c>
    </row>
    <row r="2547" spans="1:25" ht="15" x14ac:dyDescent="0.2">
      <c r="A2547" s="484" t="s">
        <v>1423</v>
      </c>
      <c r="B2547" s="97" t="s">
        <v>2024</v>
      </c>
      <c r="C2547" s="97">
        <v>1</v>
      </c>
      <c r="D2547" s="211" t="s">
        <v>2272</v>
      </c>
      <c r="E2547" s="840" t="s">
        <v>184</v>
      </c>
      <c r="F2547" s="195" t="s">
        <v>1020</v>
      </c>
      <c r="G2547" s="68" t="s">
        <v>38</v>
      </c>
      <c r="H2547" s="68">
        <v>1981</v>
      </c>
      <c r="I2547" s="68"/>
      <c r="J2547" s="70" t="s">
        <v>50</v>
      </c>
      <c r="K2547" s="68">
        <v>4</v>
      </c>
      <c r="L2547" s="71">
        <v>3298.8</v>
      </c>
      <c r="M2547" s="71">
        <v>2749.2</v>
      </c>
      <c r="N2547" s="71">
        <v>1042</v>
      </c>
      <c r="O2547" s="138">
        <v>110</v>
      </c>
      <c r="P2547" s="336" t="s">
        <v>2111</v>
      </c>
      <c r="Q2547" s="71">
        <v>1650753</v>
      </c>
      <c r="R2547" s="380">
        <v>0</v>
      </c>
      <c r="S2547" s="71">
        <f t="shared" si="1693"/>
        <v>976949.43</v>
      </c>
      <c r="T2547" s="71">
        <v>0</v>
      </c>
      <c r="U2547" s="71">
        <v>673803.57</v>
      </c>
      <c r="V2547" s="71">
        <v>0</v>
      </c>
      <c r="W2547" s="956">
        <f t="shared" si="1692"/>
        <v>500.41014914514363</v>
      </c>
      <c r="X2547" s="113">
        <v>500.41</v>
      </c>
      <c r="Y2547" s="120">
        <v>44926</v>
      </c>
    </row>
    <row r="2548" spans="1:25" x14ac:dyDescent="0.2">
      <c r="A2548" s="437"/>
      <c r="B2548" s="34"/>
      <c r="C2548" s="34"/>
      <c r="D2548" s="132"/>
      <c r="E2548" s="402"/>
      <c r="F2548" s="526" t="s">
        <v>31</v>
      </c>
      <c r="G2548" s="504" t="s">
        <v>18</v>
      </c>
      <c r="H2548" s="504" t="s">
        <v>18</v>
      </c>
      <c r="I2548" s="504" t="s">
        <v>18</v>
      </c>
      <c r="J2548" s="504" t="s">
        <v>18</v>
      </c>
      <c r="K2548" s="504" t="s">
        <v>18</v>
      </c>
      <c r="L2548" s="76">
        <v>3298.8</v>
      </c>
      <c r="M2548" s="76">
        <v>2749.2</v>
      </c>
      <c r="N2548" s="76">
        <v>1042</v>
      </c>
      <c r="O2548" s="520">
        <v>110</v>
      </c>
      <c r="P2548" s="521" t="s">
        <v>18</v>
      </c>
      <c r="Q2548" s="732">
        <f>SUM(Q2538:Q2547)</f>
        <v>12404446</v>
      </c>
      <c r="R2548" s="731">
        <f t="shared" ref="R2548:U2548" si="1694">SUM(R2538:R2547)</f>
        <v>0</v>
      </c>
      <c r="S2548" s="732">
        <f t="shared" si="1694"/>
        <v>7341205.1600000001</v>
      </c>
      <c r="T2548" s="732">
        <f t="shared" ref="T2548" si="1695">SUM(T2538:T2547)</f>
        <v>0</v>
      </c>
      <c r="U2548" s="732">
        <f t="shared" si="1694"/>
        <v>5063240.84</v>
      </c>
      <c r="V2548" s="732">
        <f t="shared" ref="V2548" si="1696">SUM(V2538:V2547)</f>
        <v>0</v>
      </c>
      <c r="W2548" s="114" t="s">
        <v>18</v>
      </c>
      <c r="X2548" s="114" t="s">
        <v>18</v>
      </c>
      <c r="Y2548" s="468" t="s">
        <v>18</v>
      </c>
    </row>
    <row r="2549" spans="1:25" ht="15" x14ac:dyDescent="0.2">
      <c r="A2549" s="484" t="s">
        <v>1424</v>
      </c>
      <c r="B2549" s="97" t="s">
        <v>2025</v>
      </c>
      <c r="C2549" s="97">
        <v>20</v>
      </c>
      <c r="D2549" s="211" t="s">
        <v>2264</v>
      </c>
      <c r="E2549" s="840" t="s">
        <v>185</v>
      </c>
      <c r="F2549" s="195" t="s">
        <v>1021</v>
      </c>
      <c r="G2549" s="68" t="s">
        <v>38</v>
      </c>
      <c r="H2549" s="68">
        <v>1989</v>
      </c>
      <c r="I2549" s="68"/>
      <c r="J2549" s="70" t="s">
        <v>57</v>
      </c>
      <c r="K2549" s="68">
        <v>5</v>
      </c>
      <c r="L2549" s="71">
        <v>4918.1000000000004</v>
      </c>
      <c r="M2549" s="71">
        <v>4191.3</v>
      </c>
      <c r="N2549" s="71">
        <v>1012.2</v>
      </c>
      <c r="O2549" s="138">
        <v>180</v>
      </c>
      <c r="P2549" s="336" t="s">
        <v>2119</v>
      </c>
      <c r="Q2549" s="71">
        <v>277676</v>
      </c>
      <c r="R2549" s="811">
        <v>0</v>
      </c>
      <c r="S2549" s="740">
        <f>Q2549-U2549</f>
        <v>164334.34</v>
      </c>
      <c r="T2549" s="203">
        <v>0</v>
      </c>
      <c r="U2549" s="740">
        <v>113341.66</v>
      </c>
      <c r="V2549" s="203">
        <v>0</v>
      </c>
      <c r="W2549" s="956">
        <f t="shared" ref="W2549:W2550" si="1697">Q2549/L2549</f>
        <v>56.460015046461031</v>
      </c>
      <c r="X2549" s="113">
        <v>56.46</v>
      </c>
      <c r="Y2549" s="120">
        <v>44926</v>
      </c>
    </row>
    <row r="2550" spans="1:25" ht="15" x14ac:dyDescent="0.2">
      <c r="A2550" s="484" t="s">
        <v>1424</v>
      </c>
      <c r="B2550" s="97" t="s">
        <v>2025</v>
      </c>
      <c r="C2550" s="97">
        <v>1</v>
      </c>
      <c r="D2550" s="211" t="s">
        <v>2272</v>
      </c>
      <c r="E2550" s="840" t="s">
        <v>185</v>
      </c>
      <c r="F2550" s="195" t="s">
        <v>1021</v>
      </c>
      <c r="G2550" s="68" t="s">
        <v>38</v>
      </c>
      <c r="H2550" s="68">
        <v>1989</v>
      </c>
      <c r="I2550" s="68"/>
      <c r="J2550" s="70" t="s">
        <v>57</v>
      </c>
      <c r="K2550" s="68">
        <v>5</v>
      </c>
      <c r="L2550" s="71">
        <v>4918.1000000000004</v>
      </c>
      <c r="M2550" s="71">
        <v>4191.3</v>
      </c>
      <c r="N2550" s="71">
        <v>1012.2</v>
      </c>
      <c r="O2550" s="138">
        <v>180</v>
      </c>
      <c r="P2550" s="336" t="s">
        <v>2111</v>
      </c>
      <c r="Q2550" s="71">
        <v>2452165</v>
      </c>
      <c r="R2550" s="811">
        <v>0</v>
      </c>
      <c r="S2550" s="740">
        <f>Q2550-U2550</f>
        <v>1451241.46</v>
      </c>
      <c r="T2550" s="203">
        <v>0</v>
      </c>
      <c r="U2550" s="740">
        <v>1000923.54</v>
      </c>
      <c r="V2550" s="203">
        <v>0</v>
      </c>
      <c r="W2550" s="956">
        <f t="shared" si="1697"/>
        <v>498.60006913238851</v>
      </c>
      <c r="X2550" s="113">
        <v>498.6</v>
      </c>
      <c r="Y2550" s="120">
        <v>44926</v>
      </c>
    </row>
    <row r="2551" spans="1:25" x14ac:dyDescent="0.2">
      <c r="A2551" s="437"/>
      <c r="B2551" s="34"/>
      <c r="C2551" s="34"/>
      <c r="D2551" s="132"/>
      <c r="E2551" s="402"/>
      <c r="F2551" s="526" t="s">
        <v>31</v>
      </c>
      <c r="G2551" s="504" t="s">
        <v>18</v>
      </c>
      <c r="H2551" s="504" t="s">
        <v>18</v>
      </c>
      <c r="I2551" s="504" t="s">
        <v>18</v>
      </c>
      <c r="J2551" s="504" t="s">
        <v>18</v>
      </c>
      <c r="K2551" s="504" t="s">
        <v>18</v>
      </c>
      <c r="L2551" s="76">
        <v>4918.1000000000004</v>
      </c>
      <c r="M2551" s="76">
        <v>4191.3</v>
      </c>
      <c r="N2551" s="76">
        <v>1012.2</v>
      </c>
      <c r="O2551" s="520">
        <v>180</v>
      </c>
      <c r="P2551" s="521" t="s">
        <v>18</v>
      </c>
      <c r="Q2551" s="732">
        <f>SUM(Q2549:Q2550)</f>
        <v>2729841</v>
      </c>
      <c r="R2551" s="731">
        <f t="shared" ref="R2551:U2551" si="1698">SUM(R2549:R2550)</f>
        <v>0</v>
      </c>
      <c r="S2551" s="732">
        <f t="shared" si="1698"/>
        <v>1615575.8</v>
      </c>
      <c r="T2551" s="732">
        <f t="shared" ref="T2551" si="1699">SUM(T2549:T2550)</f>
        <v>0</v>
      </c>
      <c r="U2551" s="732">
        <f t="shared" si="1698"/>
        <v>1114265.2</v>
      </c>
      <c r="V2551" s="732">
        <f t="shared" ref="V2551" si="1700">SUM(V2549:V2550)</f>
        <v>0</v>
      </c>
      <c r="W2551" s="114" t="s">
        <v>18</v>
      </c>
      <c r="X2551" s="114" t="s">
        <v>18</v>
      </c>
      <c r="Y2551" s="468" t="s">
        <v>18</v>
      </c>
    </row>
    <row r="2552" spans="1:25" ht="15" x14ac:dyDescent="0.2">
      <c r="A2552" s="484" t="s">
        <v>1425</v>
      </c>
      <c r="B2552" s="97" t="s">
        <v>2026</v>
      </c>
      <c r="C2552" s="97">
        <v>20</v>
      </c>
      <c r="D2552" s="211" t="s">
        <v>2266</v>
      </c>
      <c r="E2552" s="840" t="s">
        <v>186</v>
      </c>
      <c r="F2552" s="195" t="s">
        <v>1022</v>
      </c>
      <c r="G2552" s="68" t="s">
        <v>38</v>
      </c>
      <c r="H2552" s="69">
        <v>1988</v>
      </c>
      <c r="I2552" s="69"/>
      <c r="J2552" s="70" t="s">
        <v>57</v>
      </c>
      <c r="K2552" s="68">
        <v>5</v>
      </c>
      <c r="L2552" s="71">
        <v>2303</v>
      </c>
      <c r="M2552" s="71">
        <v>2074.8000000000002</v>
      </c>
      <c r="N2552" s="71">
        <v>640.08000000000004</v>
      </c>
      <c r="O2552" s="138">
        <v>88</v>
      </c>
      <c r="P2552" s="801" t="s">
        <v>83</v>
      </c>
      <c r="Q2552" s="71">
        <v>68261</v>
      </c>
      <c r="R2552" s="380">
        <v>0</v>
      </c>
      <c r="S2552" s="71">
        <f>Q2552-U2552</f>
        <v>40398.259999999995</v>
      </c>
      <c r="T2552" s="71">
        <v>0</v>
      </c>
      <c r="U2552" s="71">
        <v>27862.74</v>
      </c>
      <c r="V2552" s="71">
        <v>0</v>
      </c>
      <c r="W2552" s="956">
        <f>Q2552/L2552</f>
        <v>29.640034737299175</v>
      </c>
      <c r="X2552" s="113">
        <v>29.64</v>
      </c>
      <c r="Y2552" s="120">
        <v>44926</v>
      </c>
    </row>
    <row r="2553" spans="1:25" ht="15" x14ac:dyDescent="0.2">
      <c r="A2553" s="484" t="s">
        <v>1425</v>
      </c>
      <c r="B2553" s="97" t="s">
        <v>2026</v>
      </c>
      <c r="C2553" s="97">
        <v>8</v>
      </c>
      <c r="D2553" s="211" t="s">
        <v>45</v>
      </c>
      <c r="E2553" s="840" t="s">
        <v>186</v>
      </c>
      <c r="F2553" s="195" t="s">
        <v>1022</v>
      </c>
      <c r="G2553" s="68" t="s">
        <v>38</v>
      </c>
      <c r="H2553" s="69">
        <v>1988</v>
      </c>
      <c r="I2553" s="69"/>
      <c r="J2553" s="70" t="s">
        <v>57</v>
      </c>
      <c r="K2553" s="68">
        <v>5</v>
      </c>
      <c r="L2553" s="71">
        <v>2303</v>
      </c>
      <c r="M2553" s="71">
        <v>2074.8000000000002</v>
      </c>
      <c r="N2553" s="71">
        <v>640.08000000000004</v>
      </c>
      <c r="O2553" s="138">
        <v>88</v>
      </c>
      <c r="P2553" s="336" t="s">
        <v>45</v>
      </c>
      <c r="Q2553" s="71">
        <v>2784079</v>
      </c>
      <c r="R2553" s="380">
        <v>0</v>
      </c>
      <c r="S2553" s="71">
        <f>Q2553-U2553</f>
        <v>1647674.96</v>
      </c>
      <c r="T2553" s="71">
        <v>0</v>
      </c>
      <c r="U2553" s="71">
        <v>1136404.04</v>
      </c>
      <c r="V2553" s="71">
        <v>0</v>
      </c>
      <c r="W2553" s="113">
        <v>4349.58</v>
      </c>
      <c r="X2553" s="113">
        <v>4349.58</v>
      </c>
      <c r="Y2553" s="120">
        <v>44926</v>
      </c>
    </row>
    <row r="2554" spans="1:25" x14ac:dyDescent="0.2">
      <c r="A2554" s="437"/>
      <c r="B2554" s="34"/>
      <c r="C2554" s="34"/>
      <c r="D2554" s="132"/>
      <c r="E2554" s="402"/>
      <c r="F2554" s="526" t="s">
        <v>31</v>
      </c>
      <c r="G2554" s="504" t="s">
        <v>18</v>
      </c>
      <c r="H2554" s="504" t="s">
        <v>18</v>
      </c>
      <c r="I2554" s="504" t="s">
        <v>18</v>
      </c>
      <c r="J2554" s="504" t="s">
        <v>18</v>
      </c>
      <c r="K2554" s="504" t="s">
        <v>18</v>
      </c>
      <c r="L2554" s="76">
        <v>2303</v>
      </c>
      <c r="M2554" s="76">
        <v>2074.8000000000002</v>
      </c>
      <c r="N2554" s="76">
        <v>640.08000000000004</v>
      </c>
      <c r="O2554" s="520">
        <v>88</v>
      </c>
      <c r="P2554" s="521" t="s">
        <v>18</v>
      </c>
      <c r="Q2554" s="732">
        <f>SUM(Q2552:Q2553)</f>
        <v>2852340</v>
      </c>
      <c r="R2554" s="731">
        <f t="shared" ref="R2554:U2554" si="1701">SUM(R2552:R2553)</f>
        <v>0</v>
      </c>
      <c r="S2554" s="732">
        <f t="shared" si="1701"/>
        <v>1688073.22</v>
      </c>
      <c r="T2554" s="732">
        <f t="shared" ref="T2554" si="1702">SUM(T2552:T2553)</f>
        <v>0</v>
      </c>
      <c r="U2554" s="732">
        <f t="shared" si="1701"/>
        <v>1164266.78</v>
      </c>
      <c r="V2554" s="732">
        <f t="shared" ref="V2554" si="1703">SUM(V2552:V2553)</f>
        <v>0</v>
      </c>
      <c r="W2554" s="114" t="s">
        <v>18</v>
      </c>
      <c r="X2554" s="114" t="s">
        <v>18</v>
      </c>
      <c r="Y2554" s="468" t="s">
        <v>18</v>
      </c>
    </row>
    <row r="2555" spans="1:25" ht="15" x14ac:dyDescent="0.2">
      <c r="A2555" s="484" t="s">
        <v>1180</v>
      </c>
      <c r="B2555" s="97" t="s">
        <v>1545</v>
      </c>
      <c r="C2555" s="97">
        <v>1</v>
      </c>
      <c r="D2555" s="211" t="s">
        <v>2272</v>
      </c>
      <c r="E2555" s="840" t="s">
        <v>327</v>
      </c>
      <c r="F2555" s="195" t="s">
        <v>1024</v>
      </c>
      <c r="G2555" s="68" t="s">
        <v>38</v>
      </c>
      <c r="H2555" s="68">
        <v>1989</v>
      </c>
      <c r="I2555" s="68"/>
      <c r="J2555" s="70" t="s">
        <v>57</v>
      </c>
      <c r="K2555" s="68">
        <v>5</v>
      </c>
      <c r="L2555" s="71">
        <v>3467.5</v>
      </c>
      <c r="M2555" s="71">
        <v>2754.4</v>
      </c>
      <c r="N2555" s="71">
        <v>1623.3</v>
      </c>
      <c r="O2555" s="138">
        <v>92</v>
      </c>
      <c r="P2555" s="336" t="s">
        <v>2111</v>
      </c>
      <c r="Q2555" s="71">
        <v>1728896</v>
      </c>
      <c r="R2555" s="811">
        <v>0</v>
      </c>
      <c r="S2555" s="740">
        <f>Q2555-U2555</f>
        <v>1023196.06</v>
      </c>
      <c r="T2555" s="203">
        <v>0</v>
      </c>
      <c r="U2555" s="740">
        <v>705699.94</v>
      </c>
      <c r="V2555" s="203">
        <v>0</v>
      </c>
      <c r="W2555" s="956">
        <f>Q2555/L2555</f>
        <v>498.60014419610673</v>
      </c>
      <c r="X2555" s="113">
        <v>498.6</v>
      </c>
      <c r="Y2555" s="120">
        <v>44926</v>
      </c>
    </row>
    <row r="2556" spans="1:25" x14ac:dyDescent="0.2">
      <c r="A2556" s="437"/>
      <c r="B2556" s="34"/>
      <c r="C2556" s="34"/>
      <c r="D2556" s="132"/>
      <c r="E2556" s="402"/>
      <c r="F2556" s="526" t="s">
        <v>31</v>
      </c>
      <c r="G2556" s="504" t="s">
        <v>18</v>
      </c>
      <c r="H2556" s="504" t="s">
        <v>18</v>
      </c>
      <c r="I2556" s="504" t="s">
        <v>18</v>
      </c>
      <c r="J2556" s="504" t="s">
        <v>18</v>
      </c>
      <c r="K2556" s="504" t="s">
        <v>18</v>
      </c>
      <c r="L2556" s="76">
        <v>3467.5</v>
      </c>
      <c r="M2556" s="76">
        <v>2754.4</v>
      </c>
      <c r="N2556" s="76">
        <v>1623.3</v>
      </c>
      <c r="O2556" s="520">
        <v>92</v>
      </c>
      <c r="P2556" s="521" t="s">
        <v>18</v>
      </c>
      <c r="Q2556" s="732">
        <f>SUM(Q2555)</f>
        <v>1728896</v>
      </c>
      <c r="R2556" s="731">
        <f t="shared" ref="R2556:U2556" si="1704">SUM(R2555)</f>
        <v>0</v>
      </c>
      <c r="S2556" s="732">
        <f t="shared" si="1704"/>
        <v>1023196.06</v>
      </c>
      <c r="T2556" s="732">
        <f t="shared" ref="T2556" si="1705">SUM(T2555)</f>
        <v>0</v>
      </c>
      <c r="U2556" s="732">
        <f t="shared" si="1704"/>
        <v>705699.94</v>
      </c>
      <c r="V2556" s="732">
        <f t="shared" ref="V2556" si="1706">SUM(V2555)</f>
        <v>0</v>
      </c>
      <c r="W2556" s="114" t="s">
        <v>18</v>
      </c>
      <c r="X2556" s="114" t="s">
        <v>18</v>
      </c>
      <c r="Y2556" s="468" t="s">
        <v>18</v>
      </c>
    </row>
    <row r="2557" spans="1:25" ht="15" x14ac:dyDescent="0.2">
      <c r="A2557" s="484" t="s">
        <v>1181</v>
      </c>
      <c r="B2557" s="97" t="s">
        <v>2027</v>
      </c>
      <c r="C2557" s="97">
        <v>20</v>
      </c>
      <c r="D2557" s="211" t="s">
        <v>2267</v>
      </c>
      <c r="E2557" s="840" t="s">
        <v>328</v>
      </c>
      <c r="F2557" s="195" t="s">
        <v>66</v>
      </c>
      <c r="G2557" s="68" t="s">
        <v>38</v>
      </c>
      <c r="H2557" s="68">
        <v>1972</v>
      </c>
      <c r="I2557" s="68"/>
      <c r="J2557" s="70" t="s">
        <v>50</v>
      </c>
      <c r="K2557" s="68">
        <v>4</v>
      </c>
      <c r="L2557" s="808">
        <v>2565.5</v>
      </c>
      <c r="M2557" s="808">
        <v>2248.1999999999998</v>
      </c>
      <c r="N2557" s="71">
        <v>864</v>
      </c>
      <c r="O2557" s="138">
        <v>101</v>
      </c>
      <c r="P2557" s="336" t="s">
        <v>78</v>
      </c>
      <c r="Q2557" s="150">
        <v>237642</v>
      </c>
      <c r="R2557" s="811">
        <v>0</v>
      </c>
      <c r="S2557" s="740">
        <f>Q2557-U2557</f>
        <v>140641.4</v>
      </c>
      <c r="T2557" s="203">
        <v>0</v>
      </c>
      <c r="U2557" s="740">
        <v>97000.6</v>
      </c>
      <c r="V2557" s="203">
        <v>0</v>
      </c>
      <c r="W2557" s="956">
        <f t="shared" ref="W2557:W2562" si="1707">Q2557/L2557</f>
        <v>92.629896706295071</v>
      </c>
      <c r="X2557" s="308">
        <v>92.63</v>
      </c>
      <c r="Y2557" s="841">
        <v>44926</v>
      </c>
    </row>
    <row r="2558" spans="1:25" ht="15" x14ac:dyDescent="0.2">
      <c r="A2558" s="484" t="s">
        <v>1181</v>
      </c>
      <c r="B2558" s="97" t="s">
        <v>2027</v>
      </c>
      <c r="C2558" s="97">
        <v>3</v>
      </c>
      <c r="D2558" s="211" t="s">
        <v>2274</v>
      </c>
      <c r="E2558" s="840" t="s">
        <v>328</v>
      </c>
      <c r="F2558" s="195" t="s">
        <v>66</v>
      </c>
      <c r="G2558" s="68" t="s">
        <v>38</v>
      </c>
      <c r="H2558" s="68">
        <v>1972</v>
      </c>
      <c r="I2558" s="68"/>
      <c r="J2558" s="70" t="s">
        <v>50</v>
      </c>
      <c r="K2558" s="68">
        <v>4</v>
      </c>
      <c r="L2558" s="808">
        <v>2565.5</v>
      </c>
      <c r="M2558" s="808">
        <v>2248.1999999999998</v>
      </c>
      <c r="N2558" s="71">
        <v>864</v>
      </c>
      <c r="O2558" s="138">
        <v>101</v>
      </c>
      <c r="P2558" s="336" t="s">
        <v>2138</v>
      </c>
      <c r="Q2558" s="150">
        <v>3320527</v>
      </c>
      <c r="R2558" s="811">
        <v>0</v>
      </c>
      <c r="S2558" s="740">
        <f>Q2558-U2558</f>
        <v>1965155.88</v>
      </c>
      <c r="T2558" s="203">
        <v>0</v>
      </c>
      <c r="U2558" s="740">
        <v>1355371.12</v>
      </c>
      <c r="V2558" s="203">
        <v>0</v>
      </c>
      <c r="W2558" s="956">
        <f t="shared" si="1707"/>
        <v>1294.3001364256481</v>
      </c>
      <c r="X2558" s="308">
        <v>1294.3</v>
      </c>
      <c r="Y2558" s="841">
        <v>44926</v>
      </c>
    </row>
    <row r="2559" spans="1:25" ht="25.5" x14ac:dyDescent="0.25">
      <c r="A2559" s="484" t="s">
        <v>1181</v>
      </c>
      <c r="B2559" s="97" t="s">
        <v>2028</v>
      </c>
      <c r="C2559" s="97">
        <v>20</v>
      </c>
      <c r="D2559" s="211" t="s">
        <v>2268</v>
      </c>
      <c r="E2559" s="891" t="s">
        <v>328</v>
      </c>
      <c r="F2559" s="881" t="s">
        <v>66</v>
      </c>
      <c r="G2559" s="429" t="s">
        <v>38</v>
      </c>
      <c r="H2559" s="429">
        <v>1972</v>
      </c>
      <c r="I2559" s="429"/>
      <c r="J2559" s="443" t="s">
        <v>50</v>
      </c>
      <c r="K2559" s="429">
        <v>4</v>
      </c>
      <c r="L2559" s="894">
        <v>2565.5</v>
      </c>
      <c r="M2559" s="894">
        <v>2248.1999999999998</v>
      </c>
      <c r="N2559" s="113">
        <v>864</v>
      </c>
      <c r="O2559" s="431">
        <v>101</v>
      </c>
      <c r="P2559" s="336" t="s">
        <v>2140</v>
      </c>
      <c r="Q2559" s="956">
        <v>180483</v>
      </c>
      <c r="R2559" s="308">
        <v>0</v>
      </c>
      <c r="S2559" s="895">
        <f t="shared" ref="S2559:S2562" si="1708">Q2559-U2559</f>
        <v>106813.54</v>
      </c>
      <c r="T2559" s="308">
        <v>0</v>
      </c>
      <c r="U2559" s="895">
        <v>73669.460000000006</v>
      </c>
      <c r="V2559" s="308">
        <v>0</v>
      </c>
      <c r="W2559" s="956">
        <f t="shared" si="1707"/>
        <v>70.350029234067435</v>
      </c>
      <c r="X2559" s="308">
        <v>70.349999999999994</v>
      </c>
      <c r="Y2559" s="841">
        <v>44926</v>
      </c>
    </row>
    <row r="2560" spans="1:25" ht="15" x14ac:dyDescent="0.25">
      <c r="A2560" s="484" t="s">
        <v>1181</v>
      </c>
      <c r="B2560" s="97" t="s">
        <v>2028</v>
      </c>
      <c r="C2560" s="97">
        <v>4</v>
      </c>
      <c r="D2560" s="211" t="s">
        <v>2273</v>
      </c>
      <c r="E2560" s="891" t="s">
        <v>328</v>
      </c>
      <c r="F2560" s="881" t="s">
        <v>66</v>
      </c>
      <c r="G2560" s="429" t="s">
        <v>38</v>
      </c>
      <c r="H2560" s="429">
        <v>1972</v>
      </c>
      <c r="I2560" s="429"/>
      <c r="J2560" s="443" t="s">
        <v>50</v>
      </c>
      <c r="K2560" s="429">
        <v>4</v>
      </c>
      <c r="L2560" s="894">
        <v>2565.5</v>
      </c>
      <c r="M2560" s="894">
        <v>2248.1999999999998</v>
      </c>
      <c r="N2560" s="113">
        <v>864</v>
      </c>
      <c r="O2560" s="431">
        <v>101</v>
      </c>
      <c r="P2560" s="336" t="s">
        <v>2115</v>
      </c>
      <c r="Q2560" s="956">
        <v>894077</v>
      </c>
      <c r="R2560" s="308">
        <v>0</v>
      </c>
      <c r="S2560" s="895">
        <f t="shared" si="1708"/>
        <v>529133.08000000007</v>
      </c>
      <c r="T2560" s="308">
        <v>0</v>
      </c>
      <c r="U2560" s="895">
        <v>364943.92</v>
      </c>
      <c r="V2560" s="308">
        <v>0</v>
      </c>
      <c r="W2560" s="956">
        <f t="shared" si="1707"/>
        <v>348.50009744689146</v>
      </c>
      <c r="X2560" s="308">
        <v>348.5</v>
      </c>
      <c r="Y2560" s="841">
        <v>44926</v>
      </c>
    </row>
    <row r="2561" spans="1:25" ht="15" x14ac:dyDescent="0.25">
      <c r="A2561" s="484" t="s">
        <v>1181</v>
      </c>
      <c r="B2561" s="97" t="s">
        <v>2029</v>
      </c>
      <c r="C2561" s="97">
        <v>20</v>
      </c>
      <c r="D2561" s="211" t="s">
        <v>2264</v>
      </c>
      <c r="E2561" s="891" t="s">
        <v>328</v>
      </c>
      <c r="F2561" s="881" t="s">
        <v>66</v>
      </c>
      <c r="G2561" s="429" t="s">
        <v>38</v>
      </c>
      <c r="H2561" s="429">
        <v>1972</v>
      </c>
      <c r="I2561" s="429"/>
      <c r="J2561" s="443" t="s">
        <v>50</v>
      </c>
      <c r="K2561" s="429">
        <v>4</v>
      </c>
      <c r="L2561" s="894">
        <v>2565.5</v>
      </c>
      <c r="M2561" s="894">
        <v>2248.1999999999998</v>
      </c>
      <c r="N2561" s="113">
        <v>864</v>
      </c>
      <c r="O2561" s="431">
        <v>101</v>
      </c>
      <c r="P2561" s="336" t="s">
        <v>2119</v>
      </c>
      <c r="Q2561" s="956">
        <v>240644</v>
      </c>
      <c r="R2561" s="308">
        <v>0</v>
      </c>
      <c r="S2561" s="895">
        <f t="shared" si="1708"/>
        <v>142418.04999999999</v>
      </c>
      <c r="T2561" s="308">
        <v>0</v>
      </c>
      <c r="U2561" s="895">
        <v>98225.95</v>
      </c>
      <c r="V2561" s="308">
        <v>0</v>
      </c>
      <c r="W2561" s="956">
        <f t="shared" si="1707"/>
        <v>93.800038978756575</v>
      </c>
      <c r="X2561" s="113">
        <v>93.8</v>
      </c>
      <c r="Y2561" s="841">
        <v>44926</v>
      </c>
    </row>
    <row r="2562" spans="1:25" ht="15" x14ac:dyDescent="0.25">
      <c r="A2562" s="484" t="s">
        <v>1181</v>
      </c>
      <c r="B2562" s="97" t="s">
        <v>2029</v>
      </c>
      <c r="C2562" s="97">
        <v>1</v>
      </c>
      <c r="D2562" s="211" t="s">
        <v>2272</v>
      </c>
      <c r="E2562" s="891" t="s">
        <v>328</v>
      </c>
      <c r="F2562" s="881" t="s">
        <v>66</v>
      </c>
      <c r="G2562" s="429" t="s">
        <v>38</v>
      </c>
      <c r="H2562" s="429">
        <v>1972</v>
      </c>
      <c r="I2562" s="429"/>
      <c r="J2562" s="443" t="s">
        <v>50</v>
      </c>
      <c r="K2562" s="429">
        <v>4</v>
      </c>
      <c r="L2562" s="894">
        <v>2565.5</v>
      </c>
      <c r="M2562" s="894">
        <v>2248.1999999999998</v>
      </c>
      <c r="N2562" s="113">
        <v>864</v>
      </c>
      <c r="O2562" s="431">
        <v>101</v>
      </c>
      <c r="P2562" s="336" t="s">
        <v>2111</v>
      </c>
      <c r="Q2562" s="956">
        <v>1283802</v>
      </c>
      <c r="R2562" s="308">
        <v>0</v>
      </c>
      <c r="S2562" s="895">
        <f t="shared" si="1708"/>
        <v>759780.31</v>
      </c>
      <c r="T2562" s="308">
        <v>0</v>
      </c>
      <c r="U2562" s="895">
        <v>524021.69</v>
      </c>
      <c r="V2562" s="308">
        <v>0</v>
      </c>
      <c r="W2562" s="956">
        <f t="shared" si="1707"/>
        <v>500.41005651919704</v>
      </c>
      <c r="X2562" s="113">
        <v>500.41</v>
      </c>
      <c r="Y2562" s="841">
        <v>44926</v>
      </c>
    </row>
    <row r="2563" spans="1:25" x14ac:dyDescent="0.25">
      <c r="A2563" s="437"/>
      <c r="B2563" s="34"/>
      <c r="C2563" s="34"/>
      <c r="D2563" s="132"/>
      <c r="E2563" s="696"/>
      <c r="F2563" s="892" t="s">
        <v>31</v>
      </c>
      <c r="G2563" s="352" t="s">
        <v>18</v>
      </c>
      <c r="H2563" s="352" t="s">
        <v>18</v>
      </c>
      <c r="I2563" s="352" t="s">
        <v>18</v>
      </c>
      <c r="J2563" s="352" t="s">
        <v>18</v>
      </c>
      <c r="K2563" s="352" t="s">
        <v>18</v>
      </c>
      <c r="L2563" s="114">
        <v>2565.5</v>
      </c>
      <c r="M2563" s="114">
        <v>2248.1999999999998</v>
      </c>
      <c r="N2563" s="114">
        <v>864</v>
      </c>
      <c r="O2563" s="465">
        <v>101</v>
      </c>
      <c r="P2563" s="521" t="s">
        <v>18</v>
      </c>
      <c r="Q2563" s="893">
        <f>SUM(Q2557:Q2562)</f>
        <v>6157175</v>
      </c>
      <c r="R2563" s="893">
        <f t="shared" ref="R2563:U2563" si="1709">SUM(R2557:R2562)</f>
        <v>0</v>
      </c>
      <c r="S2563" s="893">
        <f t="shared" si="1709"/>
        <v>3643942.26</v>
      </c>
      <c r="T2563" s="893">
        <f t="shared" ref="T2563" si="1710">SUM(T2557:T2562)</f>
        <v>0</v>
      </c>
      <c r="U2563" s="893">
        <f t="shared" si="1709"/>
        <v>2513232.7400000002</v>
      </c>
      <c r="V2563" s="893">
        <f t="shared" ref="V2563" si="1711">SUM(V2557:V2562)</f>
        <v>0</v>
      </c>
      <c r="W2563" s="114" t="s">
        <v>18</v>
      </c>
      <c r="X2563" s="114" t="s">
        <v>18</v>
      </c>
      <c r="Y2563" s="468" t="s">
        <v>18</v>
      </c>
    </row>
    <row r="2564" spans="1:25" ht="15" x14ac:dyDescent="0.25">
      <c r="A2564" s="484" t="s">
        <v>1183</v>
      </c>
      <c r="B2564" s="97" t="s">
        <v>2030</v>
      </c>
      <c r="C2564" s="97">
        <v>20</v>
      </c>
      <c r="D2564" s="211" t="s">
        <v>2264</v>
      </c>
      <c r="E2564" s="891" t="s">
        <v>329</v>
      </c>
      <c r="F2564" s="896" t="s">
        <v>69</v>
      </c>
      <c r="G2564" s="429" t="s">
        <v>38</v>
      </c>
      <c r="H2564" s="432">
        <v>1985</v>
      </c>
      <c r="I2564" s="432"/>
      <c r="J2564" s="443" t="s">
        <v>50</v>
      </c>
      <c r="K2564" s="429">
        <v>4</v>
      </c>
      <c r="L2564" s="113">
        <v>7231.2</v>
      </c>
      <c r="M2564" s="113">
        <v>6164.6</v>
      </c>
      <c r="N2564" s="113">
        <v>2226.4</v>
      </c>
      <c r="O2564" s="431">
        <v>252</v>
      </c>
      <c r="P2564" s="336" t="s">
        <v>2119</v>
      </c>
      <c r="Q2564" s="113">
        <v>678287</v>
      </c>
      <c r="R2564" s="308">
        <v>0</v>
      </c>
      <c r="S2564" s="895">
        <f>Q2564-U2564</f>
        <v>401424.14</v>
      </c>
      <c r="T2564" s="308">
        <v>0</v>
      </c>
      <c r="U2564" s="895">
        <v>276862.86</v>
      </c>
      <c r="V2564" s="308">
        <v>0</v>
      </c>
      <c r="W2564" s="956">
        <f t="shared" ref="W2564:W2565" si="1712">Q2564/L2564</f>
        <v>93.800060847438871</v>
      </c>
      <c r="X2564" s="113">
        <v>93.8</v>
      </c>
      <c r="Y2564" s="120">
        <v>44926</v>
      </c>
    </row>
    <row r="2565" spans="1:25" ht="15" x14ac:dyDescent="0.25">
      <c r="A2565" s="484" t="s">
        <v>1183</v>
      </c>
      <c r="B2565" s="97" t="s">
        <v>2030</v>
      </c>
      <c r="C2565" s="97">
        <v>1</v>
      </c>
      <c r="D2565" s="211" t="s">
        <v>2272</v>
      </c>
      <c r="E2565" s="891" t="s">
        <v>329</v>
      </c>
      <c r="F2565" s="896" t="s">
        <v>69</v>
      </c>
      <c r="G2565" s="429" t="s">
        <v>38</v>
      </c>
      <c r="H2565" s="432">
        <v>1985</v>
      </c>
      <c r="I2565" s="432"/>
      <c r="J2565" s="443" t="s">
        <v>50</v>
      </c>
      <c r="K2565" s="429">
        <v>4</v>
      </c>
      <c r="L2565" s="113">
        <v>7231.2</v>
      </c>
      <c r="M2565" s="113">
        <v>6164.6</v>
      </c>
      <c r="N2565" s="113">
        <v>2226.4</v>
      </c>
      <c r="O2565" s="431">
        <v>252</v>
      </c>
      <c r="P2565" s="336" t="s">
        <v>2111</v>
      </c>
      <c r="Q2565" s="113">
        <v>3618565</v>
      </c>
      <c r="R2565" s="308">
        <v>0</v>
      </c>
      <c r="S2565" s="895">
        <f>Q2565-U2565</f>
        <v>2141540.87</v>
      </c>
      <c r="T2565" s="308">
        <v>0</v>
      </c>
      <c r="U2565" s="895">
        <v>1477024.13</v>
      </c>
      <c r="V2565" s="308">
        <v>0</v>
      </c>
      <c r="W2565" s="956">
        <f t="shared" si="1712"/>
        <v>500.41002876424386</v>
      </c>
      <c r="X2565" s="113">
        <v>500.41</v>
      </c>
      <c r="Y2565" s="120">
        <v>44926</v>
      </c>
    </row>
    <row r="2566" spans="1:25" x14ac:dyDescent="0.25">
      <c r="A2566" s="437"/>
      <c r="B2566" s="34"/>
      <c r="C2566" s="34"/>
      <c r="D2566" s="132"/>
      <c r="E2566" s="696"/>
      <c r="F2566" s="892" t="s">
        <v>31</v>
      </c>
      <c r="G2566" s="352" t="s">
        <v>18</v>
      </c>
      <c r="H2566" s="352" t="s">
        <v>18</v>
      </c>
      <c r="I2566" s="352" t="s">
        <v>18</v>
      </c>
      <c r="J2566" s="352" t="s">
        <v>18</v>
      </c>
      <c r="K2566" s="352" t="s">
        <v>18</v>
      </c>
      <c r="L2566" s="114">
        <v>7231.2</v>
      </c>
      <c r="M2566" s="114">
        <v>6164.6</v>
      </c>
      <c r="N2566" s="114">
        <v>2226.4</v>
      </c>
      <c r="O2566" s="465">
        <v>252</v>
      </c>
      <c r="P2566" s="521" t="s">
        <v>18</v>
      </c>
      <c r="Q2566" s="893">
        <f>SUM(Q2564:Q2565)</f>
        <v>4296852</v>
      </c>
      <c r="R2566" s="893">
        <f t="shared" ref="R2566:U2566" si="1713">SUM(R2564:R2565)</f>
        <v>0</v>
      </c>
      <c r="S2566" s="893">
        <f t="shared" si="1713"/>
        <v>2542965.0100000002</v>
      </c>
      <c r="T2566" s="893">
        <f t="shared" ref="T2566" si="1714">SUM(T2564:T2565)</f>
        <v>0</v>
      </c>
      <c r="U2566" s="893">
        <f t="shared" si="1713"/>
        <v>1753886.9899999998</v>
      </c>
      <c r="V2566" s="893">
        <f t="shared" ref="V2566" si="1715">SUM(V2564:V2565)</f>
        <v>0</v>
      </c>
      <c r="W2566" s="114" t="s">
        <v>18</v>
      </c>
      <c r="X2566" s="114" t="s">
        <v>18</v>
      </c>
      <c r="Y2566" s="468" t="s">
        <v>18</v>
      </c>
    </row>
    <row r="2567" spans="1:25" ht="15" x14ac:dyDescent="0.25">
      <c r="A2567" s="484" t="s">
        <v>1426</v>
      </c>
      <c r="B2567" s="97" t="s">
        <v>2031</v>
      </c>
      <c r="C2567" s="97">
        <v>20</v>
      </c>
      <c r="D2567" s="211" t="s">
        <v>2264</v>
      </c>
      <c r="E2567" s="897" t="s">
        <v>330</v>
      </c>
      <c r="F2567" s="881" t="s">
        <v>1028</v>
      </c>
      <c r="G2567" s="429" t="s">
        <v>38</v>
      </c>
      <c r="H2567" s="429">
        <v>1991</v>
      </c>
      <c r="I2567" s="429"/>
      <c r="J2567" s="443" t="s">
        <v>57</v>
      </c>
      <c r="K2567" s="429">
        <v>5</v>
      </c>
      <c r="L2567" s="308">
        <v>7574.6</v>
      </c>
      <c r="M2567" s="308">
        <v>5991.8</v>
      </c>
      <c r="N2567" s="898">
        <v>1600</v>
      </c>
      <c r="O2567" s="898">
        <v>227</v>
      </c>
      <c r="P2567" s="336" t="s">
        <v>2119</v>
      </c>
      <c r="Q2567" s="113">
        <v>427662</v>
      </c>
      <c r="R2567" s="308">
        <v>0</v>
      </c>
      <c r="S2567" s="895">
        <f>Q2567-U2567</f>
        <v>253099.13</v>
      </c>
      <c r="T2567" s="308">
        <v>0</v>
      </c>
      <c r="U2567" s="895">
        <v>174562.87</v>
      </c>
      <c r="V2567" s="308">
        <v>0</v>
      </c>
      <c r="W2567" s="956">
        <f t="shared" ref="W2567:W2568" si="1716">Q2567/L2567</f>
        <v>56.460011089694504</v>
      </c>
      <c r="X2567" s="113">
        <v>56.46</v>
      </c>
      <c r="Y2567" s="120">
        <v>44926</v>
      </c>
    </row>
    <row r="2568" spans="1:25" ht="15" x14ac:dyDescent="0.25">
      <c r="A2568" s="484" t="s">
        <v>1426</v>
      </c>
      <c r="B2568" s="97" t="s">
        <v>2031</v>
      </c>
      <c r="C2568" s="97">
        <v>1</v>
      </c>
      <c r="D2568" s="211" t="s">
        <v>2272</v>
      </c>
      <c r="E2568" s="897" t="s">
        <v>330</v>
      </c>
      <c r="F2568" s="881" t="s">
        <v>1028</v>
      </c>
      <c r="G2568" s="429" t="s">
        <v>38</v>
      </c>
      <c r="H2568" s="429">
        <v>1991</v>
      </c>
      <c r="I2568" s="429"/>
      <c r="J2568" s="443" t="s">
        <v>57</v>
      </c>
      <c r="K2568" s="429">
        <v>5</v>
      </c>
      <c r="L2568" s="308">
        <v>7574.6</v>
      </c>
      <c r="M2568" s="308">
        <v>5991.8</v>
      </c>
      <c r="N2568" s="898">
        <v>1600</v>
      </c>
      <c r="O2568" s="898">
        <v>227</v>
      </c>
      <c r="P2568" s="336" t="s">
        <v>2111</v>
      </c>
      <c r="Q2568" s="113">
        <v>3776696</v>
      </c>
      <c r="R2568" s="308">
        <v>0</v>
      </c>
      <c r="S2568" s="895">
        <f>Q2568-U2568</f>
        <v>2235126.0300000003</v>
      </c>
      <c r="T2568" s="308">
        <v>0</v>
      </c>
      <c r="U2568" s="895">
        <v>1541569.97</v>
      </c>
      <c r="V2568" s="308">
        <v>0</v>
      </c>
      <c r="W2568" s="956">
        <f t="shared" si="1716"/>
        <v>498.60005808887598</v>
      </c>
      <c r="X2568" s="113">
        <v>498.6</v>
      </c>
      <c r="Y2568" s="120">
        <v>44926</v>
      </c>
    </row>
    <row r="2569" spans="1:25" x14ac:dyDescent="0.25">
      <c r="A2569" s="437"/>
      <c r="B2569" s="34"/>
      <c r="C2569" s="34"/>
      <c r="D2569" s="132"/>
      <c r="E2569" s="899"/>
      <c r="F2569" s="892" t="s">
        <v>31</v>
      </c>
      <c r="G2569" s="352" t="s">
        <v>18</v>
      </c>
      <c r="H2569" s="352" t="s">
        <v>18</v>
      </c>
      <c r="I2569" s="352" t="s">
        <v>18</v>
      </c>
      <c r="J2569" s="352" t="s">
        <v>18</v>
      </c>
      <c r="K2569" s="352" t="s">
        <v>18</v>
      </c>
      <c r="L2569" s="114">
        <v>7574.6</v>
      </c>
      <c r="M2569" s="114">
        <v>5991.8</v>
      </c>
      <c r="N2569" s="114">
        <v>1600</v>
      </c>
      <c r="O2569" s="465">
        <v>227</v>
      </c>
      <c r="P2569" s="521" t="s">
        <v>18</v>
      </c>
      <c r="Q2569" s="893">
        <f>SUM(Q2567:Q2568)</f>
        <v>4204358</v>
      </c>
      <c r="R2569" s="893">
        <f t="shared" ref="R2569:U2569" si="1717">SUM(R2567:R2568)</f>
        <v>0</v>
      </c>
      <c r="S2569" s="893">
        <f t="shared" si="1717"/>
        <v>2488225.16</v>
      </c>
      <c r="T2569" s="893">
        <f t="shared" ref="T2569" si="1718">SUM(T2567:T2568)</f>
        <v>0</v>
      </c>
      <c r="U2569" s="893">
        <f t="shared" si="1717"/>
        <v>1716132.8399999999</v>
      </c>
      <c r="V2569" s="893">
        <f t="shared" ref="V2569" si="1719">SUM(V2567:V2568)</f>
        <v>0</v>
      </c>
      <c r="W2569" s="114" t="s">
        <v>18</v>
      </c>
      <c r="X2569" s="114" t="s">
        <v>18</v>
      </c>
      <c r="Y2569" s="468" t="s">
        <v>18</v>
      </c>
    </row>
    <row r="2570" spans="1:25" ht="15" x14ac:dyDescent="0.25">
      <c r="A2570" s="484" t="s">
        <v>1187</v>
      </c>
      <c r="B2570" s="97" t="s">
        <v>1570</v>
      </c>
      <c r="C2570" s="97">
        <v>20</v>
      </c>
      <c r="D2570" s="211" t="s">
        <v>2267</v>
      </c>
      <c r="E2570" s="897" t="s">
        <v>331</v>
      </c>
      <c r="F2570" s="428" t="s">
        <v>71</v>
      </c>
      <c r="G2570" s="429" t="s">
        <v>38</v>
      </c>
      <c r="H2570" s="432">
        <v>1983</v>
      </c>
      <c r="I2570" s="432"/>
      <c r="J2570" s="443" t="s">
        <v>50</v>
      </c>
      <c r="K2570" s="429">
        <v>4</v>
      </c>
      <c r="L2570" s="882">
        <v>3655.7</v>
      </c>
      <c r="M2570" s="882">
        <v>3321.2</v>
      </c>
      <c r="N2570" s="113">
        <v>1120</v>
      </c>
      <c r="O2570" s="431">
        <v>152</v>
      </c>
      <c r="P2570" s="336" t="s">
        <v>78</v>
      </c>
      <c r="Q2570" s="113">
        <v>338627</v>
      </c>
      <c r="R2570" s="308">
        <v>0</v>
      </c>
      <c r="S2570" s="895">
        <f>Q2570-U2570</f>
        <v>200406.39</v>
      </c>
      <c r="T2570" s="308">
        <v>0</v>
      </c>
      <c r="U2570" s="895">
        <v>138220.60999999999</v>
      </c>
      <c r="V2570" s="308">
        <v>0</v>
      </c>
      <c r="W2570" s="956">
        <f t="shared" ref="W2570:W2575" si="1720">Q2570/L2570</f>
        <v>92.6298656891977</v>
      </c>
      <c r="X2570" s="308">
        <v>92.63</v>
      </c>
      <c r="Y2570" s="120">
        <v>44926</v>
      </c>
    </row>
    <row r="2571" spans="1:25" ht="15" x14ac:dyDescent="0.25">
      <c r="A2571" s="484" t="s">
        <v>1187</v>
      </c>
      <c r="B2571" s="97" t="s">
        <v>1570</v>
      </c>
      <c r="C2571" s="97">
        <v>3</v>
      </c>
      <c r="D2571" s="211" t="s">
        <v>2274</v>
      </c>
      <c r="E2571" s="897" t="s">
        <v>331</v>
      </c>
      <c r="F2571" s="428" t="s">
        <v>71</v>
      </c>
      <c r="G2571" s="429" t="s">
        <v>38</v>
      </c>
      <c r="H2571" s="432">
        <v>1983</v>
      </c>
      <c r="I2571" s="432"/>
      <c r="J2571" s="443" t="s">
        <v>50</v>
      </c>
      <c r="K2571" s="429">
        <v>4</v>
      </c>
      <c r="L2571" s="882">
        <v>3655.7</v>
      </c>
      <c r="M2571" s="882">
        <v>3321.2</v>
      </c>
      <c r="N2571" s="113">
        <v>1120</v>
      </c>
      <c r="O2571" s="431">
        <v>152</v>
      </c>
      <c r="P2571" s="336" t="s">
        <v>2138</v>
      </c>
      <c r="Q2571" s="113">
        <v>4731572</v>
      </c>
      <c r="R2571" s="308">
        <v>0</v>
      </c>
      <c r="S2571" s="895">
        <f>Q2571-U2571</f>
        <v>2800241.2</v>
      </c>
      <c r="T2571" s="308">
        <v>0</v>
      </c>
      <c r="U2571" s="895">
        <v>1931330.8</v>
      </c>
      <c r="V2571" s="308">
        <v>0</v>
      </c>
      <c r="W2571" s="956">
        <f t="shared" si="1720"/>
        <v>1294.2998604918348</v>
      </c>
      <c r="X2571" s="308">
        <v>1294.3</v>
      </c>
      <c r="Y2571" s="120">
        <v>44926</v>
      </c>
    </row>
    <row r="2572" spans="1:25" ht="25.5" x14ac:dyDescent="0.25">
      <c r="A2572" s="484" t="s">
        <v>1187</v>
      </c>
      <c r="B2572" s="97" t="s">
        <v>1571</v>
      </c>
      <c r="C2572" s="97">
        <v>20</v>
      </c>
      <c r="D2572" s="211" t="s">
        <v>2268</v>
      </c>
      <c r="E2572" s="897" t="s">
        <v>331</v>
      </c>
      <c r="F2572" s="428" t="s">
        <v>71</v>
      </c>
      <c r="G2572" s="429" t="s">
        <v>38</v>
      </c>
      <c r="H2572" s="432">
        <v>1983</v>
      </c>
      <c r="I2572" s="432"/>
      <c r="J2572" s="443" t="s">
        <v>50</v>
      </c>
      <c r="K2572" s="429">
        <v>4</v>
      </c>
      <c r="L2572" s="882">
        <v>3655.7</v>
      </c>
      <c r="M2572" s="882">
        <v>3321.2</v>
      </c>
      <c r="N2572" s="113">
        <v>1120</v>
      </c>
      <c r="O2572" s="431">
        <v>152</v>
      </c>
      <c r="P2572" s="336" t="s">
        <v>2140</v>
      </c>
      <c r="Q2572" s="113">
        <v>257179</v>
      </c>
      <c r="R2572" s="308">
        <v>0</v>
      </c>
      <c r="S2572" s="895">
        <f t="shared" ref="S2572:S2575" si="1721">Q2572-U2572</f>
        <v>152203.79999999999</v>
      </c>
      <c r="T2572" s="308">
        <v>0</v>
      </c>
      <c r="U2572" s="895">
        <v>104975.2</v>
      </c>
      <c r="V2572" s="308">
        <v>0</v>
      </c>
      <c r="W2572" s="956">
        <f t="shared" si="1720"/>
        <v>70.350138140438219</v>
      </c>
      <c r="X2572" s="308">
        <v>70.349999999999994</v>
      </c>
      <c r="Y2572" s="120">
        <v>44926</v>
      </c>
    </row>
    <row r="2573" spans="1:25" ht="15" x14ac:dyDescent="0.25">
      <c r="A2573" s="484" t="s">
        <v>1187</v>
      </c>
      <c r="B2573" s="97" t="s">
        <v>1571</v>
      </c>
      <c r="C2573" s="97">
        <v>4</v>
      </c>
      <c r="D2573" s="211" t="s">
        <v>2273</v>
      </c>
      <c r="E2573" s="897" t="s">
        <v>331</v>
      </c>
      <c r="F2573" s="428" t="s">
        <v>71</v>
      </c>
      <c r="G2573" s="429" t="s">
        <v>38</v>
      </c>
      <c r="H2573" s="432">
        <v>1983</v>
      </c>
      <c r="I2573" s="432"/>
      <c r="J2573" s="443" t="s">
        <v>50</v>
      </c>
      <c r="K2573" s="429">
        <v>4</v>
      </c>
      <c r="L2573" s="882">
        <v>3655.7</v>
      </c>
      <c r="M2573" s="882">
        <v>3321.2</v>
      </c>
      <c r="N2573" s="113">
        <v>1120</v>
      </c>
      <c r="O2573" s="431">
        <v>152</v>
      </c>
      <c r="P2573" s="336" t="s">
        <v>2115</v>
      </c>
      <c r="Q2573" s="113">
        <v>1274011</v>
      </c>
      <c r="R2573" s="308">
        <v>0</v>
      </c>
      <c r="S2573" s="895">
        <f t="shared" si="1721"/>
        <v>753985.8</v>
      </c>
      <c r="T2573" s="308">
        <v>0</v>
      </c>
      <c r="U2573" s="895">
        <v>520025.2</v>
      </c>
      <c r="V2573" s="308">
        <v>0</v>
      </c>
      <c r="W2573" s="956">
        <f t="shared" si="1720"/>
        <v>348.49987690456004</v>
      </c>
      <c r="X2573" s="308">
        <v>348.5</v>
      </c>
      <c r="Y2573" s="120">
        <v>44926</v>
      </c>
    </row>
    <row r="2574" spans="1:25" ht="15" x14ac:dyDescent="0.25">
      <c r="A2574" s="484" t="s">
        <v>1187</v>
      </c>
      <c r="B2574" s="97" t="s">
        <v>1572</v>
      </c>
      <c r="C2574" s="97">
        <v>20</v>
      </c>
      <c r="D2574" s="211" t="s">
        <v>2264</v>
      </c>
      <c r="E2574" s="897" t="s">
        <v>331</v>
      </c>
      <c r="F2574" s="428" t="s">
        <v>71</v>
      </c>
      <c r="G2574" s="429" t="s">
        <v>38</v>
      </c>
      <c r="H2574" s="432">
        <v>1983</v>
      </c>
      <c r="I2574" s="432"/>
      <c r="J2574" s="443" t="s">
        <v>50</v>
      </c>
      <c r="K2574" s="429">
        <v>4</v>
      </c>
      <c r="L2574" s="882">
        <v>3655.7</v>
      </c>
      <c r="M2574" s="882">
        <v>3321.2</v>
      </c>
      <c r="N2574" s="113">
        <v>1120</v>
      </c>
      <c r="O2574" s="431">
        <v>152</v>
      </c>
      <c r="P2574" s="336" t="s">
        <v>2119</v>
      </c>
      <c r="Q2574" s="113">
        <v>342905</v>
      </c>
      <c r="R2574" s="308">
        <v>0</v>
      </c>
      <c r="S2574" s="895">
        <f t="shared" si="1721"/>
        <v>202938.2</v>
      </c>
      <c r="T2574" s="308">
        <v>0</v>
      </c>
      <c r="U2574" s="895">
        <v>139966.79999999999</v>
      </c>
      <c r="V2574" s="308">
        <v>0</v>
      </c>
      <c r="W2574" s="956">
        <f t="shared" si="1720"/>
        <v>93.800093005443557</v>
      </c>
      <c r="X2574" s="113">
        <v>93.8</v>
      </c>
      <c r="Y2574" s="120">
        <v>44926</v>
      </c>
    </row>
    <row r="2575" spans="1:25" ht="15" x14ac:dyDescent="0.25">
      <c r="A2575" s="484" t="s">
        <v>1187</v>
      </c>
      <c r="B2575" s="97" t="s">
        <v>1572</v>
      </c>
      <c r="C2575" s="97">
        <v>1</v>
      </c>
      <c r="D2575" s="211" t="s">
        <v>2272</v>
      </c>
      <c r="E2575" s="897" t="s">
        <v>331</v>
      </c>
      <c r="F2575" s="428" t="s">
        <v>71</v>
      </c>
      <c r="G2575" s="429" t="s">
        <v>38</v>
      </c>
      <c r="H2575" s="432">
        <v>1983</v>
      </c>
      <c r="I2575" s="432"/>
      <c r="J2575" s="443" t="s">
        <v>50</v>
      </c>
      <c r="K2575" s="429">
        <v>4</v>
      </c>
      <c r="L2575" s="882">
        <v>3655.7</v>
      </c>
      <c r="M2575" s="882">
        <v>3321.2</v>
      </c>
      <c r="N2575" s="113">
        <v>1120</v>
      </c>
      <c r="O2575" s="431">
        <v>152</v>
      </c>
      <c r="P2575" s="336" t="s">
        <v>2111</v>
      </c>
      <c r="Q2575" s="113">
        <v>1830446</v>
      </c>
      <c r="R2575" s="308">
        <v>0</v>
      </c>
      <c r="S2575" s="895">
        <f t="shared" si="1721"/>
        <v>1083295.4300000002</v>
      </c>
      <c r="T2575" s="308">
        <v>0</v>
      </c>
      <c r="U2575" s="895">
        <v>747150.57</v>
      </c>
      <c r="V2575" s="308">
        <v>0</v>
      </c>
      <c r="W2575" s="956">
        <f t="shared" si="1720"/>
        <v>500.71012391607627</v>
      </c>
      <c r="X2575" s="113">
        <v>500.71</v>
      </c>
      <c r="Y2575" s="120">
        <v>44926</v>
      </c>
    </row>
    <row r="2576" spans="1:25" x14ac:dyDescent="0.25">
      <c r="A2576" s="437"/>
      <c r="B2576" s="34"/>
      <c r="C2576" s="34"/>
      <c r="D2576" s="132"/>
      <c r="E2576" s="899"/>
      <c r="F2576" s="892" t="s">
        <v>31</v>
      </c>
      <c r="G2576" s="352" t="s">
        <v>18</v>
      </c>
      <c r="H2576" s="352" t="s">
        <v>18</v>
      </c>
      <c r="I2576" s="352" t="s">
        <v>18</v>
      </c>
      <c r="J2576" s="352" t="s">
        <v>18</v>
      </c>
      <c r="K2576" s="352" t="s">
        <v>18</v>
      </c>
      <c r="L2576" s="114">
        <v>3655.7</v>
      </c>
      <c r="M2576" s="114">
        <v>3321.2</v>
      </c>
      <c r="N2576" s="114">
        <v>1120</v>
      </c>
      <c r="O2576" s="465">
        <v>152</v>
      </c>
      <c r="P2576" s="521" t="s">
        <v>18</v>
      </c>
      <c r="Q2576" s="893">
        <f>SUM(Q2570:Q2575)</f>
        <v>8774740</v>
      </c>
      <c r="R2576" s="893">
        <f t="shared" ref="R2576:U2576" si="1722">SUM(R2570:R2575)</f>
        <v>0</v>
      </c>
      <c r="S2576" s="893">
        <f t="shared" si="1722"/>
        <v>5193070.82</v>
      </c>
      <c r="T2576" s="893">
        <f t="shared" ref="T2576" si="1723">SUM(T2570:T2575)</f>
        <v>0</v>
      </c>
      <c r="U2576" s="893">
        <f t="shared" si="1722"/>
        <v>3581669.18</v>
      </c>
      <c r="V2576" s="893">
        <f t="shared" ref="V2576" si="1724">SUM(V2570:V2575)</f>
        <v>0</v>
      </c>
      <c r="W2576" s="114" t="s">
        <v>18</v>
      </c>
      <c r="X2576" s="114" t="s">
        <v>18</v>
      </c>
      <c r="Y2576" s="468" t="s">
        <v>18</v>
      </c>
    </row>
    <row r="2577" spans="1:25" ht="15" x14ac:dyDescent="0.25">
      <c r="A2577" s="484" t="s">
        <v>1190</v>
      </c>
      <c r="B2577" s="97" t="s">
        <v>2032</v>
      </c>
      <c r="C2577" s="97">
        <v>20</v>
      </c>
      <c r="D2577" s="211" t="s">
        <v>2267</v>
      </c>
      <c r="E2577" s="897" t="s">
        <v>416</v>
      </c>
      <c r="F2577" s="881" t="s">
        <v>73</v>
      </c>
      <c r="G2577" s="429" t="s">
        <v>38</v>
      </c>
      <c r="H2577" s="432">
        <v>1983</v>
      </c>
      <c r="I2577" s="432"/>
      <c r="J2577" s="443" t="s">
        <v>57</v>
      </c>
      <c r="K2577" s="429">
        <v>5</v>
      </c>
      <c r="L2577" s="900">
        <v>4743.7</v>
      </c>
      <c r="M2577" s="900">
        <v>4229.5</v>
      </c>
      <c r="N2577" s="113">
        <v>1131.48</v>
      </c>
      <c r="O2577" s="431">
        <v>165</v>
      </c>
      <c r="P2577" s="336" t="s">
        <v>78</v>
      </c>
      <c r="Q2577" s="113">
        <v>264509</v>
      </c>
      <c r="R2577" s="308">
        <v>0</v>
      </c>
      <c r="S2577" s="895">
        <f>Q2577-U2577</f>
        <v>156541.84</v>
      </c>
      <c r="T2577" s="308">
        <v>0</v>
      </c>
      <c r="U2577" s="895">
        <v>107967.16</v>
      </c>
      <c r="V2577" s="308">
        <v>0</v>
      </c>
      <c r="W2577" s="956">
        <f t="shared" ref="W2577:W2584" si="1725">Q2577/L2577</f>
        <v>55.760060712102373</v>
      </c>
      <c r="X2577" s="308">
        <v>55.76</v>
      </c>
      <c r="Y2577" s="120">
        <v>44926</v>
      </c>
    </row>
    <row r="2578" spans="1:25" ht="15" x14ac:dyDescent="0.25">
      <c r="A2578" s="484" t="s">
        <v>1190</v>
      </c>
      <c r="B2578" s="97" t="s">
        <v>2032</v>
      </c>
      <c r="C2578" s="97">
        <v>3</v>
      </c>
      <c r="D2578" s="211" t="s">
        <v>2274</v>
      </c>
      <c r="E2578" s="897" t="s">
        <v>416</v>
      </c>
      <c r="F2578" s="881" t="s">
        <v>73</v>
      </c>
      <c r="G2578" s="429" t="s">
        <v>38</v>
      </c>
      <c r="H2578" s="432">
        <v>1983</v>
      </c>
      <c r="I2578" s="432"/>
      <c r="J2578" s="443" t="s">
        <v>57</v>
      </c>
      <c r="K2578" s="429">
        <v>5</v>
      </c>
      <c r="L2578" s="900">
        <v>4743.7</v>
      </c>
      <c r="M2578" s="900">
        <v>4229.5</v>
      </c>
      <c r="N2578" s="113">
        <v>1131.48</v>
      </c>
      <c r="O2578" s="431">
        <v>165</v>
      </c>
      <c r="P2578" s="336" t="s">
        <v>2138</v>
      </c>
      <c r="Q2578" s="113">
        <v>9295470</v>
      </c>
      <c r="R2578" s="308">
        <v>0</v>
      </c>
      <c r="S2578" s="895">
        <f>Q2578-U2578</f>
        <v>5501249.5</v>
      </c>
      <c r="T2578" s="308">
        <v>0</v>
      </c>
      <c r="U2578" s="895">
        <v>3794220.5</v>
      </c>
      <c r="V2578" s="308">
        <v>0</v>
      </c>
      <c r="W2578" s="956">
        <f t="shared" si="1725"/>
        <v>1959.540021502203</v>
      </c>
      <c r="X2578" s="308">
        <v>1959.54</v>
      </c>
      <c r="Y2578" s="120">
        <v>44926</v>
      </c>
    </row>
    <row r="2579" spans="1:25" ht="25.5" x14ac:dyDescent="0.25">
      <c r="A2579" s="484" t="s">
        <v>1190</v>
      </c>
      <c r="B2579" s="97" t="s">
        <v>2033</v>
      </c>
      <c r="C2579" s="97">
        <v>20</v>
      </c>
      <c r="D2579" s="211" t="s">
        <v>2269</v>
      </c>
      <c r="E2579" s="897" t="s">
        <v>416</v>
      </c>
      <c r="F2579" s="881" t="s">
        <v>73</v>
      </c>
      <c r="G2579" s="429" t="s">
        <v>38</v>
      </c>
      <c r="H2579" s="432">
        <v>1983</v>
      </c>
      <c r="I2579" s="432"/>
      <c r="J2579" s="443" t="s">
        <v>57</v>
      </c>
      <c r="K2579" s="429">
        <v>5</v>
      </c>
      <c r="L2579" s="900">
        <v>4743.7</v>
      </c>
      <c r="M2579" s="900">
        <v>4229.5</v>
      </c>
      <c r="N2579" s="113">
        <v>1131.48</v>
      </c>
      <c r="O2579" s="431">
        <v>165</v>
      </c>
      <c r="P2579" s="336" t="s">
        <v>2136</v>
      </c>
      <c r="Q2579" s="113">
        <v>200896</v>
      </c>
      <c r="R2579" s="308">
        <v>0</v>
      </c>
      <c r="S2579" s="895">
        <f t="shared" ref="S2579:S2584" si="1726">Q2579-U2579</f>
        <v>118894.37</v>
      </c>
      <c r="T2579" s="308">
        <v>0</v>
      </c>
      <c r="U2579" s="895">
        <v>82001.63</v>
      </c>
      <c r="V2579" s="308">
        <v>0</v>
      </c>
      <c r="W2579" s="956">
        <f t="shared" si="1725"/>
        <v>42.350064295802859</v>
      </c>
      <c r="X2579" s="308">
        <v>42.35</v>
      </c>
      <c r="Y2579" s="120">
        <v>44926</v>
      </c>
    </row>
    <row r="2580" spans="1:25" ht="15" x14ac:dyDescent="0.25">
      <c r="A2580" s="484" t="s">
        <v>1190</v>
      </c>
      <c r="B2580" s="97" t="s">
        <v>2033</v>
      </c>
      <c r="C2580" s="97">
        <v>4</v>
      </c>
      <c r="D2580" s="211" t="s">
        <v>2275</v>
      </c>
      <c r="E2580" s="897" t="s">
        <v>416</v>
      </c>
      <c r="F2580" s="881" t="s">
        <v>73</v>
      </c>
      <c r="G2580" s="429" t="s">
        <v>38</v>
      </c>
      <c r="H2580" s="432">
        <v>1983</v>
      </c>
      <c r="I2580" s="432"/>
      <c r="J2580" s="443" t="s">
        <v>57</v>
      </c>
      <c r="K2580" s="429">
        <v>5</v>
      </c>
      <c r="L2580" s="900">
        <v>4743.7</v>
      </c>
      <c r="M2580" s="900">
        <v>4229.5</v>
      </c>
      <c r="N2580" s="113">
        <v>1131.48</v>
      </c>
      <c r="O2580" s="431">
        <v>165</v>
      </c>
      <c r="P2580" s="336" t="s">
        <v>2137</v>
      </c>
      <c r="Q2580" s="113">
        <v>2840954</v>
      </c>
      <c r="R2580" s="308">
        <v>0</v>
      </c>
      <c r="S2580" s="895">
        <f t="shared" si="1726"/>
        <v>1681334.75</v>
      </c>
      <c r="T2580" s="308">
        <v>0</v>
      </c>
      <c r="U2580" s="895">
        <v>1159619.25</v>
      </c>
      <c r="V2580" s="308">
        <v>0</v>
      </c>
      <c r="W2580" s="956">
        <f t="shared" si="1725"/>
        <v>598.88989607268593</v>
      </c>
      <c r="X2580" s="308">
        <v>598.89</v>
      </c>
      <c r="Y2580" s="120">
        <v>44926</v>
      </c>
    </row>
    <row r="2581" spans="1:25" ht="25.5" x14ac:dyDescent="0.25">
      <c r="A2581" s="484" t="s">
        <v>1190</v>
      </c>
      <c r="B2581" s="97" t="s">
        <v>2034</v>
      </c>
      <c r="C2581" s="97">
        <v>20</v>
      </c>
      <c r="D2581" s="211" t="s">
        <v>2268</v>
      </c>
      <c r="E2581" s="897" t="s">
        <v>416</v>
      </c>
      <c r="F2581" s="881" t="s">
        <v>73</v>
      </c>
      <c r="G2581" s="429" t="s">
        <v>38</v>
      </c>
      <c r="H2581" s="432">
        <v>1983</v>
      </c>
      <c r="I2581" s="432"/>
      <c r="J2581" s="443" t="s">
        <v>57</v>
      </c>
      <c r="K2581" s="429">
        <v>5</v>
      </c>
      <c r="L2581" s="900">
        <v>4743.7</v>
      </c>
      <c r="M2581" s="900">
        <v>4229.5</v>
      </c>
      <c r="N2581" s="113">
        <v>1131.48</v>
      </c>
      <c r="O2581" s="431">
        <v>165</v>
      </c>
      <c r="P2581" s="336" t="s">
        <v>2140</v>
      </c>
      <c r="Q2581" s="113">
        <v>200896</v>
      </c>
      <c r="R2581" s="308">
        <v>0</v>
      </c>
      <c r="S2581" s="895">
        <f t="shared" si="1726"/>
        <v>118894.37</v>
      </c>
      <c r="T2581" s="308">
        <v>0</v>
      </c>
      <c r="U2581" s="895">
        <v>82001.63</v>
      </c>
      <c r="V2581" s="308">
        <v>0</v>
      </c>
      <c r="W2581" s="956">
        <f t="shared" si="1725"/>
        <v>42.350064295802859</v>
      </c>
      <c r="X2581" s="308">
        <v>42.35</v>
      </c>
      <c r="Y2581" s="120">
        <v>44926</v>
      </c>
    </row>
    <row r="2582" spans="1:25" ht="15" x14ac:dyDescent="0.25">
      <c r="A2582" s="484" t="s">
        <v>1190</v>
      </c>
      <c r="B2582" s="97" t="s">
        <v>2034</v>
      </c>
      <c r="C2582" s="97">
        <v>4</v>
      </c>
      <c r="D2582" s="211" t="s">
        <v>2273</v>
      </c>
      <c r="E2582" s="897" t="s">
        <v>416</v>
      </c>
      <c r="F2582" s="881" t="s">
        <v>73</v>
      </c>
      <c r="G2582" s="429" t="s">
        <v>38</v>
      </c>
      <c r="H2582" s="432">
        <v>1983</v>
      </c>
      <c r="I2582" s="432"/>
      <c r="J2582" s="443" t="s">
        <v>57</v>
      </c>
      <c r="K2582" s="429">
        <v>5</v>
      </c>
      <c r="L2582" s="900">
        <v>4743.7</v>
      </c>
      <c r="M2582" s="900">
        <v>4229.5</v>
      </c>
      <c r="N2582" s="113">
        <v>1131.48</v>
      </c>
      <c r="O2582" s="431">
        <v>165</v>
      </c>
      <c r="P2582" s="336" t="s">
        <v>2115</v>
      </c>
      <c r="Q2582" s="113">
        <v>1614281</v>
      </c>
      <c r="R2582" s="308">
        <v>0</v>
      </c>
      <c r="S2582" s="895">
        <f t="shared" si="1726"/>
        <v>955364.55</v>
      </c>
      <c r="T2582" s="308">
        <v>0</v>
      </c>
      <c r="U2582" s="895">
        <v>658916.44999999995</v>
      </c>
      <c r="V2582" s="308">
        <v>0</v>
      </c>
      <c r="W2582" s="956">
        <f t="shared" si="1725"/>
        <v>340.29997681134978</v>
      </c>
      <c r="X2582" s="308">
        <v>340.3</v>
      </c>
      <c r="Y2582" s="120">
        <v>44926</v>
      </c>
    </row>
    <row r="2583" spans="1:25" ht="15" x14ac:dyDescent="0.2">
      <c r="A2583" s="484" t="s">
        <v>1190</v>
      </c>
      <c r="B2583" s="97" t="s">
        <v>2035</v>
      </c>
      <c r="C2583" s="97">
        <v>20</v>
      </c>
      <c r="D2583" s="211" t="s">
        <v>2264</v>
      </c>
      <c r="E2583" s="842" t="s">
        <v>416</v>
      </c>
      <c r="F2583" s="195" t="s">
        <v>73</v>
      </c>
      <c r="G2583" s="68" t="s">
        <v>38</v>
      </c>
      <c r="H2583" s="69">
        <v>1983</v>
      </c>
      <c r="I2583" s="69"/>
      <c r="J2583" s="70" t="s">
        <v>57</v>
      </c>
      <c r="K2583" s="68">
        <v>5</v>
      </c>
      <c r="L2583" s="844">
        <v>4743.7</v>
      </c>
      <c r="M2583" s="844">
        <v>4229.5</v>
      </c>
      <c r="N2583" s="71">
        <v>1131.48</v>
      </c>
      <c r="O2583" s="138">
        <v>165</v>
      </c>
      <c r="P2583" s="336" t="s">
        <v>2119</v>
      </c>
      <c r="Q2583" s="71">
        <v>267829</v>
      </c>
      <c r="R2583" s="811">
        <v>0</v>
      </c>
      <c r="S2583" s="740">
        <f t="shared" si="1726"/>
        <v>158506.69</v>
      </c>
      <c r="T2583" s="203">
        <v>0</v>
      </c>
      <c r="U2583" s="740">
        <v>109322.31</v>
      </c>
      <c r="V2583" s="203">
        <v>0</v>
      </c>
      <c r="W2583" s="956">
        <f t="shared" si="1725"/>
        <v>56.459936336614881</v>
      </c>
      <c r="X2583" s="308">
        <v>56.46</v>
      </c>
      <c r="Y2583" s="120">
        <v>44926</v>
      </c>
    </row>
    <row r="2584" spans="1:25" ht="15" x14ac:dyDescent="0.2">
      <c r="A2584" s="484" t="s">
        <v>1190</v>
      </c>
      <c r="B2584" s="97" t="s">
        <v>2035</v>
      </c>
      <c r="C2584" s="97">
        <v>1</v>
      </c>
      <c r="D2584" s="211" t="s">
        <v>2272</v>
      </c>
      <c r="E2584" s="842" t="s">
        <v>416</v>
      </c>
      <c r="F2584" s="195" t="s">
        <v>73</v>
      </c>
      <c r="G2584" s="68" t="s">
        <v>38</v>
      </c>
      <c r="H2584" s="69">
        <v>1983</v>
      </c>
      <c r="I2584" s="69"/>
      <c r="J2584" s="70" t="s">
        <v>57</v>
      </c>
      <c r="K2584" s="68">
        <v>5</v>
      </c>
      <c r="L2584" s="844">
        <v>4743.7</v>
      </c>
      <c r="M2584" s="844">
        <v>4229.5</v>
      </c>
      <c r="N2584" s="71">
        <v>1131.48</v>
      </c>
      <c r="O2584" s="138">
        <v>165</v>
      </c>
      <c r="P2584" s="336" t="s">
        <v>2111</v>
      </c>
      <c r="Q2584" s="71">
        <v>2365209</v>
      </c>
      <c r="R2584" s="811">
        <v>0</v>
      </c>
      <c r="S2584" s="740">
        <f t="shared" si="1726"/>
        <v>1399779.12</v>
      </c>
      <c r="T2584" s="203">
        <v>0</v>
      </c>
      <c r="U2584" s="740">
        <v>965429.88</v>
      </c>
      <c r="V2584" s="203">
        <v>0</v>
      </c>
      <c r="W2584" s="956">
        <f t="shared" si="1725"/>
        <v>498.600037945064</v>
      </c>
      <c r="X2584" s="308">
        <v>498.6</v>
      </c>
      <c r="Y2584" s="120">
        <v>44926</v>
      </c>
    </row>
    <row r="2585" spans="1:25" x14ac:dyDescent="0.2">
      <c r="A2585" s="437"/>
      <c r="B2585" s="34"/>
      <c r="C2585" s="34"/>
      <c r="D2585" s="132"/>
      <c r="E2585" s="843"/>
      <c r="F2585" s="526" t="s">
        <v>31</v>
      </c>
      <c r="G2585" s="504" t="s">
        <v>18</v>
      </c>
      <c r="H2585" s="504" t="s">
        <v>18</v>
      </c>
      <c r="I2585" s="504" t="s">
        <v>18</v>
      </c>
      <c r="J2585" s="504" t="s">
        <v>18</v>
      </c>
      <c r="K2585" s="504" t="s">
        <v>18</v>
      </c>
      <c r="L2585" s="76">
        <v>4743.7</v>
      </c>
      <c r="M2585" s="76">
        <v>4229.5</v>
      </c>
      <c r="N2585" s="76">
        <v>1131.48</v>
      </c>
      <c r="O2585" s="520">
        <v>165</v>
      </c>
      <c r="P2585" s="521" t="s">
        <v>18</v>
      </c>
      <c r="Q2585" s="732">
        <f>SUM(Q2577:Q2584)</f>
        <v>17050044</v>
      </c>
      <c r="R2585" s="731">
        <f t="shared" ref="R2585:U2585" si="1727">SUM(R2577:R2584)</f>
        <v>0</v>
      </c>
      <c r="S2585" s="732">
        <f t="shared" si="1727"/>
        <v>10090565.190000001</v>
      </c>
      <c r="T2585" s="732">
        <f t="shared" ref="T2585" si="1728">SUM(T2577:T2584)</f>
        <v>0</v>
      </c>
      <c r="U2585" s="732">
        <f t="shared" si="1727"/>
        <v>6959478.8099999996</v>
      </c>
      <c r="V2585" s="732">
        <f t="shared" ref="V2585" si="1729">SUM(V2577:V2584)</f>
        <v>0</v>
      </c>
      <c r="W2585" s="114" t="s">
        <v>18</v>
      </c>
      <c r="X2585" s="114" t="s">
        <v>18</v>
      </c>
      <c r="Y2585" s="468" t="s">
        <v>18</v>
      </c>
    </row>
    <row r="2586" spans="1:25" ht="15" x14ac:dyDescent="0.2">
      <c r="A2586" s="484" t="s">
        <v>1427</v>
      </c>
      <c r="B2586" s="97" t="s">
        <v>2036</v>
      </c>
      <c r="C2586" s="97">
        <v>20</v>
      </c>
      <c r="D2586" s="211" t="s">
        <v>2264</v>
      </c>
      <c r="E2586" s="842" t="s">
        <v>417</v>
      </c>
      <c r="F2586" s="195" t="s">
        <v>1008</v>
      </c>
      <c r="G2586" s="68" t="s">
        <v>38</v>
      </c>
      <c r="H2586" s="68">
        <v>1977</v>
      </c>
      <c r="I2586" s="68"/>
      <c r="J2586" s="70" t="s">
        <v>50</v>
      </c>
      <c r="K2586" s="68">
        <v>4</v>
      </c>
      <c r="L2586" s="71">
        <v>3458.6</v>
      </c>
      <c r="M2586" s="71">
        <v>3138.7</v>
      </c>
      <c r="N2586" s="71">
        <v>1100.8</v>
      </c>
      <c r="O2586" s="138">
        <v>135</v>
      </c>
      <c r="P2586" s="336" t="s">
        <v>2119</v>
      </c>
      <c r="Q2586" s="71">
        <v>324417</v>
      </c>
      <c r="R2586" s="811">
        <v>0</v>
      </c>
      <c r="S2586" s="845">
        <f>Q2586-U2586</f>
        <v>191996.62</v>
      </c>
      <c r="T2586" s="203">
        <v>0</v>
      </c>
      <c r="U2586" s="740">
        <v>132420.38</v>
      </c>
      <c r="V2586" s="203">
        <v>0</v>
      </c>
      <c r="W2586" s="956">
        <f t="shared" ref="W2586:W2587" si="1730">Q2586/L2586</f>
        <v>93.800092522986176</v>
      </c>
      <c r="X2586" s="113">
        <v>93.8</v>
      </c>
      <c r="Y2586" s="120">
        <v>44926</v>
      </c>
    </row>
    <row r="2587" spans="1:25" ht="15" x14ac:dyDescent="0.2">
      <c r="A2587" s="484" t="s">
        <v>1427</v>
      </c>
      <c r="B2587" s="97" t="s">
        <v>2036</v>
      </c>
      <c r="C2587" s="97">
        <v>1</v>
      </c>
      <c r="D2587" s="211" t="s">
        <v>2272</v>
      </c>
      <c r="E2587" s="842" t="s">
        <v>417</v>
      </c>
      <c r="F2587" s="195" t="s">
        <v>1008</v>
      </c>
      <c r="G2587" s="68" t="s">
        <v>38</v>
      </c>
      <c r="H2587" s="68">
        <v>1977</v>
      </c>
      <c r="I2587" s="68"/>
      <c r="J2587" s="70" t="s">
        <v>50</v>
      </c>
      <c r="K2587" s="68">
        <v>4</v>
      </c>
      <c r="L2587" s="71">
        <v>3458.6</v>
      </c>
      <c r="M2587" s="71">
        <v>3138.7</v>
      </c>
      <c r="N2587" s="71">
        <v>1100.8</v>
      </c>
      <c r="O2587" s="138">
        <v>135</v>
      </c>
      <c r="P2587" s="336" t="s">
        <v>2111</v>
      </c>
      <c r="Q2587" s="71">
        <v>1730718</v>
      </c>
      <c r="R2587" s="811">
        <v>0</v>
      </c>
      <c r="S2587" s="845">
        <f>Q2587-U2587</f>
        <v>1024274.35</v>
      </c>
      <c r="T2587" s="203">
        <v>0</v>
      </c>
      <c r="U2587" s="740">
        <v>706443.65</v>
      </c>
      <c r="V2587" s="203">
        <v>0</v>
      </c>
      <c r="W2587" s="956">
        <f t="shared" si="1730"/>
        <v>500.40999248250739</v>
      </c>
      <c r="X2587" s="113">
        <v>500.41</v>
      </c>
      <c r="Y2587" s="120">
        <v>44926</v>
      </c>
    </row>
    <row r="2588" spans="1:25" x14ac:dyDescent="0.2">
      <c r="A2588" s="437"/>
      <c r="B2588" s="34"/>
      <c r="C2588" s="34"/>
      <c r="D2588" s="132"/>
      <c r="E2588" s="843"/>
      <c r="F2588" s="526" t="s">
        <v>31</v>
      </c>
      <c r="G2588" s="504" t="s">
        <v>18</v>
      </c>
      <c r="H2588" s="504" t="s">
        <v>18</v>
      </c>
      <c r="I2588" s="504" t="s">
        <v>18</v>
      </c>
      <c r="J2588" s="504" t="s">
        <v>18</v>
      </c>
      <c r="K2588" s="504" t="s">
        <v>18</v>
      </c>
      <c r="L2588" s="76">
        <v>3458.6</v>
      </c>
      <c r="M2588" s="76">
        <v>3138.7</v>
      </c>
      <c r="N2588" s="76">
        <v>1100.8</v>
      </c>
      <c r="O2588" s="520">
        <v>135</v>
      </c>
      <c r="P2588" s="521" t="s">
        <v>18</v>
      </c>
      <c r="Q2588" s="732">
        <f>SUM(Q2586:Q2587)</f>
        <v>2055135</v>
      </c>
      <c r="R2588" s="731">
        <v>0</v>
      </c>
      <c r="S2588" s="732">
        <f t="shared" ref="S2588:U2588" si="1731">SUM(S2586:S2587)</f>
        <v>1216270.97</v>
      </c>
      <c r="T2588" s="732">
        <v>0</v>
      </c>
      <c r="U2588" s="732">
        <f t="shared" si="1731"/>
        <v>838864.03</v>
      </c>
      <c r="V2588" s="732">
        <v>0</v>
      </c>
      <c r="W2588" s="114" t="s">
        <v>18</v>
      </c>
      <c r="X2588" s="114" t="s">
        <v>18</v>
      </c>
      <c r="Y2588" s="468" t="s">
        <v>18</v>
      </c>
    </row>
    <row r="2589" spans="1:25" ht="15" x14ac:dyDescent="0.2">
      <c r="A2589" s="484" t="s">
        <v>1428</v>
      </c>
      <c r="B2589" s="97" t="s">
        <v>2037</v>
      </c>
      <c r="C2589" s="97">
        <v>20</v>
      </c>
      <c r="D2589" s="211" t="s">
        <v>2267</v>
      </c>
      <c r="E2589" s="842" t="s">
        <v>418</v>
      </c>
      <c r="F2589" s="195" t="s">
        <v>1034</v>
      </c>
      <c r="G2589" s="68" t="s">
        <v>38</v>
      </c>
      <c r="H2589" s="68">
        <v>1975</v>
      </c>
      <c r="I2589" s="68"/>
      <c r="J2589" s="70" t="s">
        <v>318</v>
      </c>
      <c r="K2589" s="68">
        <v>4</v>
      </c>
      <c r="L2589" s="71">
        <v>1747.6</v>
      </c>
      <c r="M2589" s="71">
        <v>1599.4</v>
      </c>
      <c r="N2589" s="71">
        <v>747</v>
      </c>
      <c r="O2589" s="138">
        <v>72</v>
      </c>
      <c r="P2589" s="336" t="s">
        <v>78</v>
      </c>
      <c r="Q2589" s="71">
        <v>173012</v>
      </c>
      <c r="R2589" s="380">
        <v>0</v>
      </c>
      <c r="S2589" s="71">
        <f>Q2589-U2589</f>
        <v>102392.04</v>
      </c>
      <c r="T2589" s="71">
        <v>0</v>
      </c>
      <c r="U2589" s="71">
        <v>70619.960000000006</v>
      </c>
      <c r="V2589" s="71">
        <v>0</v>
      </c>
      <c r="W2589" s="956">
        <f t="shared" ref="W2589:W2592" si="1732">Q2589/L2589</f>
        <v>98.99977111467156</v>
      </c>
      <c r="X2589" s="113">
        <v>99</v>
      </c>
      <c r="Y2589" s="120">
        <v>44926</v>
      </c>
    </row>
    <row r="2590" spans="1:25" ht="25.5" x14ac:dyDescent="0.25">
      <c r="A2590" s="484" t="s">
        <v>1428</v>
      </c>
      <c r="B2590" s="97" t="s">
        <v>2038</v>
      </c>
      <c r="C2590" s="97">
        <v>20</v>
      </c>
      <c r="D2590" s="211" t="s">
        <v>2268</v>
      </c>
      <c r="E2590" s="897" t="s">
        <v>418</v>
      </c>
      <c r="F2590" s="881" t="s">
        <v>1034</v>
      </c>
      <c r="G2590" s="429" t="s">
        <v>38</v>
      </c>
      <c r="H2590" s="429">
        <v>1975</v>
      </c>
      <c r="I2590" s="429"/>
      <c r="J2590" s="443" t="s">
        <v>318</v>
      </c>
      <c r="K2590" s="429">
        <v>4</v>
      </c>
      <c r="L2590" s="113">
        <v>1747.6</v>
      </c>
      <c r="M2590" s="113">
        <v>1599.4</v>
      </c>
      <c r="N2590" s="113">
        <v>747</v>
      </c>
      <c r="O2590" s="431">
        <v>72</v>
      </c>
      <c r="P2590" s="336" t="s">
        <v>2140</v>
      </c>
      <c r="Q2590" s="113">
        <v>131402</v>
      </c>
      <c r="R2590" s="113">
        <v>0</v>
      </c>
      <c r="S2590" s="113">
        <f>Q2590-U2590</f>
        <v>77766.39</v>
      </c>
      <c r="T2590" s="113">
        <v>0</v>
      </c>
      <c r="U2590" s="113">
        <v>53635.61</v>
      </c>
      <c r="V2590" s="113">
        <v>0</v>
      </c>
      <c r="W2590" s="956">
        <f t="shared" si="1732"/>
        <v>75.189974822613877</v>
      </c>
      <c r="X2590" s="113">
        <v>75.19</v>
      </c>
      <c r="Y2590" s="120">
        <v>44926</v>
      </c>
    </row>
    <row r="2591" spans="1:25" ht="15" x14ac:dyDescent="0.25">
      <c r="A2591" s="484" t="s">
        <v>1428</v>
      </c>
      <c r="B2591" s="97" t="s">
        <v>2039</v>
      </c>
      <c r="C2591" s="97">
        <v>20</v>
      </c>
      <c r="D2591" s="211" t="s">
        <v>2263</v>
      </c>
      <c r="E2591" s="897" t="s">
        <v>418</v>
      </c>
      <c r="F2591" s="881" t="s">
        <v>1034</v>
      </c>
      <c r="G2591" s="429" t="s">
        <v>38</v>
      </c>
      <c r="H2591" s="429">
        <v>1975</v>
      </c>
      <c r="I2591" s="429"/>
      <c r="J2591" s="443" t="s">
        <v>318</v>
      </c>
      <c r="K2591" s="429">
        <v>4</v>
      </c>
      <c r="L2591" s="113">
        <v>1747.6</v>
      </c>
      <c r="M2591" s="113">
        <v>1599.4</v>
      </c>
      <c r="N2591" s="113">
        <v>747</v>
      </c>
      <c r="O2591" s="431">
        <v>72</v>
      </c>
      <c r="P2591" s="337" t="s">
        <v>35</v>
      </c>
      <c r="Q2591" s="113">
        <v>131402</v>
      </c>
      <c r="R2591" s="113">
        <v>0</v>
      </c>
      <c r="S2591" s="113">
        <f t="shared" ref="S2591:S2592" si="1733">Q2591-U2591</f>
        <v>77766.39</v>
      </c>
      <c r="T2591" s="113">
        <v>0</v>
      </c>
      <c r="U2591" s="113">
        <v>53635.61</v>
      </c>
      <c r="V2591" s="113">
        <v>0</v>
      </c>
      <c r="W2591" s="956">
        <f t="shared" si="1732"/>
        <v>75.189974822613877</v>
      </c>
      <c r="X2591" s="113">
        <v>75.19</v>
      </c>
      <c r="Y2591" s="120">
        <v>44926</v>
      </c>
    </row>
    <row r="2592" spans="1:25" ht="15" x14ac:dyDescent="0.25">
      <c r="A2592" s="484" t="s">
        <v>1428</v>
      </c>
      <c r="B2592" s="97" t="s">
        <v>2040</v>
      </c>
      <c r="C2592" s="97">
        <v>20</v>
      </c>
      <c r="D2592" s="211" t="s">
        <v>2264</v>
      </c>
      <c r="E2592" s="897" t="s">
        <v>418</v>
      </c>
      <c r="F2592" s="881" t="s">
        <v>1034</v>
      </c>
      <c r="G2592" s="429" t="s">
        <v>38</v>
      </c>
      <c r="H2592" s="429">
        <v>1975</v>
      </c>
      <c r="I2592" s="429"/>
      <c r="J2592" s="443" t="s">
        <v>318</v>
      </c>
      <c r="K2592" s="429">
        <v>4</v>
      </c>
      <c r="L2592" s="113">
        <v>1747.6</v>
      </c>
      <c r="M2592" s="113">
        <v>1599.4</v>
      </c>
      <c r="N2592" s="113">
        <v>747</v>
      </c>
      <c r="O2592" s="431">
        <v>72</v>
      </c>
      <c r="P2592" s="336" t="s">
        <v>2119</v>
      </c>
      <c r="Q2592" s="113">
        <v>175197</v>
      </c>
      <c r="R2592" s="113">
        <v>0</v>
      </c>
      <c r="S2592" s="113">
        <f t="shared" si="1733"/>
        <v>103685.17</v>
      </c>
      <c r="T2592" s="113">
        <v>0</v>
      </c>
      <c r="U2592" s="113">
        <v>71511.83</v>
      </c>
      <c r="V2592" s="113">
        <v>0</v>
      </c>
      <c r="W2592" s="956">
        <f t="shared" si="1732"/>
        <v>100.25005722133211</v>
      </c>
      <c r="X2592" s="113">
        <v>100.25</v>
      </c>
      <c r="Y2592" s="120">
        <v>44926</v>
      </c>
    </row>
    <row r="2593" spans="1:26" x14ac:dyDescent="0.25">
      <c r="A2593" s="437"/>
      <c r="B2593" s="34"/>
      <c r="C2593" s="34"/>
      <c r="D2593" s="132"/>
      <c r="E2593" s="899"/>
      <c r="F2593" s="892" t="s">
        <v>31</v>
      </c>
      <c r="G2593" s="352" t="s">
        <v>18</v>
      </c>
      <c r="H2593" s="352" t="s">
        <v>18</v>
      </c>
      <c r="I2593" s="352" t="s">
        <v>18</v>
      </c>
      <c r="J2593" s="352" t="s">
        <v>18</v>
      </c>
      <c r="K2593" s="352" t="s">
        <v>18</v>
      </c>
      <c r="L2593" s="114">
        <v>1747.6</v>
      </c>
      <c r="M2593" s="114">
        <v>1599.4</v>
      </c>
      <c r="N2593" s="114">
        <v>747</v>
      </c>
      <c r="O2593" s="465">
        <v>72</v>
      </c>
      <c r="P2593" s="521" t="s">
        <v>18</v>
      </c>
      <c r="Q2593" s="893">
        <f>SUM(Q2589:Q2592)</f>
        <v>611013</v>
      </c>
      <c r="R2593" s="893">
        <v>0</v>
      </c>
      <c r="S2593" s="893">
        <f t="shared" ref="S2593:U2593" si="1734">SUM(S2589:S2592)</f>
        <v>361609.99</v>
      </c>
      <c r="T2593" s="893">
        <v>0</v>
      </c>
      <c r="U2593" s="893">
        <f t="shared" si="1734"/>
        <v>249403.01</v>
      </c>
      <c r="V2593" s="893">
        <v>0</v>
      </c>
      <c r="W2593" s="114" t="s">
        <v>18</v>
      </c>
      <c r="X2593" s="114" t="s">
        <v>18</v>
      </c>
      <c r="Y2593" s="468" t="s">
        <v>18</v>
      </c>
    </row>
    <row r="2594" spans="1:26" ht="15" x14ac:dyDescent="0.25">
      <c r="A2594" s="484" t="s">
        <v>1429</v>
      </c>
      <c r="B2594" s="97" t="s">
        <v>2041</v>
      </c>
      <c r="C2594" s="97">
        <v>20</v>
      </c>
      <c r="D2594" s="211" t="s">
        <v>2264</v>
      </c>
      <c r="E2594" s="897" t="s">
        <v>419</v>
      </c>
      <c r="F2594" s="881" t="s">
        <v>1035</v>
      </c>
      <c r="G2594" s="429" t="s">
        <v>38</v>
      </c>
      <c r="H2594" s="429">
        <v>1974</v>
      </c>
      <c r="I2594" s="429"/>
      <c r="J2594" s="443" t="s">
        <v>318</v>
      </c>
      <c r="K2594" s="429">
        <v>4</v>
      </c>
      <c r="L2594" s="113">
        <v>3479.2</v>
      </c>
      <c r="M2594" s="113">
        <v>3145.7</v>
      </c>
      <c r="N2594" s="113">
        <v>1440</v>
      </c>
      <c r="O2594" s="431">
        <v>161</v>
      </c>
      <c r="P2594" s="336" t="s">
        <v>2119</v>
      </c>
      <c r="Q2594" s="113">
        <v>348790</v>
      </c>
      <c r="R2594" s="113">
        <v>0</v>
      </c>
      <c r="S2594" s="113">
        <f>Q2594-U2594</f>
        <v>206421.06</v>
      </c>
      <c r="T2594" s="113">
        <v>0</v>
      </c>
      <c r="U2594" s="113">
        <v>142368.94</v>
      </c>
      <c r="V2594" s="113">
        <v>0</v>
      </c>
      <c r="W2594" s="956">
        <f t="shared" ref="W2594:W2595" si="1735">Q2594/L2594</f>
        <v>100.2500574844792</v>
      </c>
      <c r="X2594" s="113">
        <v>100.25</v>
      </c>
      <c r="Y2594" s="120">
        <v>44926</v>
      </c>
    </row>
    <row r="2595" spans="1:26" ht="15" x14ac:dyDescent="0.25">
      <c r="A2595" s="484" t="s">
        <v>1429</v>
      </c>
      <c r="B2595" s="97" t="s">
        <v>2041</v>
      </c>
      <c r="C2595" s="97">
        <v>1</v>
      </c>
      <c r="D2595" s="211" t="s">
        <v>2272</v>
      </c>
      <c r="E2595" s="897" t="s">
        <v>419</v>
      </c>
      <c r="F2595" s="881" t="s">
        <v>1035</v>
      </c>
      <c r="G2595" s="429" t="s">
        <v>38</v>
      </c>
      <c r="H2595" s="429">
        <v>1974</v>
      </c>
      <c r="I2595" s="429"/>
      <c r="J2595" s="443" t="s">
        <v>318</v>
      </c>
      <c r="K2595" s="429">
        <v>4</v>
      </c>
      <c r="L2595" s="113">
        <v>3479.2</v>
      </c>
      <c r="M2595" s="113">
        <v>3145.7</v>
      </c>
      <c r="N2595" s="113">
        <v>1440</v>
      </c>
      <c r="O2595" s="431">
        <v>161</v>
      </c>
      <c r="P2595" s="336" t="s">
        <v>2111</v>
      </c>
      <c r="Q2595" s="113">
        <v>1880021</v>
      </c>
      <c r="R2595" s="113">
        <v>0</v>
      </c>
      <c r="S2595" s="113">
        <f>Q2595-U2595</f>
        <v>1112634.9300000002</v>
      </c>
      <c r="T2595" s="113">
        <v>0</v>
      </c>
      <c r="U2595" s="113">
        <v>767386.07</v>
      </c>
      <c r="V2595" s="113">
        <v>0</v>
      </c>
      <c r="W2595" s="956">
        <f t="shared" si="1735"/>
        <v>540.36014026212922</v>
      </c>
      <c r="X2595" s="113">
        <v>540.36</v>
      </c>
      <c r="Y2595" s="120">
        <v>44926</v>
      </c>
    </row>
    <row r="2596" spans="1:26" x14ac:dyDescent="0.25">
      <c r="A2596" s="437"/>
      <c r="B2596" s="34"/>
      <c r="C2596" s="34"/>
      <c r="D2596" s="132"/>
      <c r="E2596" s="899"/>
      <c r="F2596" s="892" t="s">
        <v>31</v>
      </c>
      <c r="G2596" s="352" t="s">
        <v>18</v>
      </c>
      <c r="H2596" s="352" t="s">
        <v>18</v>
      </c>
      <c r="I2596" s="352" t="s">
        <v>18</v>
      </c>
      <c r="J2596" s="352" t="s">
        <v>18</v>
      </c>
      <c r="K2596" s="352" t="s">
        <v>18</v>
      </c>
      <c r="L2596" s="114">
        <v>3479.2</v>
      </c>
      <c r="M2596" s="114">
        <v>3145.7</v>
      </c>
      <c r="N2596" s="114">
        <v>1440</v>
      </c>
      <c r="O2596" s="465">
        <v>161</v>
      </c>
      <c r="P2596" s="521" t="s">
        <v>18</v>
      </c>
      <c r="Q2596" s="893">
        <f>SUM(Q2594:Q2595)</f>
        <v>2228811</v>
      </c>
      <c r="R2596" s="893">
        <v>0</v>
      </c>
      <c r="S2596" s="893">
        <f t="shared" ref="S2596:U2596" si="1736">SUM(S2594:S2595)</f>
        <v>1319055.9900000002</v>
      </c>
      <c r="T2596" s="893">
        <v>0</v>
      </c>
      <c r="U2596" s="893">
        <f t="shared" si="1736"/>
        <v>909755.01</v>
      </c>
      <c r="V2596" s="893">
        <v>0</v>
      </c>
      <c r="W2596" s="114" t="s">
        <v>18</v>
      </c>
      <c r="X2596" s="114" t="s">
        <v>18</v>
      </c>
      <c r="Y2596" s="468" t="s">
        <v>18</v>
      </c>
    </row>
    <row r="2597" spans="1:26" ht="15" x14ac:dyDescent="0.25">
      <c r="A2597" s="484" t="s">
        <v>1337</v>
      </c>
      <c r="B2597" s="97" t="s">
        <v>1858</v>
      </c>
      <c r="C2597" s="97">
        <v>1</v>
      </c>
      <c r="D2597" s="211" t="s">
        <v>2272</v>
      </c>
      <c r="E2597" s="897" t="s">
        <v>420</v>
      </c>
      <c r="F2597" s="881" t="s">
        <v>1032</v>
      </c>
      <c r="G2597" s="429" t="s">
        <v>38</v>
      </c>
      <c r="H2597" s="432">
        <v>1975</v>
      </c>
      <c r="I2597" s="432"/>
      <c r="J2597" s="443" t="s">
        <v>319</v>
      </c>
      <c r="K2597" s="429">
        <v>4</v>
      </c>
      <c r="L2597" s="308">
        <v>3482.9</v>
      </c>
      <c r="M2597" s="308">
        <v>3171.6</v>
      </c>
      <c r="N2597" s="308">
        <v>1440</v>
      </c>
      <c r="O2597" s="898">
        <v>151</v>
      </c>
      <c r="P2597" s="336" t="s">
        <v>2111</v>
      </c>
      <c r="Q2597" s="895">
        <v>1288325</v>
      </c>
      <c r="R2597" s="308">
        <v>0</v>
      </c>
      <c r="S2597" s="308">
        <f>Q2597-U2597</f>
        <v>762457.12</v>
      </c>
      <c r="T2597" s="308">
        <v>0</v>
      </c>
      <c r="U2597" s="308">
        <v>525867.88</v>
      </c>
      <c r="V2597" s="308">
        <v>0</v>
      </c>
      <c r="W2597" s="956">
        <f>Q2597/L2597</f>
        <v>369.90008326394673</v>
      </c>
      <c r="X2597" s="113">
        <v>369.9</v>
      </c>
      <c r="Y2597" s="120">
        <v>44926</v>
      </c>
    </row>
    <row r="2598" spans="1:26" x14ac:dyDescent="0.25">
      <c r="A2598" s="437"/>
      <c r="B2598" s="34"/>
      <c r="C2598" s="34"/>
      <c r="D2598" s="132"/>
      <c r="E2598" s="899"/>
      <c r="F2598" s="892" t="s">
        <v>31</v>
      </c>
      <c r="G2598" s="352" t="s">
        <v>18</v>
      </c>
      <c r="H2598" s="352" t="s">
        <v>18</v>
      </c>
      <c r="I2598" s="352" t="s">
        <v>18</v>
      </c>
      <c r="J2598" s="352" t="s">
        <v>18</v>
      </c>
      <c r="K2598" s="352" t="s">
        <v>18</v>
      </c>
      <c r="L2598" s="114">
        <v>3482.9</v>
      </c>
      <c r="M2598" s="114">
        <v>3171.6</v>
      </c>
      <c r="N2598" s="114">
        <v>1440</v>
      </c>
      <c r="O2598" s="465">
        <v>151</v>
      </c>
      <c r="P2598" s="521" t="s">
        <v>18</v>
      </c>
      <c r="Q2598" s="893">
        <f>SUM(Q2597:Q2597)</f>
        <v>1288325</v>
      </c>
      <c r="R2598" s="893">
        <v>0</v>
      </c>
      <c r="S2598" s="893">
        <f t="shared" ref="S2598:U2598" si="1737">SUM(S2597:S2597)</f>
        <v>762457.12</v>
      </c>
      <c r="T2598" s="893">
        <v>0</v>
      </c>
      <c r="U2598" s="893">
        <f t="shared" si="1737"/>
        <v>525867.88</v>
      </c>
      <c r="V2598" s="893">
        <v>0</v>
      </c>
      <c r="W2598" s="114" t="s">
        <v>18</v>
      </c>
      <c r="X2598" s="114" t="s">
        <v>18</v>
      </c>
      <c r="Y2598" s="468" t="s">
        <v>18</v>
      </c>
    </row>
    <row r="2599" spans="1:26" ht="15" x14ac:dyDescent="0.25">
      <c r="A2599" s="484" t="s">
        <v>1430</v>
      </c>
      <c r="B2599" s="97" t="s">
        <v>2042</v>
      </c>
      <c r="C2599" s="97">
        <v>20</v>
      </c>
      <c r="D2599" s="211" t="s">
        <v>2264</v>
      </c>
      <c r="E2599" s="897" t="s">
        <v>943</v>
      </c>
      <c r="F2599" s="881" t="s">
        <v>1033</v>
      </c>
      <c r="G2599" s="429" t="s">
        <v>38</v>
      </c>
      <c r="H2599" s="429">
        <v>1976</v>
      </c>
      <c r="I2599" s="429"/>
      <c r="J2599" s="443" t="s">
        <v>318</v>
      </c>
      <c r="K2599" s="429">
        <v>4</v>
      </c>
      <c r="L2599" s="308">
        <v>3543</v>
      </c>
      <c r="M2599" s="308">
        <v>3198.1</v>
      </c>
      <c r="N2599" s="308">
        <v>1113.5999999999999</v>
      </c>
      <c r="O2599" s="898">
        <v>148</v>
      </c>
      <c r="P2599" s="336" t="s">
        <v>2119</v>
      </c>
      <c r="Q2599" s="113">
        <v>355186</v>
      </c>
      <c r="R2599" s="113">
        <v>0</v>
      </c>
      <c r="S2599" s="113">
        <f>Q2599-U2599</f>
        <v>210206.35</v>
      </c>
      <c r="T2599" s="113">
        <v>0</v>
      </c>
      <c r="U2599" s="113">
        <v>144979.65</v>
      </c>
      <c r="V2599" s="113">
        <v>0</v>
      </c>
      <c r="W2599" s="956">
        <f t="shared" ref="W2599:W2600" si="1738">Q2599/L2599</f>
        <v>100.2500705616709</v>
      </c>
      <c r="X2599" s="113">
        <v>100.25</v>
      </c>
      <c r="Y2599" s="120">
        <v>44926</v>
      </c>
    </row>
    <row r="2600" spans="1:26" ht="15" x14ac:dyDescent="0.25">
      <c r="A2600" s="484" t="s">
        <v>1430</v>
      </c>
      <c r="B2600" s="97" t="s">
        <v>2042</v>
      </c>
      <c r="C2600" s="97">
        <v>1</v>
      </c>
      <c r="D2600" s="211" t="s">
        <v>2272</v>
      </c>
      <c r="E2600" s="897" t="s">
        <v>943</v>
      </c>
      <c r="F2600" s="881" t="s">
        <v>1033</v>
      </c>
      <c r="G2600" s="429" t="s">
        <v>38</v>
      </c>
      <c r="H2600" s="429">
        <v>1976</v>
      </c>
      <c r="I2600" s="429"/>
      <c r="J2600" s="443" t="s">
        <v>318</v>
      </c>
      <c r="K2600" s="429">
        <v>4</v>
      </c>
      <c r="L2600" s="308">
        <v>3543</v>
      </c>
      <c r="M2600" s="308">
        <v>3198.1</v>
      </c>
      <c r="N2600" s="308">
        <v>1113.5999999999999</v>
      </c>
      <c r="O2600" s="898">
        <v>148</v>
      </c>
      <c r="P2600" s="336" t="s">
        <v>2111</v>
      </c>
      <c r="Q2600" s="113">
        <v>1914495</v>
      </c>
      <c r="R2600" s="113">
        <v>0</v>
      </c>
      <c r="S2600" s="113">
        <f>Q2600-U2600</f>
        <v>1133037.3500000001</v>
      </c>
      <c r="T2600" s="113">
        <v>0</v>
      </c>
      <c r="U2600" s="113">
        <v>781457.65</v>
      </c>
      <c r="V2600" s="113">
        <v>0</v>
      </c>
      <c r="W2600" s="956">
        <f t="shared" si="1738"/>
        <v>540.35986452159182</v>
      </c>
      <c r="X2600" s="113">
        <v>540.36</v>
      </c>
      <c r="Y2600" s="120">
        <v>44926</v>
      </c>
    </row>
    <row r="2601" spans="1:26" x14ac:dyDescent="0.25">
      <c r="A2601" s="437"/>
      <c r="B2601" s="34"/>
      <c r="C2601" s="34"/>
      <c r="D2601" s="132"/>
      <c r="E2601" s="899"/>
      <c r="F2601" s="892" t="s">
        <v>31</v>
      </c>
      <c r="G2601" s="352" t="s">
        <v>18</v>
      </c>
      <c r="H2601" s="352" t="s">
        <v>18</v>
      </c>
      <c r="I2601" s="352" t="s">
        <v>18</v>
      </c>
      <c r="J2601" s="352" t="s">
        <v>18</v>
      </c>
      <c r="K2601" s="352" t="s">
        <v>18</v>
      </c>
      <c r="L2601" s="114">
        <v>3543</v>
      </c>
      <c r="M2601" s="114">
        <v>3198.1</v>
      </c>
      <c r="N2601" s="114">
        <v>1113.5999999999999</v>
      </c>
      <c r="O2601" s="465">
        <v>148</v>
      </c>
      <c r="P2601" s="521" t="s">
        <v>18</v>
      </c>
      <c r="Q2601" s="893">
        <f>SUM(Q2599:Q2600)</f>
        <v>2269681</v>
      </c>
      <c r="R2601" s="893">
        <v>0</v>
      </c>
      <c r="S2601" s="893">
        <f t="shared" ref="S2601:U2601" si="1739">SUM(S2599:S2600)</f>
        <v>1343243.7000000002</v>
      </c>
      <c r="T2601" s="893">
        <v>0</v>
      </c>
      <c r="U2601" s="893">
        <f t="shared" si="1739"/>
        <v>926437.3</v>
      </c>
      <c r="V2601" s="893">
        <v>0</v>
      </c>
      <c r="W2601" s="114" t="s">
        <v>18</v>
      </c>
      <c r="X2601" s="114" t="s">
        <v>18</v>
      </c>
      <c r="Y2601" s="468" t="s">
        <v>18</v>
      </c>
    </row>
    <row r="2602" spans="1:26" ht="25.5" x14ac:dyDescent="0.25">
      <c r="A2602" s="484" t="s">
        <v>1431</v>
      </c>
      <c r="B2602" s="97" t="s">
        <v>2043</v>
      </c>
      <c r="C2602" s="97">
        <v>20</v>
      </c>
      <c r="D2602" s="211" t="s">
        <v>2269</v>
      </c>
      <c r="E2602" s="897" t="s">
        <v>944</v>
      </c>
      <c r="F2602" s="881" t="s">
        <v>421</v>
      </c>
      <c r="G2602" s="429" t="s">
        <v>38</v>
      </c>
      <c r="H2602" s="901">
        <v>1989</v>
      </c>
      <c r="I2602" s="901"/>
      <c r="J2602" s="443" t="s">
        <v>57</v>
      </c>
      <c r="K2602" s="901">
        <v>5</v>
      </c>
      <c r="L2602" s="308">
        <v>4601.1000000000004</v>
      </c>
      <c r="M2602" s="308">
        <v>4194</v>
      </c>
      <c r="N2602" s="308">
        <v>1131.48</v>
      </c>
      <c r="O2602" s="898">
        <v>154</v>
      </c>
      <c r="P2602" s="336" t="s">
        <v>2136</v>
      </c>
      <c r="Q2602" s="113">
        <v>194857</v>
      </c>
      <c r="R2602" s="308">
        <v>0</v>
      </c>
      <c r="S2602" s="902">
        <f>Q2602-U2602</f>
        <v>115320.36</v>
      </c>
      <c r="T2602" s="308">
        <v>0</v>
      </c>
      <c r="U2602" s="902">
        <v>79536.639999999999</v>
      </c>
      <c r="V2602" s="308">
        <v>0</v>
      </c>
      <c r="W2602" s="956">
        <f t="shared" ref="W2602:W2607" si="1740">Q2602/L2602</f>
        <v>42.350090195822737</v>
      </c>
      <c r="X2602" s="308">
        <v>42.35</v>
      </c>
      <c r="Y2602" s="120">
        <v>44926</v>
      </c>
    </row>
    <row r="2603" spans="1:26" ht="15" x14ac:dyDescent="0.25">
      <c r="A2603" s="484" t="s">
        <v>1431</v>
      </c>
      <c r="B2603" s="97" t="s">
        <v>2043</v>
      </c>
      <c r="C2603" s="97">
        <v>4</v>
      </c>
      <c r="D2603" s="211" t="s">
        <v>2275</v>
      </c>
      <c r="E2603" s="897" t="s">
        <v>944</v>
      </c>
      <c r="F2603" s="881" t="s">
        <v>421</v>
      </c>
      <c r="G2603" s="429" t="s">
        <v>38</v>
      </c>
      <c r="H2603" s="901">
        <v>1989</v>
      </c>
      <c r="I2603" s="901"/>
      <c r="J2603" s="443" t="s">
        <v>57</v>
      </c>
      <c r="K2603" s="901">
        <v>5</v>
      </c>
      <c r="L2603" s="308">
        <v>4601.1000000000004</v>
      </c>
      <c r="M2603" s="308">
        <v>4194</v>
      </c>
      <c r="N2603" s="308">
        <v>1131.48</v>
      </c>
      <c r="O2603" s="898">
        <v>154</v>
      </c>
      <c r="P2603" s="336" t="s">
        <v>2137</v>
      </c>
      <c r="Q2603" s="113">
        <v>2755553</v>
      </c>
      <c r="R2603" s="308">
        <v>0</v>
      </c>
      <c r="S2603" s="902">
        <f>Q2603-U2603</f>
        <v>1630792.69</v>
      </c>
      <c r="T2603" s="308">
        <v>0</v>
      </c>
      <c r="U2603" s="902">
        <v>1124760.31</v>
      </c>
      <c r="V2603" s="308">
        <v>0</v>
      </c>
      <c r="W2603" s="956">
        <f t="shared" si="1740"/>
        <v>598.89004803199225</v>
      </c>
      <c r="X2603" s="308">
        <v>598.89</v>
      </c>
      <c r="Y2603" s="120">
        <v>44926</v>
      </c>
    </row>
    <row r="2604" spans="1:26" ht="25.5" x14ac:dyDescent="0.25">
      <c r="A2604" s="484" t="s">
        <v>1431</v>
      </c>
      <c r="B2604" s="97" t="s">
        <v>2044</v>
      </c>
      <c r="C2604" s="97">
        <v>20</v>
      </c>
      <c r="D2604" s="211" t="s">
        <v>2268</v>
      </c>
      <c r="E2604" s="897" t="s">
        <v>944</v>
      </c>
      <c r="F2604" s="881" t="s">
        <v>421</v>
      </c>
      <c r="G2604" s="429" t="s">
        <v>38</v>
      </c>
      <c r="H2604" s="901">
        <v>1989</v>
      </c>
      <c r="I2604" s="901"/>
      <c r="J2604" s="443" t="s">
        <v>57</v>
      </c>
      <c r="K2604" s="901">
        <v>5</v>
      </c>
      <c r="L2604" s="308">
        <v>4601.1000000000004</v>
      </c>
      <c r="M2604" s="308">
        <v>4194</v>
      </c>
      <c r="N2604" s="308">
        <v>1131.48</v>
      </c>
      <c r="O2604" s="898">
        <v>154</v>
      </c>
      <c r="P2604" s="336" t="s">
        <v>2140</v>
      </c>
      <c r="Q2604" s="113">
        <v>194857</v>
      </c>
      <c r="R2604" s="308">
        <v>0</v>
      </c>
      <c r="S2604" s="902">
        <f t="shared" ref="S2604:S2607" si="1741">Q2604-U2604</f>
        <v>115320.36</v>
      </c>
      <c r="T2604" s="308">
        <v>0</v>
      </c>
      <c r="U2604" s="902">
        <v>79536.639999999999</v>
      </c>
      <c r="V2604" s="308">
        <v>0</v>
      </c>
      <c r="W2604" s="956">
        <f t="shared" si="1740"/>
        <v>42.350090195822737</v>
      </c>
      <c r="X2604" s="308">
        <v>42.35</v>
      </c>
      <c r="Y2604" s="120">
        <v>44926</v>
      </c>
    </row>
    <row r="2605" spans="1:26" ht="15" x14ac:dyDescent="0.25">
      <c r="A2605" s="484" t="s">
        <v>1431</v>
      </c>
      <c r="B2605" s="97" t="s">
        <v>2044</v>
      </c>
      <c r="C2605" s="97">
        <v>4</v>
      </c>
      <c r="D2605" s="211" t="s">
        <v>2273</v>
      </c>
      <c r="E2605" s="897" t="s">
        <v>944</v>
      </c>
      <c r="F2605" s="881" t="s">
        <v>421</v>
      </c>
      <c r="G2605" s="429" t="s">
        <v>38</v>
      </c>
      <c r="H2605" s="901">
        <v>1989</v>
      </c>
      <c r="I2605" s="901"/>
      <c r="J2605" s="443" t="s">
        <v>57</v>
      </c>
      <c r="K2605" s="901">
        <v>5</v>
      </c>
      <c r="L2605" s="308">
        <v>4601.1000000000004</v>
      </c>
      <c r="M2605" s="308">
        <v>4194</v>
      </c>
      <c r="N2605" s="308">
        <v>1131.48</v>
      </c>
      <c r="O2605" s="898">
        <v>154</v>
      </c>
      <c r="P2605" s="336" t="s">
        <v>2115</v>
      </c>
      <c r="Q2605" s="113">
        <v>1565754</v>
      </c>
      <c r="R2605" s="308">
        <v>0</v>
      </c>
      <c r="S2605" s="902">
        <f t="shared" si="1741"/>
        <v>926645.28</v>
      </c>
      <c r="T2605" s="308">
        <v>0</v>
      </c>
      <c r="U2605" s="902">
        <v>639108.72</v>
      </c>
      <c r="V2605" s="308">
        <v>0</v>
      </c>
      <c r="W2605" s="956">
        <f t="shared" si="1740"/>
        <v>340.29992827802045</v>
      </c>
      <c r="X2605" s="308">
        <v>340.3</v>
      </c>
      <c r="Y2605" s="120">
        <v>44926</v>
      </c>
    </row>
    <row r="2606" spans="1:26" ht="15" x14ac:dyDescent="0.25">
      <c r="A2606" s="484" t="s">
        <v>1431</v>
      </c>
      <c r="B2606" s="97" t="s">
        <v>2045</v>
      </c>
      <c r="C2606" s="97">
        <v>20</v>
      </c>
      <c r="D2606" s="211" t="s">
        <v>2264</v>
      </c>
      <c r="E2606" s="897" t="s">
        <v>944</v>
      </c>
      <c r="F2606" s="881" t="s">
        <v>421</v>
      </c>
      <c r="G2606" s="429" t="s">
        <v>38</v>
      </c>
      <c r="H2606" s="901">
        <v>1989</v>
      </c>
      <c r="I2606" s="901"/>
      <c r="J2606" s="443" t="s">
        <v>57</v>
      </c>
      <c r="K2606" s="901">
        <v>5</v>
      </c>
      <c r="L2606" s="308">
        <v>4601.1000000000004</v>
      </c>
      <c r="M2606" s="308">
        <v>4194</v>
      </c>
      <c r="N2606" s="308">
        <v>1131.48</v>
      </c>
      <c r="O2606" s="898">
        <v>154</v>
      </c>
      <c r="P2606" s="336" t="s">
        <v>2119</v>
      </c>
      <c r="Q2606" s="113">
        <v>259778</v>
      </c>
      <c r="R2606" s="308">
        <v>0</v>
      </c>
      <c r="S2606" s="902">
        <f t="shared" si="1741"/>
        <v>153741.94</v>
      </c>
      <c r="T2606" s="308">
        <v>0</v>
      </c>
      <c r="U2606" s="902">
        <v>106036.06</v>
      </c>
      <c r="V2606" s="308">
        <v>0</v>
      </c>
      <c r="W2606" s="956">
        <f t="shared" si="1740"/>
        <v>56.459976962030815</v>
      </c>
      <c r="X2606" s="308">
        <v>56.46</v>
      </c>
      <c r="Y2606" s="120">
        <v>44926</v>
      </c>
    </row>
    <row r="2607" spans="1:26" ht="15" x14ac:dyDescent="0.2">
      <c r="A2607" s="484" t="s">
        <v>1431</v>
      </c>
      <c r="B2607" s="97" t="s">
        <v>2045</v>
      </c>
      <c r="C2607" s="97">
        <v>1</v>
      </c>
      <c r="D2607" s="211" t="s">
        <v>2272</v>
      </c>
      <c r="E2607" s="842" t="s">
        <v>944</v>
      </c>
      <c r="F2607" s="195" t="s">
        <v>421</v>
      </c>
      <c r="G2607" s="68" t="s">
        <v>38</v>
      </c>
      <c r="H2607" s="846">
        <v>1989</v>
      </c>
      <c r="I2607" s="846"/>
      <c r="J2607" s="70" t="s">
        <v>57</v>
      </c>
      <c r="K2607" s="846">
        <v>5</v>
      </c>
      <c r="L2607" s="203">
        <v>4601.1000000000004</v>
      </c>
      <c r="M2607" s="203">
        <v>4194</v>
      </c>
      <c r="N2607" s="203">
        <v>1131.48</v>
      </c>
      <c r="O2607" s="810">
        <v>154</v>
      </c>
      <c r="P2607" s="336" t="s">
        <v>2111</v>
      </c>
      <c r="Q2607" s="71">
        <v>2294108</v>
      </c>
      <c r="R2607" s="811">
        <v>0</v>
      </c>
      <c r="S2607" s="845">
        <f t="shared" si="1741"/>
        <v>1357700.0899999999</v>
      </c>
      <c r="T2607" s="203">
        <v>0</v>
      </c>
      <c r="U2607" s="845">
        <v>936407.91</v>
      </c>
      <c r="V2607" s="203">
        <v>0</v>
      </c>
      <c r="W2607" s="956">
        <f t="shared" si="1740"/>
        <v>498.59990002390731</v>
      </c>
      <c r="X2607" s="308">
        <v>498.6</v>
      </c>
      <c r="Y2607" s="120">
        <v>44926</v>
      </c>
      <c r="Z2607" s="77"/>
    </row>
    <row r="2608" spans="1:26" ht="13.5" thickBot="1" x14ac:dyDescent="0.25">
      <c r="A2608" s="437"/>
      <c r="B2608" s="34"/>
      <c r="C2608" s="34"/>
      <c r="D2608" s="132"/>
      <c r="E2608" s="847"/>
      <c r="F2608" s="599" t="s">
        <v>31</v>
      </c>
      <c r="G2608" s="600" t="s">
        <v>18</v>
      </c>
      <c r="H2608" s="600" t="s">
        <v>18</v>
      </c>
      <c r="I2608" s="600" t="s">
        <v>18</v>
      </c>
      <c r="J2608" s="600" t="s">
        <v>18</v>
      </c>
      <c r="K2608" s="600" t="s">
        <v>18</v>
      </c>
      <c r="L2608" s="584">
        <v>4601.1000000000004</v>
      </c>
      <c r="M2608" s="584">
        <v>4194</v>
      </c>
      <c r="N2608" s="584">
        <v>1131.48</v>
      </c>
      <c r="O2608" s="601">
        <v>154</v>
      </c>
      <c r="P2608" s="602" t="s">
        <v>18</v>
      </c>
      <c r="Q2608" s="816">
        <f>SUM(Q2602:Q2607)</f>
        <v>7264907</v>
      </c>
      <c r="R2608" s="817">
        <v>0</v>
      </c>
      <c r="S2608" s="816">
        <f t="shared" ref="S2608:U2608" si="1742">SUM(S2602:S2607)</f>
        <v>4299520.7200000007</v>
      </c>
      <c r="T2608" s="816">
        <v>0</v>
      </c>
      <c r="U2608" s="816">
        <f t="shared" si="1742"/>
        <v>2965386.28</v>
      </c>
      <c r="V2608" s="816">
        <v>0</v>
      </c>
      <c r="W2608" s="603" t="s">
        <v>18</v>
      </c>
      <c r="X2608" s="603" t="s">
        <v>18</v>
      </c>
      <c r="Y2608" s="604" t="s">
        <v>18</v>
      </c>
      <c r="Z2608" s="77"/>
    </row>
    <row r="2609" spans="1:26" ht="13.5" thickBot="1" x14ac:dyDescent="0.25">
      <c r="A2609" s="437"/>
      <c r="B2609" s="34"/>
      <c r="C2609" s="34"/>
      <c r="D2609" s="132"/>
      <c r="E2609" s="55" t="s">
        <v>187</v>
      </c>
      <c r="F2609" s="33" t="s">
        <v>333</v>
      </c>
      <c r="G2609" s="27" t="s">
        <v>18</v>
      </c>
      <c r="H2609" s="27" t="s">
        <v>18</v>
      </c>
      <c r="I2609" s="27" t="s">
        <v>18</v>
      </c>
      <c r="J2609" s="27" t="s">
        <v>18</v>
      </c>
      <c r="K2609" s="27" t="s">
        <v>18</v>
      </c>
      <c r="L2609" s="28">
        <f>L2611+L2613+L2616</f>
        <v>3410.7</v>
      </c>
      <c r="M2609" s="28">
        <f t="shared" ref="M2609:O2609" si="1743">M2611+M2613+M2616</f>
        <v>3089.8</v>
      </c>
      <c r="N2609" s="28">
        <f t="shared" si="1743"/>
        <v>1742.1999999999998</v>
      </c>
      <c r="O2609" s="136">
        <f t="shared" si="1743"/>
        <v>151</v>
      </c>
      <c r="P2609" s="101" t="s">
        <v>18</v>
      </c>
      <c r="Q2609" s="28">
        <f>Q2611+Q2613+Q2616</f>
        <v>9666464</v>
      </c>
      <c r="R2609" s="373">
        <f t="shared" ref="R2609:V2609" si="1744">R2611+R2613+R2616</f>
        <v>0</v>
      </c>
      <c r="S2609" s="28">
        <f t="shared" si="1744"/>
        <v>5780165.8399999999</v>
      </c>
      <c r="T2609" s="28">
        <f t="shared" si="1744"/>
        <v>0</v>
      </c>
      <c r="U2609" s="28">
        <f t="shared" si="1744"/>
        <v>3886298.16</v>
      </c>
      <c r="V2609" s="28">
        <f t="shared" si="1744"/>
        <v>0</v>
      </c>
      <c r="W2609" s="101" t="s">
        <v>18</v>
      </c>
      <c r="X2609" s="101" t="s">
        <v>18</v>
      </c>
      <c r="Y2609" s="102" t="s">
        <v>18</v>
      </c>
      <c r="Z2609" s="77"/>
    </row>
    <row r="2610" spans="1:26" ht="15" x14ac:dyDescent="0.2">
      <c r="A2610" s="484" t="s">
        <v>1432</v>
      </c>
      <c r="B2610" s="97" t="s">
        <v>2046</v>
      </c>
      <c r="C2610" s="97">
        <v>1</v>
      </c>
      <c r="D2610" s="211" t="s">
        <v>2272</v>
      </c>
      <c r="E2610" s="363" t="s">
        <v>188</v>
      </c>
      <c r="F2610" s="818" t="s">
        <v>1047</v>
      </c>
      <c r="G2610" s="158" t="s">
        <v>38</v>
      </c>
      <c r="H2610" s="159">
        <v>1983</v>
      </c>
      <c r="I2610" s="159">
        <v>2015</v>
      </c>
      <c r="J2610" s="223" t="s">
        <v>75</v>
      </c>
      <c r="K2610" s="158">
        <v>2</v>
      </c>
      <c r="L2610" s="160">
        <v>822.6</v>
      </c>
      <c r="M2610" s="160">
        <v>742.2</v>
      </c>
      <c r="N2610" s="160">
        <v>479.2</v>
      </c>
      <c r="O2610" s="162">
        <v>36</v>
      </c>
      <c r="P2610" s="339" t="s">
        <v>2111</v>
      </c>
      <c r="Q2610" s="160">
        <v>588064</v>
      </c>
      <c r="R2610" s="375">
        <v>0</v>
      </c>
      <c r="S2610" s="160">
        <f>Q2610-U2610</f>
        <v>351639.18</v>
      </c>
      <c r="T2610" s="160">
        <v>0</v>
      </c>
      <c r="U2610" s="160">
        <v>236424.82</v>
      </c>
      <c r="V2610" s="160">
        <v>0</v>
      </c>
      <c r="W2610" s="163">
        <f>Q2610/L2610</f>
        <v>714.88451252127402</v>
      </c>
      <c r="X2610" s="163">
        <v>767.46</v>
      </c>
      <c r="Y2610" s="164">
        <v>44926</v>
      </c>
      <c r="Z2610" s="819"/>
    </row>
    <row r="2611" spans="1:26" x14ac:dyDescent="0.2">
      <c r="A2611" s="437"/>
      <c r="B2611" s="34"/>
      <c r="C2611" s="34"/>
      <c r="D2611" s="132"/>
      <c r="E2611" s="415"/>
      <c r="F2611" s="39" t="s">
        <v>31</v>
      </c>
      <c r="G2611" s="283" t="s">
        <v>18</v>
      </c>
      <c r="H2611" s="283" t="s">
        <v>18</v>
      </c>
      <c r="I2611" s="283" t="s">
        <v>18</v>
      </c>
      <c r="J2611" s="283" t="s">
        <v>18</v>
      </c>
      <c r="K2611" s="283" t="s">
        <v>18</v>
      </c>
      <c r="L2611" s="514">
        <f>L2610</f>
        <v>822.6</v>
      </c>
      <c r="M2611" s="514">
        <f>M2610</f>
        <v>742.2</v>
      </c>
      <c r="N2611" s="514">
        <f>N2610</f>
        <v>479.2</v>
      </c>
      <c r="O2611" s="515">
        <f>O2610</f>
        <v>36</v>
      </c>
      <c r="P2611" s="350" t="s">
        <v>18</v>
      </c>
      <c r="Q2611" s="62">
        <f>Q2610</f>
        <v>588064</v>
      </c>
      <c r="R2611" s="391">
        <f t="shared" ref="R2611:U2611" si="1745">R2610</f>
        <v>0</v>
      </c>
      <c r="S2611" s="62">
        <f t="shared" si="1745"/>
        <v>351639.18</v>
      </c>
      <c r="T2611" s="62">
        <f t="shared" si="1745"/>
        <v>0</v>
      </c>
      <c r="U2611" s="62">
        <f t="shared" si="1745"/>
        <v>236424.82</v>
      </c>
      <c r="V2611" s="62">
        <v>0</v>
      </c>
      <c r="W2611" s="956" t="s">
        <v>18</v>
      </c>
      <c r="X2611" s="109" t="s">
        <v>18</v>
      </c>
      <c r="Y2611" s="110" t="s">
        <v>18</v>
      </c>
      <c r="Z2611" s="294"/>
    </row>
    <row r="2612" spans="1:26" ht="15" x14ac:dyDescent="0.2">
      <c r="A2612" s="484" t="s">
        <v>1343</v>
      </c>
      <c r="B2612" s="97" t="s">
        <v>2047</v>
      </c>
      <c r="C2612" s="97">
        <v>10</v>
      </c>
      <c r="D2612" s="211" t="s">
        <v>2129</v>
      </c>
      <c r="E2612" s="951" t="s">
        <v>189</v>
      </c>
      <c r="F2612" s="195" t="s">
        <v>1048</v>
      </c>
      <c r="G2612" s="156" t="s">
        <v>38</v>
      </c>
      <c r="H2612" s="156">
        <v>1973</v>
      </c>
      <c r="I2612" s="156">
        <v>2007</v>
      </c>
      <c r="J2612" s="185" t="s">
        <v>332</v>
      </c>
      <c r="K2612" s="156">
        <v>2</v>
      </c>
      <c r="L2612" s="150">
        <v>756.5</v>
      </c>
      <c r="M2612" s="150">
        <v>689.5</v>
      </c>
      <c r="N2612" s="150">
        <v>489.4</v>
      </c>
      <c r="O2612" s="134">
        <v>34</v>
      </c>
      <c r="P2612" s="336" t="s">
        <v>2129</v>
      </c>
      <c r="Q2612" s="150">
        <v>3418178</v>
      </c>
      <c r="R2612" s="371">
        <v>0</v>
      </c>
      <c r="S2612" s="150">
        <f>Q2612-U2612</f>
        <v>2043936.2</v>
      </c>
      <c r="T2612" s="150">
        <v>0</v>
      </c>
      <c r="U2612" s="150">
        <v>1374241.8</v>
      </c>
      <c r="V2612" s="150">
        <v>0</v>
      </c>
      <c r="W2612" s="956">
        <f>Q2612/L2612</f>
        <v>4518.4111037673492</v>
      </c>
      <c r="X2612" s="956">
        <v>4968.7</v>
      </c>
      <c r="Y2612" s="157">
        <v>44926</v>
      </c>
      <c r="Z2612" s="819"/>
    </row>
    <row r="2613" spans="1:26" x14ac:dyDescent="0.2">
      <c r="A2613" s="437"/>
      <c r="B2613" s="34"/>
      <c r="C2613" s="34"/>
      <c r="D2613" s="132"/>
      <c r="E2613" s="416"/>
      <c r="F2613" s="39" t="s">
        <v>31</v>
      </c>
      <c r="G2613" s="283" t="s">
        <v>18</v>
      </c>
      <c r="H2613" s="283" t="s">
        <v>18</v>
      </c>
      <c r="I2613" s="283" t="s">
        <v>18</v>
      </c>
      <c r="J2613" s="283" t="s">
        <v>18</v>
      </c>
      <c r="K2613" s="283" t="s">
        <v>18</v>
      </c>
      <c r="L2613" s="62">
        <f>L2612</f>
        <v>756.5</v>
      </c>
      <c r="M2613" s="62">
        <f>M2612</f>
        <v>689.5</v>
      </c>
      <c r="N2613" s="62">
        <f>N2612</f>
        <v>489.4</v>
      </c>
      <c r="O2613" s="143">
        <f>O2612</f>
        <v>34</v>
      </c>
      <c r="P2613" s="350" t="s">
        <v>18</v>
      </c>
      <c r="Q2613" s="62">
        <f>Q2612</f>
        <v>3418178</v>
      </c>
      <c r="R2613" s="391">
        <f t="shared" ref="R2613:U2613" si="1746">R2612</f>
        <v>0</v>
      </c>
      <c r="S2613" s="62">
        <f t="shared" si="1746"/>
        <v>2043936.2</v>
      </c>
      <c r="T2613" s="62">
        <f t="shared" si="1746"/>
        <v>0</v>
      </c>
      <c r="U2613" s="62">
        <f t="shared" si="1746"/>
        <v>1374241.8</v>
      </c>
      <c r="V2613" s="62">
        <v>0</v>
      </c>
      <c r="W2613" s="109" t="s">
        <v>18</v>
      </c>
      <c r="X2613" s="109" t="s">
        <v>18</v>
      </c>
      <c r="Y2613" s="110" t="s">
        <v>18</v>
      </c>
      <c r="Z2613" s="294"/>
    </row>
    <row r="2614" spans="1:26" ht="15" x14ac:dyDescent="0.2">
      <c r="A2614" s="484" t="s">
        <v>1197</v>
      </c>
      <c r="B2614" s="97" t="s">
        <v>2048</v>
      </c>
      <c r="C2614" s="97">
        <v>4</v>
      </c>
      <c r="D2614" s="211" t="s">
        <v>2273</v>
      </c>
      <c r="E2614" s="951" t="s">
        <v>190</v>
      </c>
      <c r="F2614" s="195" t="s">
        <v>1050</v>
      </c>
      <c r="G2614" s="156" t="s">
        <v>38</v>
      </c>
      <c r="H2614" s="953">
        <v>1973</v>
      </c>
      <c r="I2614" s="953">
        <v>2008</v>
      </c>
      <c r="J2614" s="185" t="s">
        <v>76</v>
      </c>
      <c r="K2614" s="156">
        <v>3</v>
      </c>
      <c r="L2614" s="150">
        <v>1831.6</v>
      </c>
      <c r="M2614" s="150">
        <v>1658.1</v>
      </c>
      <c r="N2614" s="150">
        <v>773.6</v>
      </c>
      <c r="O2614" s="134">
        <v>81</v>
      </c>
      <c r="P2614" s="336" t="s">
        <v>2115</v>
      </c>
      <c r="Q2614" s="150">
        <v>493103</v>
      </c>
      <c r="R2614" s="377">
        <v>0</v>
      </c>
      <c r="S2614" s="150">
        <f>Q2614-U2614</f>
        <v>294856.23</v>
      </c>
      <c r="T2614" s="169">
        <v>0</v>
      </c>
      <c r="U2614" s="169">
        <v>198246.77</v>
      </c>
      <c r="V2614" s="848">
        <v>0</v>
      </c>
      <c r="W2614" s="956">
        <f>Q2614/L2614</f>
        <v>269.21980781830098</v>
      </c>
      <c r="X2614" s="170">
        <v>356.95</v>
      </c>
      <c r="Y2614" s="157">
        <v>44926</v>
      </c>
      <c r="Z2614" s="819"/>
    </row>
    <row r="2615" spans="1:26" ht="15" x14ac:dyDescent="0.2">
      <c r="A2615" s="484" t="s">
        <v>1197</v>
      </c>
      <c r="B2615" s="97" t="s">
        <v>2049</v>
      </c>
      <c r="C2615" s="97">
        <v>8</v>
      </c>
      <c r="D2615" s="211" t="s">
        <v>45</v>
      </c>
      <c r="E2615" s="951" t="s">
        <v>190</v>
      </c>
      <c r="F2615" s="195" t="s">
        <v>1050</v>
      </c>
      <c r="G2615" s="156" t="s">
        <v>38</v>
      </c>
      <c r="H2615" s="953">
        <v>1973</v>
      </c>
      <c r="I2615" s="953">
        <v>2008</v>
      </c>
      <c r="J2615" s="185" t="s">
        <v>76</v>
      </c>
      <c r="K2615" s="156">
        <v>3</v>
      </c>
      <c r="L2615" s="150">
        <v>1831.6</v>
      </c>
      <c r="M2615" s="150">
        <v>1658.1</v>
      </c>
      <c r="N2615" s="150">
        <v>773.6</v>
      </c>
      <c r="O2615" s="134">
        <v>81</v>
      </c>
      <c r="P2615" s="337" t="s">
        <v>45</v>
      </c>
      <c r="Q2615" s="150">
        <v>5167119</v>
      </c>
      <c r="R2615" s="377">
        <v>0</v>
      </c>
      <c r="S2615" s="150">
        <f>Q2615-U2615</f>
        <v>3089734.23</v>
      </c>
      <c r="T2615" s="169">
        <v>0</v>
      </c>
      <c r="U2615" s="169">
        <v>2077384.77</v>
      </c>
      <c r="V2615" s="848">
        <v>0</v>
      </c>
      <c r="W2615" s="956">
        <f>Q2615/N2615</f>
        <v>6679.3161840744569</v>
      </c>
      <c r="X2615" s="170">
        <v>7309.89</v>
      </c>
      <c r="Y2615" s="157">
        <v>44926</v>
      </c>
      <c r="Z2615" s="819"/>
    </row>
    <row r="2616" spans="1:26" ht="13.5" thickBot="1" x14ac:dyDescent="0.25">
      <c r="A2616" s="437"/>
      <c r="B2616" s="34"/>
      <c r="C2616" s="34"/>
      <c r="D2616" s="132"/>
      <c r="E2616" s="420"/>
      <c r="F2616" s="42" t="s">
        <v>31</v>
      </c>
      <c r="G2616" s="83" t="s">
        <v>18</v>
      </c>
      <c r="H2616" s="83" t="s">
        <v>18</v>
      </c>
      <c r="I2616" s="83" t="s">
        <v>18</v>
      </c>
      <c r="J2616" s="83" t="s">
        <v>18</v>
      </c>
      <c r="K2616" s="83" t="s">
        <v>18</v>
      </c>
      <c r="L2616" s="78">
        <f>L2615</f>
        <v>1831.6</v>
      </c>
      <c r="M2616" s="78">
        <f t="shared" ref="M2616:O2616" si="1747">M2615</f>
        <v>1658.1</v>
      </c>
      <c r="N2616" s="78">
        <f t="shared" si="1747"/>
        <v>773.6</v>
      </c>
      <c r="O2616" s="146">
        <f t="shared" si="1747"/>
        <v>81</v>
      </c>
      <c r="P2616" s="344" t="s">
        <v>18</v>
      </c>
      <c r="Q2616" s="78">
        <f>Q2614+Q2615</f>
        <v>5660222</v>
      </c>
      <c r="R2616" s="387">
        <f t="shared" ref="R2616:V2616" si="1748">R2614+R2615</f>
        <v>0</v>
      </c>
      <c r="S2616" s="78">
        <f t="shared" si="1748"/>
        <v>3384590.46</v>
      </c>
      <c r="T2616" s="78">
        <f t="shared" si="1748"/>
        <v>0</v>
      </c>
      <c r="U2616" s="78">
        <f t="shared" si="1748"/>
        <v>2275631.54</v>
      </c>
      <c r="V2616" s="78">
        <f t="shared" si="1748"/>
        <v>0</v>
      </c>
      <c r="W2616" s="128" t="s">
        <v>18</v>
      </c>
      <c r="X2616" s="128" t="s">
        <v>18</v>
      </c>
      <c r="Y2616" s="129" t="s">
        <v>18</v>
      </c>
      <c r="Z2616" s="294"/>
    </row>
    <row r="2617" spans="1:26" ht="13.5" thickBot="1" x14ac:dyDescent="0.25">
      <c r="A2617" s="437"/>
      <c r="B2617" s="34"/>
      <c r="C2617" s="34"/>
      <c r="D2617" s="132"/>
      <c r="E2617" s="55" t="s">
        <v>192</v>
      </c>
      <c r="F2617" s="33" t="s">
        <v>133</v>
      </c>
      <c r="G2617" s="27" t="s">
        <v>18</v>
      </c>
      <c r="H2617" s="27" t="s">
        <v>18</v>
      </c>
      <c r="I2617" s="27" t="s">
        <v>18</v>
      </c>
      <c r="J2617" s="27" t="s">
        <v>18</v>
      </c>
      <c r="K2617" s="27" t="s">
        <v>18</v>
      </c>
      <c r="L2617" s="28">
        <f>L2620+L2623+L2626</f>
        <v>6709.8</v>
      </c>
      <c r="M2617" s="28">
        <f>M2620+M2623+M2626</f>
        <v>3885.3</v>
      </c>
      <c r="N2617" s="28">
        <f>N2620+N2623+N2626</f>
        <v>2526</v>
      </c>
      <c r="O2617" s="136">
        <f>O2620+O2623+O2626</f>
        <v>216</v>
      </c>
      <c r="P2617" s="335" t="s">
        <v>18</v>
      </c>
      <c r="Q2617" s="28">
        <f>Q2620+Q2623+Q2626</f>
        <v>4133427</v>
      </c>
      <c r="R2617" s="373">
        <f t="shared" ref="R2617:U2617" si="1749">R2620+R2623+R2626</f>
        <v>0</v>
      </c>
      <c r="S2617" s="28">
        <f t="shared" si="1749"/>
        <v>2671773.3499999996</v>
      </c>
      <c r="T2617" s="28">
        <f t="shared" si="1749"/>
        <v>0</v>
      </c>
      <c r="U2617" s="28">
        <f t="shared" si="1749"/>
        <v>1461653.6500000001</v>
      </c>
      <c r="V2617" s="28">
        <v>0</v>
      </c>
      <c r="W2617" s="101" t="s">
        <v>18</v>
      </c>
      <c r="X2617" s="101" t="s">
        <v>18</v>
      </c>
      <c r="Y2617" s="102" t="s">
        <v>18</v>
      </c>
    </row>
    <row r="2618" spans="1:26" ht="15" x14ac:dyDescent="0.2">
      <c r="A2618" s="484" t="s">
        <v>1344</v>
      </c>
      <c r="B2618" s="97" t="s">
        <v>2050</v>
      </c>
      <c r="C2618" s="97">
        <v>20</v>
      </c>
      <c r="D2618" s="211" t="s">
        <v>2264</v>
      </c>
      <c r="E2618" s="950" t="s">
        <v>193</v>
      </c>
      <c r="F2618" s="311" t="s">
        <v>422</v>
      </c>
      <c r="G2618" s="286" t="s">
        <v>38</v>
      </c>
      <c r="H2618" s="952">
        <v>1987</v>
      </c>
      <c r="I2618" s="952"/>
      <c r="J2618" s="287" t="s">
        <v>80</v>
      </c>
      <c r="K2618" s="286">
        <v>4</v>
      </c>
      <c r="L2618" s="200">
        <v>2872.6</v>
      </c>
      <c r="M2618" s="200">
        <v>1696.7</v>
      </c>
      <c r="N2618" s="200">
        <v>985</v>
      </c>
      <c r="O2618" s="280">
        <v>116</v>
      </c>
      <c r="P2618" s="341" t="s">
        <v>2119</v>
      </c>
      <c r="Q2618" s="200">
        <v>263647</v>
      </c>
      <c r="R2618" s="390">
        <v>0</v>
      </c>
      <c r="S2618" s="200">
        <v>170416.71000000002</v>
      </c>
      <c r="T2618" s="200">
        <v>0</v>
      </c>
      <c r="U2618" s="200">
        <v>93230.29</v>
      </c>
      <c r="V2618" s="200">
        <v>0</v>
      </c>
      <c r="W2618" s="281">
        <f t="shared" ref="W2618:W2619" si="1750">Q2618/L2618</f>
        <v>91.779920629394979</v>
      </c>
      <c r="X2618" s="281">
        <v>91.78</v>
      </c>
      <c r="Y2618" s="272">
        <v>44926</v>
      </c>
    </row>
    <row r="2619" spans="1:26" ht="15" x14ac:dyDescent="0.2">
      <c r="A2619" s="484" t="s">
        <v>1344</v>
      </c>
      <c r="B2619" s="97" t="s">
        <v>2050</v>
      </c>
      <c r="C2619" s="97">
        <v>1</v>
      </c>
      <c r="D2619" s="211" t="s">
        <v>2272</v>
      </c>
      <c r="E2619" s="951" t="s">
        <v>193</v>
      </c>
      <c r="F2619" s="184" t="s">
        <v>422</v>
      </c>
      <c r="G2619" s="156" t="s">
        <v>38</v>
      </c>
      <c r="H2619" s="953">
        <v>1987</v>
      </c>
      <c r="I2619" s="953"/>
      <c r="J2619" s="185" t="s">
        <v>80</v>
      </c>
      <c r="K2619" s="156">
        <v>4</v>
      </c>
      <c r="L2619" s="150">
        <v>2872.6</v>
      </c>
      <c r="M2619" s="150">
        <v>1696.7</v>
      </c>
      <c r="N2619" s="150">
        <v>985</v>
      </c>
      <c r="O2619" s="134">
        <v>116</v>
      </c>
      <c r="P2619" s="336" t="s">
        <v>2111</v>
      </c>
      <c r="Q2619" s="150">
        <v>1432623</v>
      </c>
      <c r="R2619" s="371">
        <v>0</v>
      </c>
      <c r="S2619" s="150">
        <v>926021.90999999992</v>
      </c>
      <c r="T2619" s="150">
        <v>0</v>
      </c>
      <c r="U2619" s="150">
        <v>506601.09</v>
      </c>
      <c r="V2619" s="150">
        <v>0</v>
      </c>
      <c r="W2619" s="956">
        <f t="shared" si="1750"/>
        <v>498.71997493559843</v>
      </c>
      <c r="X2619" s="956">
        <v>498.72</v>
      </c>
      <c r="Y2619" s="642">
        <v>44926</v>
      </c>
    </row>
    <row r="2620" spans="1:26" x14ac:dyDescent="0.2">
      <c r="A2620" s="437"/>
      <c r="B2620" s="34"/>
      <c r="C2620" s="34"/>
      <c r="D2620" s="132"/>
      <c r="E2620" s="415"/>
      <c r="F2620" s="39" t="s">
        <v>31</v>
      </c>
      <c r="G2620" s="283" t="s">
        <v>18</v>
      </c>
      <c r="H2620" s="283" t="s">
        <v>18</v>
      </c>
      <c r="I2620" s="283" t="s">
        <v>18</v>
      </c>
      <c r="J2620" s="283" t="s">
        <v>18</v>
      </c>
      <c r="K2620" s="283" t="s">
        <v>18</v>
      </c>
      <c r="L2620" s="514">
        <f>L2618</f>
        <v>2872.6</v>
      </c>
      <c r="M2620" s="514">
        <v>1696.7</v>
      </c>
      <c r="N2620" s="514">
        <f>N2618</f>
        <v>985</v>
      </c>
      <c r="O2620" s="515">
        <f>O2618</f>
        <v>116</v>
      </c>
      <c r="P2620" s="350" t="s">
        <v>18</v>
      </c>
      <c r="Q2620" s="62">
        <v>1696270</v>
      </c>
      <c r="R2620" s="391">
        <v>0</v>
      </c>
      <c r="S2620" s="62">
        <v>1096438.6199999999</v>
      </c>
      <c r="T2620" s="62">
        <v>0</v>
      </c>
      <c r="U2620" s="62">
        <v>599831.38</v>
      </c>
      <c r="V2620" s="62">
        <v>0</v>
      </c>
      <c r="W2620" s="109" t="s">
        <v>18</v>
      </c>
      <c r="X2620" s="109" t="s">
        <v>18</v>
      </c>
      <c r="Y2620" s="110" t="s">
        <v>18</v>
      </c>
    </row>
    <row r="2621" spans="1:26" ht="15" x14ac:dyDescent="0.2">
      <c r="A2621" s="484" t="s">
        <v>1433</v>
      </c>
      <c r="B2621" s="97" t="s">
        <v>2051</v>
      </c>
      <c r="C2621" s="97">
        <v>20</v>
      </c>
      <c r="D2621" s="211" t="s">
        <v>2264</v>
      </c>
      <c r="E2621" s="415" t="s">
        <v>423</v>
      </c>
      <c r="F2621" s="497" t="s">
        <v>424</v>
      </c>
      <c r="G2621" s="156" t="s">
        <v>38</v>
      </c>
      <c r="H2621" s="156">
        <v>1978</v>
      </c>
      <c r="I2621" s="156"/>
      <c r="J2621" s="185" t="s">
        <v>80</v>
      </c>
      <c r="K2621" s="156">
        <v>4</v>
      </c>
      <c r="L2621" s="169">
        <v>2181.9</v>
      </c>
      <c r="M2621" s="169">
        <v>1086.4000000000001</v>
      </c>
      <c r="N2621" s="169">
        <v>784</v>
      </c>
      <c r="O2621" s="548">
        <v>44</v>
      </c>
      <c r="P2621" s="336" t="s">
        <v>2119</v>
      </c>
      <c r="Q2621" s="71">
        <v>200255</v>
      </c>
      <c r="R2621" s="371">
        <v>0</v>
      </c>
      <c r="S2621" s="203">
        <v>129441.25</v>
      </c>
      <c r="T2621" s="150">
        <v>0</v>
      </c>
      <c r="U2621" s="203">
        <v>70813.75</v>
      </c>
      <c r="V2621" s="150">
        <v>0</v>
      </c>
      <c r="W2621" s="956">
        <f t="shared" ref="W2621:W2622" si="1751">Q2621/L2621</f>
        <v>91.780099912919923</v>
      </c>
      <c r="X2621" s="308">
        <v>91.78</v>
      </c>
      <c r="Y2621" s="120">
        <v>44926</v>
      </c>
    </row>
    <row r="2622" spans="1:26" ht="15" x14ac:dyDescent="0.2">
      <c r="A2622" s="484" t="s">
        <v>1433</v>
      </c>
      <c r="B2622" s="97" t="s">
        <v>2051</v>
      </c>
      <c r="C2622" s="97">
        <v>1</v>
      </c>
      <c r="D2622" s="211" t="s">
        <v>2272</v>
      </c>
      <c r="E2622" s="415" t="s">
        <v>423</v>
      </c>
      <c r="F2622" s="497" t="s">
        <v>424</v>
      </c>
      <c r="G2622" s="156" t="s">
        <v>38</v>
      </c>
      <c r="H2622" s="156">
        <v>1978</v>
      </c>
      <c r="I2622" s="156"/>
      <c r="J2622" s="185" t="s">
        <v>80</v>
      </c>
      <c r="K2622" s="156">
        <v>4</v>
      </c>
      <c r="L2622" s="169">
        <v>2181.9</v>
      </c>
      <c r="M2622" s="169">
        <v>1086.4000000000001</v>
      </c>
      <c r="N2622" s="169">
        <v>784</v>
      </c>
      <c r="O2622" s="548">
        <v>44</v>
      </c>
      <c r="P2622" s="336" t="s">
        <v>2111</v>
      </c>
      <c r="Q2622" s="71">
        <v>1088157</v>
      </c>
      <c r="R2622" s="371">
        <v>0</v>
      </c>
      <c r="S2622" s="203">
        <v>703365.24</v>
      </c>
      <c r="T2622" s="150">
        <v>0</v>
      </c>
      <c r="U2622" s="203">
        <v>384791.76</v>
      </c>
      <c r="V2622" s="150">
        <v>0</v>
      </c>
      <c r="W2622" s="956">
        <f t="shared" si="1751"/>
        <v>498.71992300288736</v>
      </c>
      <c r="X2622" s="308">
        <v>498.72</v>
      </c>
      <c r="Y2622" s="120">
        <v>44926</v>
      </c>
    </row>
    <row r="2623" spans="1:26" x14ac:dyDescent="0.2">
      <c r="A2623" s="437"/>
      <c r="B2623" s="34"/>
      <c r="C2623" s="34"/>
      <c r="D2623" s="132"/>
      <c r="E2623" s="568"/>
      <c r="F2623" s="267" t="s">
        <v>31</v>
      </c>
      <c r="G2623" s="283" t="s">
        <v>18</v>
      </c>
      <c r="H2623" s="283" t="s">
        <v>18</v>
      </c>
      <c r="I2623" s="283" t="s">
        <v>18</v>
      </c>
      <c r="J2623" s="283" t="s">
        <v>18</v>
      </c>
      <c r="K2623" s="283" t="s">
        <v>18</v>
      </c>
      <c r="L2623" s="514">
        <v>2181.9</v>
      </c>
      <c r="M2623" s="514">
        <v>1086.4000000000001</v>
      </c>
      <c r="N2623" s="514">
        <v>784</v>
      </c>
      <c r="O2623" s="515">
        <v>44</v>
      </c>
      <c r="P2623" s="350" t="s">
        <v>18</v>
      </c>
      <c r="Q2623" s="76">
        <v>1288412</v>
      </c>
      <c r="R2623" s="849">
        <v>0</v>
      </c>
      <c r="S2623" s="650">
        <v>832806.49</v>
      </c>
      <c r="T2623" s="650">
        <v>0</v>
      </c>
      <c r="U2623" s="650">
        <v>455605.51</v>
      </c>
      <c r="V2623" s="650">
        <v>0</v>
      </c>
      <c r="W2623" s="850" t="s">
        <v>18</v>
      </c>
      <c r="X2623" s="850" t="s">
        <v>18</v>
      </c>
      <c r="Y2623" s="468" t="s">
        <v>18</v>
      </c>
    </row>
    <row r="2624" spans="1:26" ht="15" x14ac:dyDescent="0.2">
      <c r="A2624" s="484" t="s">
        <v>1434</v>
      </c>
      <c r="B2624" s="97" t="s">
        <v>2052</v>
      </c>
      <c r="C2624" s="97">
        <v>20</v>
      </c>
      <c r="D2624" s="211" t="s">
        <v>2264</v>
      </c>
      <c r="E2624" s="415" t="s">
        <v>425</v>
      </c>
      <c r="F2624" s="497" t="s">
        <v>426</v>
      </c>
      <c r="G2624" s="156" t="s">
        <v>38</v>
      </c>
      <c r="H2624" s="156">
        <v>1978</v>
      </c>
      <c r="I2624" s="156"/>
      <c r="J2624" s="185" t="s">
        <v>427</v>
      </c>
      <c r="K2624" s="156">
        <v>3</v>
      </c>
      <c r="L2624" s="169">
        <v>1655.3</v>
      </c>
      <c r="M2624" s="169">
        <v>1102.2</v>
      </c>
      <c r="N2624" s="169">
        <v>757</v>
      </c>
      <c r="O2624" s="548">
        <v>56</v>
      </c>
      <c r="P2624" s="336" t="s">
        <v>2119</v>
      </c>
      <c r="Q2624" s="150">
        <v>111120</v>
      </c>
      <c r="R2624" s="377">
        <v>0</v>
      </c>
      <c r="S2624" s="169">
        <v>71825.98000000001</v>
      </c>
      <c r="T2624" s="169">
        <v>0</v>
      </c>
      <c r="U2624" s="169">
        <v>39294.019999999997</v>
      </c>
      <c r="V2624" s="169">
        <v>0</v>
      </c>
      <c r="W2624" s="956">
        <f t="shared" ref="W2624:W2625" si="1752">Q2624/L2624</f>
        <v>67.129825409291371</v>
      </c>
      <c r="X2624" s="170">
        <v>67.13</v>
      </c>
      <c r="Y2624" s="157">
        <v>44926</v>
      </c>
    </row>
    <row r="2625" spans="1:25" ht="15" x14ac:dyDescent="0.2">
      <c r="A2625" s="484" t="s">
        <v>1434</v>
      </c>
      <c r="B2625" s="97" t="s">
        <v>2052</v>
      </c>
      <c r="C2625" s="97">
        <v>1</v>
      </c>
      <c r="D2625" s="211" t="s">
        <v>2272</v>
      </c>
      <c r="E2625" s="415" t="s">
        <v>425</v>
      </c>
      <c r="F2625" s="497" t="s">
        <v>426</v>
      </c>
      <c r="G2625" s="156" t="s">
        <v>38</v>
      </c>
      <c r="H2625" s="156">
        <v>1978</v>
      </c>
      <c r="I2625" s="156"/>
      <c r="J2625" s="185" t="s">
        <v>427</v>
      </c>
      <c r="K2625" s="156">
        <v>3</v>
      </c>
      <c r="L2625" s="169">
        <v>1655.3</v>
      </c>
      <c r="M2625" s="169">
        <v>1102.2</v>
      </c>
      <c r="N2625" s="169">
        <v>757</v>
      </c>
      <c r="O2625" s="548">
        <v>56</v>
      </c>
      <c r="P2625" s="336" t="s">
        <v>2111</v>
      </c>
      <c r="Q2625" s="150">
        <v>1037625</v>
      </c>
      <c r="R2625" s="377">
        <v>0</v>
      </c>
      <c r="S2625" s="169">
        <v>670702.26</v>
      </c>
      <c r="T2625" s="169">
        <v>0</v>
      </c>
      <c r="U2625" s="169">
        <v>366922.74</v>
      </c>
      <c r="V2625" s="169">
        <v>0</v>
      </c>
      <c r="W2625" s="956">
        <f t="shared" si="1752"/>
        <v>626.85011780341938</v>
      </c>
      <c r="X2625" s="170">
        <v>626.85</v>
      </c>
      <c r="Y2625" s="157">
        <v>44926</v>
      </c>
    </row>
    <row r="2626" spans="1:25" ht="13.5" thickBot="1" x14ac:dyDescent="0.25">
      <c r="A2626" s="437"/>
      <c r="B2626" s="34"/>
      <c r="C2626" s="34"/>
      <c r="D2626" s="132"/>
      <c r="E2626" s="590"/>
      <c r="F2626" s="851" t="s">
        <v>31</v>
      </c>
      <c r="G2626" s="580" t="s">
        <v>18</v>
      </c>
      <c r="H2626" s="580" t="s">
        <v>18</v>
      </c>
      <c r="I2626" s="580" t="s">
        <v>18</v>
      </c>
      <c r="J2626" s="580" t="s">
        <v>18</v>
      </c>
      <c r="K2626" s="580" t="s">
        <v>18</v>
      </c>
      <c r="L2626" s="625">
        <v>1655.3</v>
      </c>
      <c r="M2626" s="625">
        <v>1102.2</v>
      </c>
      <c r="N2626" s="625">
        <v>757</v>
      </c>
      <c r="O2626" s="626">
        <v>56</v>
      </c>
      <c r="P2626" s="614" t="s">
        <v>18</v>
      </c>
      <c r="Q2626" s="581">
        <v>1148745</v>
      </c>
      <c r="R2626" s="852">
        <v>0</v>
      </c>
      <c r="S2626" s="625">
        <v>742528.24</v>
      </c>
      <c r="T2626" s="625">
        <v>0</v>
      </c>
      <c r="U2626" s="625">
        <v>406216.76</v>
      </c>
      <c r="V2626" s="625">
        <v>0</v>
      </c>
      <c r="W2626" s="853" t="s">
        <v>18</v>
      </c>
      <c r="X2626" s="853" t="s">
        <v>18</v>
      </c>
      <c r="Y2626" s="588" t="s">
        <v>18</v>
      </c>
    </row>
    <row r="2627" spans="1:25" ht="13.5" thickBot="1" x14ac:dyDescent="0.25">
      <c r="A2627" s="437"/>
      <c r="B2627" s="34"/>
      <c r="C2627" s="34"/>
      <c r="D2627" s="132"/>
      <c r="E2627" s="302" t="s">
        <v>195</v>
      </c>
      <c r="F2627" s="854" t="s">
        <v>194</v>
      </c>
      <c r="G2627" s="27" t="s">
        <v>18</v>
      </c>
      <c r="H2627" s="27" t="s">
        <v>18</v>
      </c>
      <c r="I2627" s="27" t="s">
        <v>18</v>
      </c>
      <c r="J2627" s="27" t="s">
        <v>18</v>
      </c>
      <c r="K2627" s="27" t="s">
        <v>18</v>
      </c>
      <c r="L2627" s="61">
        <f>L2630+L2633+L2635+L2637</f>
        <v>8416.9</v>
      </c>
      <c r="M2627" s="61">
        <f t="shared" ref="M2627:O2627" si="1753">M2630+M2633+M2635+M2637</f>
        <v>7630.7</v>
      </c>
      <c r="N2627" s="61">
        <f t="shared" si="1753"/>
        <v>3273</v>
      </c>
      <c r="O2627" s="137">
        <f t="shared" si="1753"/>
        <v>419</v>
      </c>
      <c r="P2627" s="335" t="s">
        <v>18</v>
      </c>
      <c r="Q2627" s="28">
        <f>Q2630+Q2633+Q2635+Q2637</f>
        <v>6815415</v>
      </c>
      <c r="R2627" s="373">
        <f t="shared" ref="R2627:V2627" si="1754">R2630+R2633+R2635+R2637</f>
        <v>0</v>
      </c>
      <c r="S2627" s="28">
        <f t="shared" si="1754"/>
        <v>4049683.83</v>
      </c>
      <c r="T2627" s="28">
        <f t="shared" si="1754"/>
        <v>0</v>
      </c>
      <c r="U2627" s="28">
        <f t="shared" si="1754"/>
        <v>2765731.1700000004</v>
      </c>
      <c r="V2627" s="28">
        <f t="shared" si="1754"/>
        <v>0</v>
      </c>
      <c r="W2627" s="101" t="s">
        <v>18</v>
      </c>
      <c r="X2627" s="101" t="s">
        <v>18</v>
      </c>
      <c r="Y2627" s="102" t="s">
        <v>18</v>
      </c>
    </row>
    <row r="2628" spans="1:25" ht="15" x14ac:dyDescent="0.2">
      <c r="A2628" s="484" t="s">
        <v>1435</v>
      </c>
      <c r="B2628" s="97" t="s">
        <v>2053</v>
      </c>
      <c r="C2628" s="97">
        <v>1</v>
      </c>
      <c r="D2628" s="211" t="s">
        <v>2272</v>
      </c>
      <c r="E2628" s="950" t="s">
        <v>366</v>
      </c>
      <c r="F2628" s="320" t="s">
        <v>428</v>
      </c>
      <c r="G2628" s="286" t="s">
        <v>38</v>
      </c>
      <c r="H2628" s="952">
        <v>1989</v>
      </c>
      <c r="I2628" s="952">
        <v>2016</v>
      </c>
      <c r="J2628" s="287" t="s">
        <v>363</v>
      </c>
      <c r="K2628" s="286">
        <v>4</v>
      </c>
      <c r="L2628" s="200">
        <v>1857.5</v>
      </c>
      <c r="M2628" s="200">
        <v>1707.4</v>
      </c>
      <c r="N2628" s="200">
        <v>615</v>
      </c>
      <c r="O2628" s="280">
        <v>96</v>
      </c>
      <c r="P2628" s="341" t="s">
        <v>2111</v>
      </c>
      <c r="Q2628" s="200">
        <v>950245</v>
      </c>
      <c r="R2628" s="390">
        <v>0</v>
      </c>
      <c r="S2628" s="200">
        <v>564630.59000000008</v>
      </c>
      <c r="T2628" s="200">
        <v>0</v>
      </c>
      <c r="U2628" s="200">
        <v>385614.41</v>
      </c>
      <c r="V2628" s="200">
        <v>0</v>
      </c>
      <c r="W2628" s="281">
        <f t="shared" ref="W2628:W2629" si="1755">Q2628/L2628</f>
        <v>511.57200538358006</v>
      </c>
      <c r="X2628" s="855">
        <v>501.93</v>
      </c>
      <c r="Y2628" s="272">
        <v>44926</v>
      </c>
    </row>
    <row r="2629" spans="1:25" ht="15" x14ac:dyDescent="0.2">
      <c r="A2629" s="484" t="s">
        <v>1435</v>
      </c>
      <c r="B2629" s="97" t="s">
        <v>2054</v>
      </c>
      <c r="C2629" s="97">
        <v>3</v>
      </c>
      <c r="D2629" s="211" t="s">
        <v>2274</v>
      </c>
      <c r="E2629" s="364" t="s">
        <v>366</v>
      </c>
      <c r="F2629" s="166" t="s">
        <v>428</v>
      </c>
      <c r="G2629" s="30" t="s">
        <v>38</v>
      </c>
      <c r="H2629" s="57">
        <v>1989</v>
      </c>
      <c r="I2629" s="57">
        <v>2016</v>
      </c>
      <c r="J2629" s="75" t="s">
        <v>363</v>
      </c>
      <c r="K2629" s="30">
        <v>4</v>
      </c>
      <c r="L2629" s="50">
        <v>1857.5</v>
      </c>
      <c r="M2629" s="50">
        <v>1707.4</v>
      </c>
      <c r="N2629" s="50">
        <v>615</v>
      </c>
      <c r="O2629" s="141">
        <v>96</v>
      </c>
      <c r="P2629" s="300" t="s">
        <v>2138</v>
      </c>
      <c r="Q2629" s="50">
        <v>1579330</v>
      </c>
      <c r="R2629" s="374">
        <v>0</v>
      </c>
      <c r="S2629" s="50">
        <v>938429.6</v>
      </c>
      <c r="T2629" s="50">
        <v>0</v>
      </c>
      <c r="U2629" s="50">
        <v>640900.4</v>
      </c>
      <c r="V2629" s="50">
        <v>0</v>
      </c>
      <c r="W2629" s="107">
        <f t="shared" si="1755"/>
        <v>850.24495289367428</v>
      </c>
      <c r="X2629" s="856">
        <v>1298.0999999999999</v>
      </c>
      <c r="Y2629" s="108">
        <v>44926</v>
      </c>
    </row>
    <row r="2630" spans="1:25" x14ac:dyDescent="0.2">
      <c r="A2630" s="437"/>
      <c r="B2630" s="34"/>
      <c r="C2630" s="34"/>
      <c r="D2630" s="132"/>
      <c r="E2630" s="951"/>
      <c r="F2630" s="267" t="s">
        <v>31</v>
      </c>
      <c r="G2630" s="283" t="s">
        <v>18</v>
      </c>
      <c r="H2630" s="283" t="s">
        <v>18</v>
      </c>
      <c r="I2630" s="283" t="s">
        <v>18</v>
      </c>
      <c r="J2630" s="283" t="s">
        <v>18</v>
      </c>
      <c r="K2630" s="283" t="s">
        <v>18</v>
      </c>
      <c r="L2630" s="62">
        <f>L2628</f>
        <v>1857.5</v>
      </c>
      <c r="M2630" s="62">
        <f>M2628</f>
        <v>1707.4</v>
      </c>
      <c r="N2630" s="62">
        <f>N2628</f>
        <v>615</v>
      </c>
      <c r="O2630" s="143">
        <f>O2628</f>
        <v>96</v>
      </c>
      <c r="P2630" s="350" t="s">
        <v>18</v>
      </c>
      <c r="Q2630" s="62">
        <f>Q2628+Q2629</f>
        <v>2529575</v>
      </c>
      <c r="R2630" s="391">
        <f t="shared" ref="R2630:U2630" si="1756">R2628+R2629</f>
        <v>0</v>
      </c>
      <c r="S2630" s="62">
        <f t="shared" si="1756"/>
        <v>1503060.19</v>
      </c>
      <c r="T2630" s="62">
        <f t="shared" si="1756"/>
        <v>0</v>
      </c>
      <c r="U2630" s="62">
        <f t="shared" si="1756"/>
        <v>1026514.81</v>
      </c>
      <c r="V2630" s="62">
        <v>0</v>
      </c>
      <c r="W2630" s="109" t="s">
        <v>18</v>
      </c>
      <c r="X2630" s="109" t="s">
        <v>18</v>
      </c>
      <c r="Y2630" s="110" t="s">
        <v>18</v>
      </c>
    </row>
    <row r="2631" spans="1:25" ht="15" x14ac:dyDescent="0.2">
      <c r="A2631" s="484" t="s">
        <v>1201</v>
      </c>
      <c r="B2631" s="97" t="s">
        <v>2055</v>
      </c>
      <c r="C2631" s="97">
        <v>4</v>
      </c>
      <c r="D2631" s="211" t="s">
        <v>2273</v>
      </c>
      <c r="E2631" s="402" t="s">
        <v>367</v>
      </c>
      <c r="F2631" s="269" t="s">
        <v>364</v>
      </c>
      <c r="G2631" s="156" t="s">
        <v>38</v>
      </c>
      <c r="H2631" s="953">
        <v>1991</v>
      </c>
      <c r="I2631" s="953">
        <v>2016</v>
      </c>
      <c r="J2631" s="185" t="s">
        <v>363</v>
      </c>
      <c r="K2631" s="156">
        <v>4</v>
      </c>
      <c r="L2631" s="150">
        <v>1867.4</v>
      </c>
      <c r="M2631" s="150">
        <v>1679.3</v>
      </c>
      <c r="N2631" s="150">
        <v>599</v>
      </c>
      <c r="O2631" s="134">
        <v>96</v>
      </c>
      <c r="P2631" s="336" t="s">
        <v>2115</v>
      </c>
      <c r="Q2631" s="150">
        <v>604243</v>
      </c>
      <c r="R2631" s="371">
        <v>0</v>
      </c>
      <c r="S2631" s="150">
        <v>359038.02</v>
      </c>
      <c r="T2631" s="150">
        <v>0</v>
      </c>
      <c r="U2631" s="150">
        <v>245204.98</v>
      </c>
      <c r="V2631" s="150">
        <v>0</v>
      </c>
      <c r="W2631" s="956">
        <f t="shared" ref="W2631:W2632" si="1757">Q2631/L2631</f>
        <v>323.57448859376672</v>
      </c>
      <c r="X2631" s="284">
        <v>349.53</v>
      </c>
      <c r="Y2631" s="157">
        <v>44926</v>
      </c>
    </row>
    <row r="2632" spans="1:25" ht="15" x14ac:dyDescent="0.2">
      <c r="A2632" s="484" t="s">
        <v>1201</v>
      </c>
      <c r="B2632" s="97" t="s">
        <v>2056</v>
      </c>
      <c r="C2632" s="97">
        <v>3</v>
      </c>
      <c r="D2632" s="211" t="s">
        <v>2274</v>
      </c>
      <c r="E2632" s="402" t="s">
        <v>367</v>
      </c>
      <c r="F2632" s="269" t="s">
        <v>364</v>
      </c>
      <c r="G2632" s="156" t="s">
        <v>38</v>
      </c>
      <c r="H2632" s="953">
        <v>1991</v>
      </c>
      <c r="I2632" s="953">
        <v>2016</v>
      </c>
      <c r="J2632" s="185" t="s">
        <v>363</v>
      </c>
      <c r="K2632" s="156">
        <v>4</v>
      </c>
      <c r="L2632" s="150">
        <v>1867.4</v>
      </c>
      <c r="M2632" s="150">
        <v>1679.3</v>
      </c>
      <c r="N2632" s="150">
        <v>599</v>
      </c>
      <c r="O2632" s="134">
        <v>96</v>
      </c>
      <c r="P2632" s="336" t="s">
        <v>2138</v>
      </c>
      <c r="Q2632" s="150">
        <v>1636544</v>
      </c>
      <c r="R2632" s="371">
        <v>0</v>
      </c>
      <c r="S2632" s="150">
        <v>972425.86</v>
      </c>
      <c r="T2632" s="150">
        <v>0</v>
      </c>
      <c r="U2632" s="150">
        <v>664118.14</v>
      </c>
      <c r="V2632" s="150">
        <v>0</v>
      </c>
      <c r="W2632" s="956">
        <f t="shared" si="1757"/>
        <v>876.3757095426796</v>
      </c>
      <c r="X2632" s="857">
        <v>1298.0999999999999</v>
      </c>
      <c r="Y2632" s="157">
        <v>44926</v>
      </c>
    </row>
    <row r="2633" spans="1:25" x14ac:dyDescent="0.2">
      <c r="A2633" s="437"/>
      <c r="B2633" s="34"/>
      <c r="C2633" s="34"/>
      <c r="D2633" s="132"/>
      <c r="E2633" s="402"/>
      <c r="F2633" s="267" t="s">
        <v>31</v>
      </c>
      <c r="G2633" s="283" t="s">
        <v>18</v>
      </c>
      <c r="H2633" s="283" t="s">
        <v>18</v>
      </c>
      <c r="I2633" s="283" t="s">
        <v>18</v>
      </c>
      <c r="J2633" s="283" t="s">
        <v>18</v>
      </c>
      <c r="K2633" s="283" t="s">
        <v>18</v>
      </c>
      <c r="L2633" s="62">
        <f>L2631</f>
        <v>1867.4</v>
      </c>
      <c r="M2633" s="62">
        <f>M2631</f>
        <v>1679.3</v>
      </c>
      <c r="N2633" s="62">
        <f>N2631</f>
        <v>599</v>
      </c>
      <c r="O2633" s="143">
        <f>O2631</f>
        <v>96</v>
      </c>
      <c r="P2633" s="350" t="s">
        <v>18</v>
      </c>
      <c r="Q2633" s="62">
        <f>Q2631+Q2632</f>
        <v>2240787</v>
      </c>
      <c r="R2633" s="391">
        <f t="shared" ref="R2633:U2633" si="1758">R2631+R2632</f>
        <v>0</v>
      </c>
      <c r="S2633" s="62">
        <f t="shared" si="1758"/>
        <v>1331463.8799999999</v>
      </c>
      <c r="T2633" s="62">
        <f t="shared" si="1758"/>
        <v>0</v>
      </c>
      <c r="U2633" s="62">
        <f t="shared" si="1758"/>
        <v>909323.12</v>
      </c>
      <c r="V2633" s="62">
        <v>0</v>
      </c>
      <c r="W2633" s="109" t="s">
        <v>18</v>
      </c>
      <c r="X2633" s="109" t="s">
        <v>18</v>
      </c>
      <c r="Y2633" s="110" t="s">
        <v>18</v>
      </c>
    </row>
    <row r="2634" spans="1:25" ht="15" x14ac:dyDescent="0.2">
      <c r="A2634" s="484" t="s">
        <v>1436</v>
      </c>
      <c r="B2634" s="97" t="s">
        <v>2057</v>
      </c>
      <c r="C2634" s="97">
        <v>4</v>
      </c>
      <c r="D2634" s="211" t="s">
        <v>2273</v>
      </c>
      <c r="E2634" s="951" t="s">
        <v>368</v>
      </c>
      <c r="F2634" s="269" t="s">
        <v>429</v>
      </c>
      <c r="G2634" s="156" t="s">
        <v>38</v>
      </c>
      <c r="H2634" s="953">
        <v>1987</v>
      </c>
      <c r="I2634" s="953">
        <v>2016</v>
      </c>
      <c r="J2634" s="185" t="s">
        <v>363</v>
      </c>
      <c r="K2634" s="156">
        <v>4</v>
      </c>
      <c r="L2634" s="150">
        <v>3114.1</v>
      </c>
      <c r="M2634" s="150">
        <v>2798.8</v>
      </c>
      <c r="N2634" s="150">
        <v>1265</v>
      </c>
      <c r="O2634" s="134">
        <v>168</v>
      </c>
      <c r="P2634" s="336" t="s">
        <v>2115</v>
      </c>
      <c r="Q2634" s="150">
        <v>991668</v>
      </c>
      <c r="R2634" s="371">
        <v>0</v>
      </c>
      <c r="S2634" s="150">
        <v>589243.91999999993</v>
      </c>
      <c r="T2634" s="150">
        <v>0</v>
      </c>
      <c r="U2634" s="150">
        <v>402424.08</v>
      </c>
      <c r="V2634" s="150">
        <v>0</v>
      </c>
      <c r="W2634" s="956">
        <f>Q2634/L2634</f>
        <v>318.44449439645484</v>
      </c>
      <c r="X2634" s="284">
        <v>349.53</v>
      </c>
      <c r="Y2634" s="157">
        <v>44926</v>
      </c>
    </row>
    <row r="2635" spans="1:25" x14ac:dyDescent="0.2">
      <c r="A2635" s="437"/>
      <c r="B2635" s="34"/>
      <c r="C2635" s="34"/>
      <c r="D2635" s="132"/>
      <c r="E2635" s="416"/>
      <c r="F2635" s="267" t="s">
        <v>31</v>
      </c>
      <c r="G2635" s="283" t="s">
        <v>18</v>
      </c>
      <c r="H2635" s="283" t="s">
        <v>18</v>
      </c>
      <c r="I2635" s="283" t="s">
        <v>18</v>
      </c>
      <c r="J2635" s="283" t="s">
        <v>18</v>
      </c>
      <c r="K2635" s="283" t="s">
        <v>18</v>
      </c>
      <c r="L2635" s="62">
        <f>L2634</f>
        <v>3114.1</v>
      </c>
      <c r="M2635" s="62">
        <f>M2634</f>
        <v>2798.8</v>
      </c>
      <c r="N2635" s="62">
        <f>N2634</f>
        <v>1265</v>
      </c>
      <c r="O2635" s="143">
        <f>O2634</f>
        <v>168</v>
      </c>
      <c r="P2635" s="350" t="s">
        <v>18</v>
      </c>
      <c r="Q2635" s="62">
        <f>Q2634</f>
        <v>991668</v>
      </c>
      <c r="R2635" s="391">
        <f t="shared" ref="R2635:U2635" si="1759">R2634</f>
        <v>0</v>
      </c>
      <c r="S2635" s="62">
        <f t="shared" si="1759"/>
        <v>589243.91999999993</v>
      </c>
      <c r="T2635" s="62">
        <f t="shared" si="1759"/>
        <v>0</v>
      </c>
      <c r="U2635" s="62">
        <f t="shared" si="1759"/>
        <v>402424.08</v>
      </c>
      <c r="V2635" s="62">
        <v>0</v>
      </c>
      <c r="W2635" s="501" t="s">
        <v>18</v>
      </c>
      <c r="X2635" s="109" t="s">
        <v>18</v>
      </c>
      <c r="Y2635" s="110" t="s">
        <v>18</v>
      </c>
    </row>
    <row r="2636" spans="1:25" x14ac:dyDescent="0.2">
      <c r="A2636" s="437"/>
      <c r="B2636" s="34"/>
      <c r="C2636" s="34"/>
      <c r="D2636" s="132"/>
      <c r="E2636" s="951" t="s">
        <v>369</v>
      </c>
      <c r="F2636" s="269" t="s">
        <v>1053</v>
      </c>
      <c r="G2636" s="156" t="s">
        <v>38</v>
      </c>
      <c r="H2636" s="156">
        <v>1963</v>
      </c>
      <c r="I2636" s="156">
        <v>2018</v>
      </c>
      <c r="J2636" s="156" t="s">
        <v>371</v>
      </c>
      <c r="K2636" s="156">
        <v>3</v>
      </c>
      <c r="L2636" s="150">
        <v>1577.9</v>
      </c>
      <c r="M2636" s="150">
        <v>1445.2</v>
      </c>
      <c r="N2636" s="150">
        <v>794</v>
      </c>
      <c r="O2636" s="134">
        <v>59</v>
      </c>
      <c r="P2636" s="336" t="s">
        <v>2111</v>
      </c>
      <c r="Q2636" s="150">
        <v>1053385</v>
      </c>
      <c r="R2636" s="371">
        <v>0</v>
      </c>
      <c r="S2636" s="150">
        <v>625915.84000000008</v>
      </c>
      <c r="T2636" s="150">
        <v>0</v>
      </c>
      <c r="U2636" s="150">
        <v>427469.16</v>
      </c>
      <c r="V2636" s="150">
        <v>0</v>
      </c>
      <c r="W2636" s="956">
        <f>Q2636/L2636</f>
        <v>667.58666582166165</v>
      </c>
      <c r="X2636" s="956">
        <v>807.34</v>
      </c>
      <c r="Y2636" s="157">
        <v>44926</v>
      </c>
    </row>
    <row r="2637" spans="1:25" ht="13.5" thickBot="1" x14ac:dyDescent="0.25">
      <c r="A2637" s="437"/>
      <c r="B2637" s="34"/>
      <c r="C2637" s="34"/>
      <c r="D2637" s="132"/>
      <c r="E2637" s="578"/>
      <c r="F2637" s="851" t="s">
        <v>31</v>
      </c>
      <c r="G2637" s="580" t="s">
        <v>18</v>
      </c>
      <c r="H2637" s="580" t="s">
        <v>18</v>
      </c>
      <c r="I2637" s="580" t="s">
        <v>18</v>
      </c>
      <c r="J2637" s="580" t="s">
        <v>18</v>
      </c>
      <c r="K2637" s="580" t="s">
        <v>18</v>
      </c>
      <c r="L2637" s="581">
        <f>L2636</f>
        <v>1577.9</v>
      </c>
      <c r="M2637" s="581">
        <f t="shared" ref="M2637:O2637" si="1760">M2636</f>
        <v>1445.2</v>
      </c>
      <c r="N2637" s="581">
        <f t="shared" si="1760"/>
        <v>794</v>
      </c>
      <c r="O2637" s="582">
        <f t="shared" si="1760"/>
        <v>59</v>
      </c>
      <c r="P2637" s="614" t="s">
        <v>18</v>
      </c>
      <c r="Q2637" s="581">
        <f>Q2636</f>
        <v>1053385</v>
      </c>
      <c r="R2637" s="607">
        <f t="shared" ref="R2637:U2637" si="1761">R2636</f>
        <v>0</v>
      </c>
      <c r="S2637" s="581">
        <f t="shared" si="1761"/>
        <v>625915.84000000008</v>
      </c>
      <c r="T2637" s="581">
        <f t="shared" si="1761"/>
        <v>0</v>
      </c>
      <c r="U2637" s="581">
        <f t="shared" si="1761"/>
        <v>427469.16</v>
      </c>
      <c r="V2637" s="581">
        <v>0</v>
      </c>
      <c r="W2637" s="586" t="s">
        <v>18</v>
      </c>
      <c r="X2637" s="583" t="s">
        <v>18</v>
      </c>
      <c r="Y2637" s="588" t="s">
        <v>18</v>
      </c>
    </row>
    <row r="2638" spans="1:25" ht="13.5" thickBot="1" x14ac:dyDescent="0.25">
      <c r="A2638" s="437"/>
      <c r="B2638" s="34"/>
      <c r="C2638" s="34"/>
      <c r="D2638" s="132"/>
      <c r="E2638" s="407" t="s">
        <v>196</v>
      </c>
      <c r="F2638" s="219" t="s">
        <v>134</v>
      </c>
      <c r="G2638" s="83" t="s">
        <v>18</v>
      </c>
      <c r="H2638" s="83" t="s">
        <v>18</v>
      </c>
      <c r="I2638" s="83" t="s">
        <v>18</v>
      </c>
      <c r="J2638" s="83" t="s">
        <v>18</v>
      </c>
      <c r="K2638" s="83" t="s">
        <v>18</v>
      </c>
      <c r="L2638" s="78">
        <f>L2642</f>
        <v>6279.8</v>
      </c>
      <c r="M2638" s="78">
        <f>M2642</f>
        <v>4062.5</v>
      </c>
      <c r="N2638" s="78">
        <f>N2642</f>
        <v>0</v>
      </c>
      <c r="O2638" s="146">
        <f>O2642</f>
        <v>187</v>
      </c>
      <c r="P2638" s="344" t="s">
        <v>18</v>
      </c>
      <c r="Q2638" s="78">
        <f>Q2642</f>
        <v>7327711</v>
      </c>
      <c r="R2638" s="387">
        <f t="shared" ref="R2638:U2638" si="1762">R2642</f>
        <v>0</v>
      </c>
      <c r="S2638" s="78">
        <f t="shared" si="1762"/>
        <v>3823650.84</v>
      </c>
      <c r="T2638" s="78">
        <f t="shared" si="1762"/>
        <v>950222.24000000022</v>
      </c>
      <c r="U2638" s="78">
        <f t="shared" si="1762"/>
        <v>2553837.92</v>
      </c>
      <c r="V2638" s="78">
        <v>0</v>
      </c>
      <c r="W2638" s="128" t="s">
        <v>18</v>
      </c>
      <c r="X2638" s="128" t="s">
        <v>18</v>
      </c>
      <c r="Y2638" s="129" t="s">
        <v>18</v>
      </c>
    </row>
    <row r="2639" spans="1:25" ht="15" x14ac:dyDescent="0.2">
      <c r="A2639" s="484" t="s">
        <v>1437</v>
      </c>
      <c r="B2639" s="97" t="s">
        <v>2058</v>
      </c>
      <c r="C2639" s="97">
        <v>3</v>
      </c>
      <c r="D2639" s="211" t="s">
        <v>2274</v>
      </c>
      <c r="E2639" s="333" t="s">
        <v>197</v>
      </c>
      <c r="F2639" s="311" t="s">
        <v>1039</v>
      </c>
      <c r="G2639" s="286" t="s">
        <v>38</v>
      </c>
      <c r="H2639" s="952">
        <v>1978</v>
      </c>
      <c r="I2639" s="952"/>
      <c r="J2639" s="287" t="s">
        <v>81</v>
      </c>
      <c r="K2639" s="286">
        <v>3</v>
      </c>
      <c r="L2639" s="200">
        <v>6279.8</v>
      </c>
      <c r="M2639" s="200">
        <v>4062.5</v>
      </c>
      <c r="N2639" s="200"/>
      <c r="O2639" s="280">
        <v>187</v>
      </c>
      <c r="P2639" s="336" t="s">
        <v>2138</v>
      </c>
      <c r="Q2639" s="200">
        <v>4606818</v>
      </c>
      <c r="R2639" s="390">
        <v>0</v>
      </c>
      <c r="S2639" s="200">
        <v>2192327.73</v>
      </c>
      <c r="T2639" s="200">
        <v>950222.24000000022</v>
      </c>
      <c r="U2639" s="200">
        <v>1464268.03</v>
      </c>
      <c r="V2639" s="200">
        <v>0</v>
      </c>
      <c r="W2639" s="956">
        <f t="shared" ref="W2639:W2641" si="1763">Q2639/L2639</f>
        <v>733.59310806076621</v>
      </c>
      <c r="X2639" s="281">
        <v>2081.96</v>
      </c>
      <c r="Y2639" s="272">
        <v>44926</v>
      </c>
    </row>
    <row r="2640" spans="1:25" ht="15" x14ac:dyDescent="0.2">
      <c r="A2640" s="484" t="s">
        <v>1437</v>
      </c>
      <c r="B2640" s="97" t="s">
        <v>2059</v>
      </c>
      <c r="C2640" s="97">
        <v>4</v>
      </c>
      <c r="D2640" s="211" t="s">
        <v>2273</v>
      </c>
      <c r="E2640" s="951" t="s">
        <v>197</v>
      </c>
      <c r="F2640" s="184" t="s">
        <v>1039</v>
      </c>
      <c r="G2640" s="156" t="s">
        <v>38</v>
      </c>
      <c r="H2640" s="953">
        <v>1978</v>
      </c>
      <c r="I2640" s="953"/>
      <c r="J2640" s="185" t="s">
        <v>81</v>
      </c>
      <c r="K2640" s="156">
        <v>3</v>
      </c>
      <c r="L2640" s="150">
        <v>6279.8</v>
      </c>
      <c r="M2640" s="150">
        <v>4062.5</v>
      </c>
      <c r="N2640" s="150"/>
      <c r="O2640" s="134">
        <v>187</v>
      </c>
      <c r="P2640" s="336" t="s">
        <v>2115</v>
      </c>
      <c r="Q2640" s="150">
        <v>1630700</v>
      </c>
      <c r="R2640" s="371">
        <v>0</v>
      </c>
      <c r="S2640" s="150">
        <v>977693.2</v>
      </c>
      <c r="T2640" s="150">
        <v>0</v>
      </c>
      <c r="U2640" s="150">
        <v>653006.80000000005</v>
      </c>
      <c r="V2640" s="150">
        <v>0</v>
      </c>
      <c r="W2640" s="956">
        <f t="shared" si="1763"/>
        <v>259.67387496417081</v>
      </c>
      <c r="X2640" s="956">
        <v>400.81</v>
      </c>
      <c r="Y2640" s="157">
        <v>44926</v>
      </c>
    </row>
    <row r="2641" spans="1:35" ht="15" x14ac:dyDescent="0.2">
      <c r="A2641" s="484" t="s">
        <v>1437</v>
      </c>
      <c r="B2641" s="97" t="s">
        <v>2060</v>
      </c>
      <c r="C2641" s="97">
        <v>5</v>
      </c>
      <c r="D2641" s="211" t="s">
        <v>2271</v>
      </c>
      <c r="E2641" s="951" t="s">
        <v>197</v>
      </c>
      <c r="F2641" s="184" t="s">
        <v>1039</v>
      </c>
      <c r="G2641" s="156" t="s">
        <v>38</v>
      </c>
      <c r="H2641" s="953">
        <v>1978</v>
      </c>
      <c r="I2641" s="953"/>
      <c r="J2641" s="185" t="s">
        <v>81</v>
      </c>
      <c r="K2641" s="156">
        <v>3</v>
      </c>
      <c r="L2641" s="150">
        <v>6279.8</v>
      </c>
      <c r="M2641" s="150">
        <v>4062.5</v>
      </c>
      <c r="N2641" s="150"/>
      <c r="O2641" s="134">
        <v>187</v>
      </c>
      <c r="P2641" s="336" t="s">
        <v>2120</v>
      </c>
      <c r="Q2641" s="150">
        <v>1090193</v>
      </c>
      <c r="R2641" s="371">
        <v>0</v>
      </c>
      <c r="S2641" s="150">
        <v>653629.91</v>
      </c>
      <c r="T2641" s="150">
        <v>0</v>
      </c>
      <c r="U2641" s="150">
        <v>436563.09</v>
      </c>
      <c r="V2641" s="150">
        <v>0</v>
      </c>
      <c r="W2641" s="956">
        <f t="shared" si="1763"/>
        <v>173.60314022739578</v>
      </c>
      <c r="X2641" s="956">
        <v>307.27999999999997</v>
      </c>
      <c r="Y2641" s="642">
        <v>44926</v>
      </c>
    </row>
    <row r="2642" spans="1:35" ht="13.5" thickBot="1" x14ac:dyDescent="0.25">
      <c r="A2642" s="437"/>
      <c r="B2642" s="34"/>
      <c r="C2642" s="34"/>
      <c r="D2642" s="132"/>
      <c r="E2642" s="322"/>
      <c r="F2642" s="42" t="s">
        <v>31</v>
      </c>
      <c r="G2642" s="83" t="s">
        <v>18</v>
      </c>
      <c r="H2642" s="83" t="s">
        <v>18</v>
      </c>
      <c r="I2642" s="83" t="s">
        <v>18</v>
      </c>
      <c r="J2642" s="83" t="s">
        <v>18</v>
      </c>
      <c r="K2642" s="83" t="s">
        <v>18</v>
      </c>
      <c r="L2642" s="78">
        <v>6279.8</v>
      </c>
      <c r="M2642" s="78">
        <v>4062.5</v>
      </c>
      <c r="N2642" s="78">
        <v>0</v>
      </c>
      <c r="O2642" s="146">
        <v>187</v>
      </c>
      <c r="P2642" s="344" t="s">
        <v>18</v>
      </c>
      <c r="Q2642" s="78">
        <f>Q2639+Q2640+Q2641</f>
        <v>7327711</v>
      </c>
      <c r="R2642" s="387">
        <f t="shared" ref="R2642:U2642" si="1764">R2639+R2640+R2641</f>
        <v>0</v>
      </c>
      <c r="S2642" s="78">
        <f t="shared" si="1764"/>
        <v>3823650.84</v>
      </c>
      <c r="T2642" s="78">
        <f t="shared" si="1764"/>
        <v>950222.24000000022</v>
      </c>
      <c r="U2642" s="78">
        <f t="shared" si="1764"/>
        <v>2553837.92</v>
      </c>
      <c r="V2642" s="78">
        <v>0</v>
      </c>
      <c r="W2642" s="128" t="s">
        <v>18</v>
      </c>
      <c r="X2642" s="128" t="s">
        <v>18</v>
      </c>
      <c r="Y2642" s="129" t="s">
        <v>18</v>
      </c>
    </row>
    <row r="2643" spans="1:35" ht="13.5" thickBot="1" x14ac:dyDescent="0.3">
      <c r="A2643" s="437"/>
      <c r="B2643" s="34"/>
      <c r="C2643" s="34"/>
      <c r="D2643" s="132"/>
      <c r="E2643" s="55" t="s">
        <v>199</v>
      </c>
      <c r="F2643" s="33" t="s">
        <v>135</v>
      </c>
      <c r="G2643" s="27" t="s">
        <v>18</v>
      </c>
      <c r="H2643" s="27" t="s">
        <v>18</v>
      </c>
      <c r="I2643" s="27" t="s">
        <v>18</v>
      </c>
      <c r="J2643" s="27" t="s">
        <v>18</v>
      </c>
      <c r="K2643" s="27" t="s">
        <v>18</v>
      </c>
      <c r="L2643" s="28">
        <f>L2645+L2648</f>
        <v>2503.6999999999998</v>
      </c>
      <c r="M2643" s="28">
        <f t="shared" ref="M2643:O2643" si="1765">M2645+M2648</f>
        <v>2309.3000000000002</v>
      </c>
      <c r="N2643" s="28">
        <f t="shared" si="1765"/>
        <v>984.7</v>
      </c>
      <c r="O2643" s="1158">
        <f t="shared" si="1765"/>
        <v>98</v>
      </c>
      <c r="P2643" s="335" t="s">
        <v>18</v>
      </c>
      <c r="Q2643" s="28">
        <f>Q2645+Q2648</f>
        <v>2873759</v>
      </c>
      <c r="R2643" s="28">
        <f t="shared" ref="R2643:V2643" si="1766">R2645+R2648</f>
        <v>0</v>
      </c>
      <c r="S2643" s="28">
        <f t="shared" si="1766"/>
        <v>1709954</v>
      </c>
      <c r="T2643" s="28">
        <f t="shared" si="1766"/>
        <v>0</v>
      </c>
      <c r="U2643" s="28">
        <f t="shared" si="1766"/>
        <v>1163805</v>
      </c>
      <c r="V2643" s="28">
        <f t="shared" si="1766"/>
        <v>0</v>
      </c>
      <c r="W2643" s="101" t="s">
        <v>18</v>
      </c>
      <c r="X2643" s="101" t="s">
        <v>18</v>
      </c>
      <c r="Y2643" s="102" t="s">
        <v>18</v>
      </c>
    </row>
    <row r="2644" spans="1:35" ht="15" x14ac:dyDescent="0.2">
      <c r="A2644" s="484" t="s">
        <v>1205</v>
      </c>
      <c r="B2644" s="97" t="s">
        <v>1603</v>
      </c>
      <c r="C2644" s="97">
        <v>8</v>
      </c>
      <c r="D2644" s="211" t="s">
        <v>45</v>
      </c>
      <c r="E2644" s="950" t="s">
        <v>200</v>
      </c>
      <c r="F2644" s="311" t="s">
        <v>2286</v>
      </c>
      <c r="G2644" s="858" t="s">
        <v>38</v>
      </c>
      <c r="H2644" s="859">
        <v>1973</v>
      </c>
      <c r="I2644" s="859"/>
      <c r="J2644" s="860" t="s">
        <v>2116</v>
      </c>
      <c r="K2644" s="858">
        <v>2</v>
      </c>
      <c r="L2644" s="861">
        <v>682.7</v>
      </c>
      <c r="M2644" s="861">
        <v>652.1</v>
      </c>
      <c r="N2644" s="861">
        <v>420</v>
      </c>
      <c r="O2644" s="862">
        <v>33</v>
      </c>
      <c r="P2644" s="863" t="s">
        <v>2111</v>
      </c>
      <c r="Q2644" s="281">
        <v>765099</v>
      </c>
      <c r="R2644" s="390">
        <v>0</v>
      </c>
      <c r="S2644" s="281">
        <v>455252</v>
      </c>
      <c r="T2644" s="281">
        <v>0</v>
      </c>
      <c r="U2644" s="281">
        <v>309847</v>
      </c>
      <c r="V2644" s="281">
        <v>0</v>
      </c>
      <c r="W2644" s="281">
        <f>Q2644/L2644</f>
        <v>1120.6957668082612</v>
      </c>
      <c r="X2644" s="861">
        <v>858.97</v>
      </c>
      <c r="Y2644" s="864">
        <v>44926</v>
      </c>
    </row>
    <row r="2645" spans="1:35" ht="13.5" thickBot="1" x14ac:dyDescent="0.25">
      <c r="A2645" s="437"/>
      <c r="B2645" s="34"/>
      <c r="C2645" s="34"/>
      <c r="D2645" s="132"/>
      <c r="E2645" s="420"/>
      <c r="F2645" s="42" t="s">
        <v>31</v>
      </c>
      <c r="G2645" s="83" t="s">
        <v>18</v>
      </c>
      <c r="H2645" s="83" t="s">
        <v>18</v>
      </c>
      <c r="I2645" s="83" t="s">
        <v>18</v>
      </c>
      <c r="J2645" s="83" t="s">
        <v>18</v>
      </c>
      <c r="K2645" s="83" t="s">
        <v>18</v>
      </c>
      <c r="L2645" s="78">
        <f>L2644</f>
        <v>682.7</v>
      </c>
      <c r="M2645" s="78">
        <f>M2644</f>
        <v>652.1</v>
      </c>
      <c r="N2645" s="78">
        <f>N2644</f>
        <v>420</v>
      </c>
      <c r="O2645" s="146">
        <f>O2644</f>
        <v>33</v>
      </c>
      <c r="P2645" s="344" t="s">
        <v>18</v>
      </c>
      <c r="Q2645" s="78">
        <f>Q2644</f>
        <v>765099</v>
      </c>
      <c r="R2645" s="387">
        <f t="shared" ref="R2645:U2645" si="1767">R2644</f>
        <v>0</v>
      </c>
      <c r="S2645" s="78">
        <f t="shared" si="1767"/>
        <v>455252</v>
      </c>
      <c r="T2645" s="78">
        <f t="shared" si="1767"/>
        <v>0</v>
      </c>
      <c r="U2645" s="78">
        <f t="shared" si="1767"/>
        <v>309847</v>
      </c>
      <c r="V2645" s="78">
        <v>0</v>
      </c>
      <c r="W2645" s="128" t="s">
        <v>18</v>
      </c>
      <c r="X2645" s="128" t="s">
        <v>18</v>
      </c>
      <c r="Y2645" s="129" t="s">
        <v>18</v>
      </c>
    </row>
    <row r="2646" spans="1:35" x14ac:dyDescent="0.25">
      <c r="A2646" s="437"/>
      <c r="B2646" s="34"/>
      <c r="C2646" s="34"/>
      <c r="D2646" s="132"/>
      <c r="E2646" s="883" t="s">
        <v>2117</v>
      </c>
      <c r="F2646" s="698" t="s">
        <v>2295</v>
      </c>
      <c r="G2646" s="284" t="s">
        <v>38</v>
      </c>
      <c r="H2646" s="884">
        <v>1989</v>
      </c>
      <c r="I2646" s="884"/>
      <c r="J2646" s="1156" t="s">
        <v>2294</v>
      </c>
      <c r="K2646" s="284">
        <v>4</v>
      </c>
      <c r="L2646" s="1153">
        <v>1821</v>
      </c>
      <c r="M2646" s="1153">
        <v>1657.2</v>
      </c>
      <c r="N2646" s="1153">
        <v>564.70000000000005</v>
      </c>
      <c r="O2646" s="98">
        <v>65</v>
      </c>
      <c r="P2646" s="339" t="s">
        <v>2115</v>
      </c>
      <c r="Q2646" s="1153">
        <v>631668</v>
      </c>
      <c r="R2646" s="1153">
        <v>0</v>
      </c>
      <c r="S2646" s="1153">
        <f>Q2646-U2646</f>
        <v>375857</v>
      </c>
      <c r="T2646" s="1153">
        <v>0</v>
      </c>
      <c r="U2646" s="1153">
        <v>255811</v>
      </c>
      <c r="V2646" s="1153">
        <v>0</v>
      </c>
      <c r="W2646" s="1153">
        <f>Q2646/L2646</f>
        <v>346.87973640856671</v>
      </c>
      <c r="X2646" s="1153">
        <v>346.88</v>
      </c>
      <c r="Y2646" s="157">
        <v>44926</v>
      </c>
    </row>
    <row r="2647" spans="1:35" x14ac:dyDescent="0.25">
      <c r="A2647" s="437"/>
      <c r="B2647" s="34"/>
      <c r="C2647" s="34"/>
      <c r="D2647" s="132"/>
      <c r="E2647" s="883" t="s">
        <v>2117</v>
      </c>
      <c r="F2647" s="698" t="s">
        <v>2295</v>
      </c>
      <c r="G2647" s="284" t="s">
        <v>38</v>
      </c>
      <c r="H2647" s="884">
        <v>1989</v>
      </c>
      <c r="I2647" s="884"/>
      <c r="J2647" s="1156" t="s">
        <v>2294</v>
      </c>
      <c r="K2647" s="284">
        <v>4</v>
      </c>
      <c r="L2647" s="1153">
        <v>1821</v>
      </c>
      <c r="M2647" s="1153">
        <v>1657.2</v>
      </c>
      <c r="N2647" s="1153">
        <v>564.70000000000005</v>
      </c>
      <c r="O2647" s="98">
        <v>65</v>
      </c>
      <c r="P2647" s="339" t="s">
        <v>2137</v>
      </c>
      <c r="Q2647" s="1153">
        <v>1476992</v>
      </c>
      <c r="R2647" s="1153">
        <v>0</v>
      </c>
      <c r="S2647" s="1153">
        <f>Q2647-U2647</f>
        <v>878845</v>
      </c>
      <c r="T2647" s="1153">
        <v>0</v>
      </c>
      <c r="U2647" s="1153">
        <v>598147</v>
      </c>
      <c r="V2647" s="1153">
        <v>0</v>
      </c>
      <c r="W2647" s="1153">
        <f>Q2647/L2647</f>
        <v>811.08841295991215</v>
      </c>
      <c r="X2647" s="1153">
        <v>811.05</v>
      </c>
      <c r="Y2647" s="157">
        <v>44926</v>
      </c>
    </row>
    <row r="2648" spans="1:35" ht="13.5" thickBot="1" x14ac:dyDescent="0.25">
      <c r="A2648" s="437"/>
      <c r="B2648" s="34"/>
      <c r="C2648" s="34"/>
      <c r="D2648" s="132"/>
      <c r="E2648" s="1157"/>
      <c r="F2648" s="1097" t="s">
        <v>31</v>
      </c>
      <c r="G2648" s="586" t="s">
        <v>18</v>
      </c>
      <c r="H2648" s="586" t="s">
        <v>18</v>
      </c>
      <c r="I2648" s="586" t="s">
        <v>18</v>
      </c>
      <c r="J2648" s="586" t="s">
        <v>18</v>
      </c>
      <c r="K2648" s="586" t="s">
        <v>18</v>
      </c>
      <c r="L2648" s="852">
        <f>L2646</f>
        <v>1821</v>
      </c>
      <c r="M2648" s="852">
        <f>M2646</f>
        <v>1657.2</v>
      </c>
      <c r="N2648" s="852">
        <f>N2646</f>
        <v>564.70000000000005</v>
      </c>
      <c r="O2648" s="1092">
        <f>O2646</f>
        <v>65</v>
      </c>
      <c r="P2648" s="614" t="s">
        <v>18</v>
      </c>
      <c r="Q2648" s="583">
        <f>SUM(Q2646:Q2647)</f>
        <v>2108660</v>
      </c>
      <c r="R2648" s="583">
        <f t="shared" ref="R2648:V2648" si="1768">SUM(R2646:R2647)</f>
        <v>0</v>
      </c>
      <c r="S2648" s="583">
        <f t="shared" si="1768"/>
        <v>1254702</v>
      </c>
      <c r="T2648" s="583">
        <f t="shared" si="1768"/>
        <v>0</v>
      </c>
      <c r="U2648" s="583">
        <f t="shared" si="1768"/>
        <v>853958</v>
      </c>
      <c r="V2648" s="583">
        <f t="shared" si="1768"/>
        <v>0</v>
      </c>
      <c r="W2648" s="583" t="s">
        <v>18</v>
      </c>
      <c r="X2648" s="583" t="s">
        <v>18</v>
      </c>
      <c r="Y2648" s="588" t="s">
        <v>18</v>
      </c>
    </row>
    <row r="2649" spans="1:35" ht="13.5" thickBot="1" x14ac:dyDescent="0.25">
      <c r="A2649" s="437"/>
      <c r="B2649" s="34"/>
      <c r="C2649" s="34"/>
      <c r="D2649" s="132"/>
      <c r="E2649" s="54" t="s">
        <v>202</v>
      </c>
      <c r="F2649" s="26" t="s">
        <v>201</v>
      </c>
      <c r="G2649" s="27" t="s">
        <v>18</v>
      </c>
      <c r="H2649" s="27" t="s">
        <v>18</v>
      </c>
      <c r="I2649" s="27" t="s">
        <v>18</v>
      </c>
      <c r="J2649" s="27" t="s">
        <v>18</v>
      </c>
      <c r="K2649" s="27" t="s">
        <v>18</v>
      </c>
      <c r="L2649" s="61">
        <f>L2652</f>
        <v>1856.9</v>
      </c>
      <c r="M2649" s="61">
        <f>M2652</f>
        <v>1700.5</v>
      </c>
      <c r="N2649" s="61">
        <f>N2652</f>
        <v>572.14</v>
      </c>
      <c r="O2649" s="137">
        <f>O2652</f>
        <v>46</v>
      </c>
      <c r="P2649" s="765" t="s">
        <v>18</v>
      </c>
      <c r="Q2649" s="28">
        <f>Q2652</f>
        <v>3809989</v>
      </c>
      <c r="R2649" s="373">
        <f t="shared" ref="R2649:U2649" si="1769">R2652</f>
        <v>0</v>
      </c>
      <c r="S2649" s="28">
        <f t="shared" si="1769"/>
        <v>2289026.38</v>
      </c>
      <c r="T2649" s="28">
        <f t="shared" si="1769"/>
        <v>0</v>
      </c>
      <c r="U2649" s="28">
        <f t="shared" si="1769"/>
        <v>1520962.62</v>
      </c>
      <c r="V2649" s="28">
        <v>0</v>
      </c>
      <c r="W2649" s="225" t="s">
        <v>18</v>
      </c>
      <c r="X2649" s="225" t="s">
        <v>18</v>
      </c>
      <c r="Y2649" s="226" t="s">
        <v>18</v>
      </c>
    </row>
    <row r="2650" spans="1:35" s="868" customFormat="1" ht="15" x14ac:dyDescent="0.2">
      <c r="A2650" s="484" t="s">
        <v>1438</v>
      </c>
      <c r="B2650" s="97" t="s">
        <v>2061</v>
      </c>
      <c r="C2650" s="97">
        <v>20</v>
      </c>
      <c r="D2650" s="211" t="s">
        <v>2266</v>
      </c>
      <c r="E2650" s="368" t="s">
        <v>580</v>
      </c>
      <c r="F2650" s="865" t="s">
        <v>586</v>
      </c>
      <c r="G2650" s="158" t="s">
        <v>38</v>
      </c>
      <c r="H2650" s="158">
        <v>1990</v>
      </c>
      <c r="I2650" s="158"/>
      <c r="J2650" s="158" t="s">
        <v>584</v>
      </c>
      <c r="K2650" s="866">
        <v>4</v>
      </c>
      <c r="L2650" s="160">
        <v>1856.9</v>
      </c>
      <c r="M2650" s="160">
        <v>1700.5</v>
      </c>
      <c r="N2650" s="160">
        <v>572.14</v>
      </c>
      <c r="O2650" s="162">
        <v>46</v>
      </c>
      <c r="P2650" s="339" t="s">
        <v>83</v>
      </c>
      <c r="Q2650" s="160">
        <v>91062</v>
      </c>
      <c r="R2650" s="375">
        <v>0</v>
      </c>
      <c r="S2650" s="160">
        <v>54709.69</v>
      </c>
      <c r="T2650" s="160">
        <v>0</v>
      </c>
      <c r="U2650" s="160">
        <v>36352.31</v>
      </c>
      <c r="V2650" s="160">
        <v>0</v>
      </c>
      <c r="W2650" s="956">
        <f>Q2650/L2650</f>
        <v>49.039797511982336</v>
      </c>
      <c r="X2650" s="163">
        <v>49.04</v>
      </c>
      <c r="Y2650" s="164">
        <v>44926</v>
      </c>
      <c r="Z2650" s="77"/>
      <c r="AA2650" s="80"/>
      <c r="AB2650" s="80"/>
      <c r="AC2650" s="80"/>
      <c r="AD2650" s="80"/>
      <c r="AE2650" s="80"/>
      <c r="AF2650" s="77"/>
      <c r="AG2650" s="77"/>
      <c r="AH2650" s="77"/>
      <c r="AI2650" s="867"/>
    </row>
    <row r="2651" spans="1:35" s="868" customFormat="1" ht="15" x14ac:dyDescent="0.2">
      <c r="A2651" s="484" t="s">
        <v>1438</v>
      </c>
      <c r="B2651" s="97" t="s">
        <v>2061</v>
      </c>
      <c r="C2651" s="97">
        <v>8</v>
      </c>
      <c r="D2651" s="211" t="s">
        <v>45</v>
      </c>
      <c r="E2651" s="415" t="s">
        <v>580</v>
      </c>
      <c r="F2651" s="561" t="s">
        <v>586</v>
      </c>
      <c r="G2651" s="156" t="s">
        <v>38</v>
      </c>
      <c r="H2651" s="156">
        <v>1990</v>
      </c>
      <c r="I2651" s="156"/>
      <c r="J2651" s="156" t="s">
        <v>584</v>
      </c>
      <c r="K2651" s="869">
        <v>4</v>
      </c>
      <c r="L2651" s="150">
        <v>1856.9</v>
      </c>
      <c r="M2651" s="150">
        <v>1700.5</v>
      </c>
      <c r="N2651" s="150">
        <v>572.14</v>
      </c>
      <c r="O2651" s="134">
        <v>46</v>
      </c>
      <c r="P2651" s="336" t="s">
        <v>45</v>
      </c>
      <c r="Q2651" s="150">
        <v>3718927</v>
      </c>
      <c r="R2651" s="371">
        <v>0</v>
      </c>
      <c r="S2651" s="150">
        <v>2234316.69</v>
      </c>
      <c r="T2651" s="150">
        <v>0</v>
      </c>
      <c r="U2651" s="150">
        <v>1484610.31</v>
      </c>
      <c r="V2651" s="150">
        <v>0</v>
      </c>
      <c r="W2651" s="956">
        <f>Q2651/N2649</f>
        <v>6500.0297130073059</v>
      </c>
      <c r="X2651" s="956">
        <v>6500.03</v>
      </c>
      <c r="Y2651" s="157">
        <v>44926</v>
      </c>
      <c r="Z2651" s="77"/>
      <c r="AA2651" s="80"/>
      <c r="AB2651" s="80"/>
      <c r="AC2651" s="80"/>
      <c r="AD2651" s="80"/>
      <c r="AE2651" s="80"/>
      <c r="AF2651" s="77"/>
      <c r="AG2651" s="77"/>
      <c r="AH2651" s="77"/>
      <c r="AI2651" s="867"/>
    </row>
    <row r="2652" spans="1:35" ht="15" thickBot="1" x14ac:dyDescent="0.25">
      <c r="A2652" s="437"/>
      <c r="B2652" s="34"/>
      <c r="C2652" s="34"/>
      <c r="D2652" s="132"/>
      <c r="E2652" s="408"/>
      <c r="F2652" s="42" t="s">
        <v>31</v>
      </c>
      <c r="G2652" s="651" t="s">
        <v>18</v>
      </c>
      <c r="H2652" s="651" t="s">
        <v>18</v>
      </c>
      <c r="I2652" s="651" t="s">
        <v>18</v>
      </c>
      <c r="J2652" s="651" t="s">
        <v>18</v>
      </c>
      <c r="K2652" s="651" t="s">
        <v>18</v>
      </c>
      <c r="L2652" s="78">
        <f>L2650</f>
        <v>1856.9</v>
      </c>
      <c r="M2652" s="78">
        <f>M2650</f>
        <v>1700.5</v>
      </c>
      <c r="N2652" s="78">
        <f>N2650</f>
        <v>572.14</v>
      </c>
      <c r="O2652" s="146">
        <v>46</v>
      </c>
      <c r="P2652" s="870" t="s">
        <v>18</v>
      </c>
      <c r="Q2652" s="78">
        <f>Q2650+Q2651</f>
        <v>3809989</v>
      </c>
      <c r="R2652" s="387">
        <f t="shared" ref="R2652:U2652" si="1770">R2650+R2651</f>
        <v>0</v>
      </c>
      <c r="S2652" s="78">
        <f t="shared" si="1770"/>
        <v>2289026.38</v>
      </c>
      <c r="T2652" s="78">
        <f t="shared" si="1770"/>
        <v>0</v>
      </c>
      <c r="U2652" s="78">
        <f t="shared" si="1770"/>
        <v>1520962.62</v>
      </c>
      <c r="V2652" s="78">
        <v>0</v>
      </c>
      <c r="W2652" s="870" t="s">
        <v>18</v>
      </c>
      <c r="X2652" s="870" t="s">
        <v>18</v>
      </c>
      <c r="Y2652" s="871" t="s">
        <v>18</v>
      </c>
    </row>
    <row r="2653" spans="1:35" ht="13.5" thickBot="1" x14ac:dyDescent="0.25">
      <c r="A2653" s="437"/>
      <c r="B2653" s="34"/>
      <c r="C2653" s="34"/>
      <c r="D2653" s="132"/>
      <c r="E2653" s="413" t="s">
        <v>203</v>
      </c>
      <c r="F2653" s="297" t="s">
        <v>136</v>
      </c>
      <c r="G2653" s="652" t="s">
        <v>18</v>
      </c>
      <c r="H2653" s="652" t="s">
        <v>18</v>
      </c>
      <c r="I2653" s="652" t="s">
        <v>18</v>
      </c>
      <c r="J2653" s="652" t="s">
        <v>18</v>
      </c>
      <c r="K2653" s="652" t="s">
        <v>18</v>
      </c>
      <c r="L2653" s="653">
        <f>L2655+L2658</f>
        <v>3332.3</v>
      </c>
      <c r="M2653" s="653">
        <f>M2655+M2658</f>
        <v>3332.3</v>
      </c>
      <c r="N2653" s="653">
        <f>N2655+N2658</f>
        <v>816.5</v>
      </c>
      <c r="O2653" s="654">
        <f>O2655+O2658</f>
        <v>162</v>
      </c>
      <c r="P2653" s="655" t="s">
        <v>18</v>
      </c>
      <c r="Q2653" s="653">
        <f>Q2655+Q2658</f>
        <v>3406758</v>
      </c>
      <c r="R2653" s="656">
        <f t="shared" ref="R2653:U2653" si="1771">R2655+R2658</f>
        <v>0</v>
      </c>
      <c r="S2653" s="653">
        <f t="shared" si="1771"/>
        <v>2010173.98</v>
      </c>
      <c r="T2653" s="653">
        <f t="shared" si="1771"/>
        <v>0</v>
      </c>
      <c r="U2653" s="653">
        <f t="shared" si="1771"/>
        <v>1396584.02</v>
      </c>
      <c r="V2653" s="653">
        <v>0</v>
      </c>
      <c r="W2653" s="657" t="s">
        <v>18</v>
      </c>
      <c r="X2653" s="657" t="s">
        <v>18</v>
      </c>
      <c r="Y2653" s="658" t="s">
        <v>18</v>
      </c>
    </row>
    <row r="2654" spans="1:35" ht="15" x14ac:dyDescent="0.2">
      <c r="A2654" s="484" t="s">
        <v>1207</v>
      </c>
      <c r="B2654" s="97" t="s">
        <v>2062</v>
      </c>
      <c r="C2654" s="97">
        <v>8</v>
      </c>
      <c r="D2654" s="211" t="s">
        <v>45</v>
      </c>
      <c r="E2654" s="419" t="s">
        <v>204</v>
      </c>
      <c r="F2654" s="669" t="s">
        <v>1045</v>
      </c>
      <c r="G2654" s="312" t="s">
        <v>38</v>
      </c>
      <c r="H2654" s="313">
        <v>1973</v>
      </c>
      <c r="I2654" s="313">
        <v>2011</v>
      </c>
      <c r="J2654" s="314">
        <v>43511</v>
      </c>
      <c r="K2654" s="312">
        <v>5</v>
      </c>
      <c r="L2654" s="315">
        <v>2698.8</v>
      </c>
      <c r="M2654" s="315">
        <v>2698.8</v>
      </c>
      <c r="N2654" s="315">
        <v>816.5</v>
      </c>
      <c r="O2654" s="316">
        <v>131</v>
      </c>
      <c r="P2654" s="341" t="s">
        <v>45</v>
      </c>
      <c r="Q2654" s="315">
        <v>2859546</v>
      </c>
      <c r="R2654" s="398">
        <v>0</v>
      </c>
      <c r="S2654" s="315">
        <v>1687288.9</v>
      </c>
      <c r="T2654" s="315">
        <v>0</v>
      </c>
      <c r="U2654" s="315">
        <v>1172257.1000000001</v>
      </c>
      <c r="V2654" s="315">
        <v>0</v>
      </c>
      <c r="W2654" s="317">
        <f>Q2654/N2654</f>
        <v>3502.1996325780769</v>
      </c>
      <c r="X2654" s="317">
        <v>3502.2</v>
      </c>
      <c r="Y2654" s="318">
        <v>44926</v>
      </c>
    </row>
    <row r="2655" spans="1:35" x14ac:dyDescent="0.2">
      <c r="A2655" s="437"/>
      <c r="B2655" s="34"/>
      <c r="C2655" s="34"/>
      <c r="D2655" s="132"/>
      <c r="E2655" s="670"/>
      <c r="F2655" s="664" t="s">
        <v>31</v>
      </c>
      <c r="G2655" s="665" t="s">
        <v>18</v>
      </c>
      <c r="H2655" s="665" t="s">
        <v>18</v>
      </c>
      <c r="I2655" s="665" t="s">
        <v>18</v>
      </c>
      <c r="J2655" s="665" t="s">
        <v>18</v>
      </c>
      <c r="K2655" s="665" t="s">
        <v>18</v>
      </c>
      <c r="L2655" s="666">
        <f>L2654</f>
        <v>2698.8</v>
      </c>
      <c r="M2655" s="666">
        <f>M2654</f>
        <v>2698.8</v>
      </c>
      <c r="N2655" s="666">
        <f>N2654</f>
        <v>816.5</v>
      </c>
      <c r="O2655" s="667">
        <f>O2654</f>
        <v>131</v>
      </c>
      <c r="P2655" s="532" t="s">
        <v>18</v>
      </c>
      <c r="Q2655" s="608">
        <f>Q2654</f>
        <v>2859546</v>
      </c>
      <c r="R2655" s="533">
        <f t="shared" ref="R2655:U2655" si="1772">R2654</f>
        <v>0</v>
      </c>
      <c r="S2655" s="608">
        <f t="shared" si="1772"/>
        <v>1687288.9</v>
      </c>
      <c r="T2655" s="608">
        <f t="shared" si="1772"/>
        <v>0</v>
      </c>
      <c r="U2655" s="608">
        <f t="shared" si="1772"/>
        <v>1172257.1000000001</v>
      </c>
      <c r="V2655" s="608">
        <v>0</v>
      </c>
      <c r="W2655" s="527" t="s">
        <v>18</v>
      </c>
      <c r="X2655" s="527" t="s">
        <v>18</v>
      </c>
      <c r="Y2655" s="571" t="s">
        <v>18</v>
      </c>
    </row>
    <row r="2656" spans="1:35" ht="15" x14ac:dyDescent="0.2">
      <c r="A2656" s="484" t="s">
        <v>1439</v>
      </c>
      <c r="B2656" s="97" t="s">
        <v>2063</v>
      </c>
      <c r="C2656" s="97">
        <v>4</v>
      </c>
      <c r="D2656" s="211" t="s">
        <v>2273</v>
      </c>
      <c r="E2656" s="671" t="s">
        <v>205</v>
      </c>
      <c r="F2656" s="668" t="s">
        <v>430</v>
      </c>
      <c r="G2656" s="659" t="s">
        <v>38</v>
      </c>
      <c r="H2656" s="660">
        <v>1964</v>
      </c>
      <c r="I2656" s="660">
        <v>2012</v>
      </c>
      <c r="J2656" s="661">
        <v>43505</v>
      </c>
      <c r="K2656" s="659">
        <v>2</v>
      </c>
      <c r="L2656" s="662">
        <v>633.5</v>
      </c>
      <c r="M2656" s="662">
        <v>633.5</v>
      </c>
      <c r="N2656" s="662"/>
      <c r="O2656" s="663">
        <v>31</v>
      </c>
      <c r="P2656" s="336" t="s">
        <v>2115</v>
      </c>
      <c r="Q2656" s="662">
        <v>280543</v>
      </c>
      <c r="R2656" s="389">
        <v>0</v>
      </c>
      <c r="S2656" s="662">
        <v>165535.75</v>
      </c>
      <c r="T2656" s="662">
        <v>0</v>
      </c>
      <c r="U2656" s="662">
        <v>115007.25</v>
      </c>
      <c r="V2656" s="662">
        <v>0</v>
      </c>
      <c r="W2656" s="956">
        <f t="shared" ref="W2656:W2657" si="1773">Q2656/L2656</f>
        <v>442.84609313338598</v>
      </c>
      <c r="X2656" s="242">
        <v>528.4</v>
      </c>
      <c r="Y2656" s="244">
        <v>44926</v>
      </c>
    </row>
    <row r="2657" spans="1:25" ht="15" x14ac:dyDescent="0.2">
      <c r="A2657" s="484" t="s">
        <v>1439</v>
      </c>
      <c r="B2657" s="97" t="s">
        <v>2064</v>
      </c>
      <c r="C2657" s="97">
        <v>5</v>
      </c>
      <c r="D2657" s="211" t="s">
        <v>2271</v>
      </c>
      <c r="E2657" s="671" t="s">
        <v>205</v>
      </c>
      <c r="F2657" s="668" t="s">
        <v>430</v>
      </c>
      <c r="G2657" s="659" t="s">
        <v>38</v>
      </c>
      <c r="H2657" s="660">
        <v>1964</v>
      </c>
      <c r="I2657" s="660">
        <v>2012</v>
      </c>
      <c r="J2657" s="661">
        <v>43505</v>
      </c>
      <c r="K2657" s="659">
        <v>2</v>
      </c>
      <c r="L2657" s="662">
        <v>633.5</v>
      </c>
      <c r="M2657" s="662">
        <v>633.5</v>
      </c>
      <c r="N2657" s="662"/>
      <c r="O2657" s="663">
        <v>31</v>
      </c>
      <c r="P2657" s="336" t="s">
        <v>2120</v>
      </c>
      <c r="Q2657" s="662">
        <v>266669</v>
      </c>
      <c r="R2657" s="389">
        <v>0</v>
      </c>
      <c r="S2657" s="662">
        <v>157349.33000000002</v>
      </c>
      <c r="T2657" s="662">
        <v>0</v>
      </c>
      <c r="U2657" s="662">
        <v>109319.67</v>
      </c>
      <c r="V2657" s="662">
        <v>0</v>
      </c>
      <c r="W2657" s="956">
        <f t="shared" si="1773"/>
        <v>420.94554064719813</v>
      </c>
      <c r="X2657" s="242">
        <v>568.77</v>
      </c>
      <c r="Y2657" s="244">
        <v>44926</v>
      </c>
    </row>
    <row r="2658" spans="1:25" ht="13.5" thickBot="1" x14ac:dyDescent="0.25">
      <c r="A2658" s="437"/>
      <c r="B2658" s="34"/>
      <c r="C2658" s="34"/>
      <c r="D2658" s="132"/>
      <c r="E2658" s="672"/>
      <c r="F2658" s="673" t="s">
        <v>31</v>
      </c>
      <c r="G2658" s="674" t="s">
        <v>18</v>
      </c>
      <c r="H2658" s="674" t="s">
        <v>18</v>
      </c>
      <c r="I2658" s="674" t="s">
        <v>18</v>
      </c>
      <c r="J2658" s="674" t="s">
        <v>18</v>
      </c>
      <c r="K2658" s="674" t="s">
        <v>18</v>
      </c>
      <c r="L2658" s="675">
        <f>L2656</f>
        <v>633.5</v>
      </c>
      <c r="M2658" s="675">
        <f>M2656</f>
        <v>633.5</v>
      </c>
      <c r="N2658" s="675">
        <f>N2656</f>
        <v>0</v>
      </c>
      <c r="O2658" s="676">
        <f>O2656</f>
        <v>31</v>
      </c>
      <c r="P2658" s="677" t="s">
        <v>18</v>
      </c>
      <c r="Q2658" s="610">
        <f>Q2656+Q2657</f>
        <v>547212</v>
      </c>
      <c r="R2658" s="611">
        <f t="shared" ref="R2658:U2658" si="1774">R2656+R2657</f>
        <v>0</v>
      </c>
      <c r="S2658" s="610">
        <f t="shared" si="1774"/>
        <v>322885.08</v>
      </c>
      <c r="T2658" s="610">
        <f t="shared" si="1774"/>
        <v>0</v>
      </c>
      <c r="U2658" s="610">
        <f t="shared" si="1774"/>
        <v>224326.91999999998</v>
      </c>
      <c r="V2658" s="610">
        <v>0</v>
      </c>
      <c r="W2658" s="678" t="s">
        <v>18</v>
      </c>
      <c r="X2658" s="678" t="s">
        <v>18</v>
      </c>
      <c r="Y2658" s="679" t="s">
        <v>18</v>
      </c>
    </row>
    <row r="2659" spans="1:25" ht="13.5" thickBot="1" x14ac:dyDescent="0.3">
      <c r="A2659" s="437"/>
      <c r="B2659" s="34"/>
      <c r="C2659" s="34"/>
      <c r="D2659" s="132"/>
      <c r="E2659" s="55" t="s">
        <v>208</v>
      </c>
      <c r="F2659" s="33" t="s">
        <v>137</v>
      </c>
      <c r="G2659" s="27" t="s">
        <v>18</v>
      </c>
      <c r="H2659" s="27" t="s">
        <v>18</v>
      </c>
      <c r="I2659" s="27" t="s">
        <v>18</v>
      </c>
      <c r="J2659" s="27" t="s">
        <v>18</v>
      </c>
      <c r="K2659" s="27" t="s">
        <v>18</v>
      </c>
      <c r="L2659" s="28">
        <f>L2661+L2664+L2666+L2668</f>
        <v>9402.2999999999993</v>
      </c>
      <c r="M2659" s="28">
        <f t="shared" ref="M2659:O2659" si="1775">M2661+M2664+M2666+M2668</f>
        <v>6595.7</v>
      </c>
      <c r="N2659" s="28">
        <f t="shared" si="1775"/>
        <v>2604.04</v>
      </c>
      <c r="O2659" s="1158">
        <f t="shared" si="1775"/>
        <v>327</v>
      </c>
      <c r="P2659" s="335" t="s">
        <v>18</v>
      </c>
      <c r="Q2659" s="28">
        <f>Q2661+Q2664+Q2666+Q2668</f>
        <v>7880842</v>
      </c>
      <c r="R2659" s="28">
        <f t="shared" ref="R2659:V2659" si="1776">R2661+R2664+R2666+R2668</f>
        <v>0</v>
      </c>
      <c r="S2659" s="28">
        <f t="shared" si="1776"/>
        <v>4714080.9399999995</v>
      </c>
      <c r="T2659" s="28">
        <f t="shared" si="1776"/>
        <v>57712.36</v>
      </c>
      <c r="U2659" s="28">
        <f t="shared" si="1776"/>
        <v>3109048.6999999997</v>
      </c>
      <c r="V2659" s="28">
        <f t="shared" si="1776"/>
        <v>0</v>
      </c>
      <c r="W2659" s="101" t="s">
        <v>18</v>
      </c>
      <c r="X2659" s="101" t="s">
        <v>18</v>
      </c>
      <c r="Y2659" s="102" t="s">
        <v>18</v>
      </c>
    </row>
    <row r="2660" spans="1:25" ht="15" x14ac:dyDescent="0.2">
      <c r="A2660" s="484" t="s">
        <v>1210</v>
      </c>
      <c r="B2660" s="97" t="s">
        <v>1608</v>
      </c>
      <c r="C2660" s="97">
        <v>3</v>
      </c>
      <c r="D2660" s="211" t="s">
        <v>2274</v>
      </c>
      <c r="E2660" s="1168" t="s">
        <v>209</v>
      </c>
      <c r="F2660" s="698" t="s">
        <v>88</v>
      </c>
      <c r="G2660" s="284" t="s">
        <v>38</v>
      </c>
      <c r="H2660" s="284">
        <v>1979</v>
      </c>
      <c r="I2660" s="284"/>
      <c r="J2660" s="788" t="s">
        <v>87</v>
      </c>
      <c r="K2660" s="284">
        <v>4</v>
      </c>
      <c r="L2660" s="1153">
        <v>2270.4</v>
      </c>
      <c r="M2660" s="1153">
        <v>1582.9</v>
      </c>
      <c r="N2660" s="1153">
        <v>541.41999999999996</v>
      </c>
      <c r="O2660" s="1160">
        <v>57</v>
      </c>
      <c r="P2660" s="336" t="s">
        <v>2300</v>
      </c>
      <c r="Q2660" s="1169">
        <v>2967731</v>
      </c>
      <c r="R2660" s="377">
        <v>0</v>
      </c>
      <c r="S2660" s="170">
        <v>1788302.74</v>
      </c>
      <c r="T2660" s="377">
        <v>0</v>
      </c>
      <c r="U2660" s="377">
        <v>1179428.26</v>
      </c>
      <c r="V2660" s="377">
        <v>0</v>
      </c>
      <c r="W2660" s="1153">
        <f>Q2660/M2660</f>
        <v>1874.8695432434138</v>
      </c>
      <c r="X2660" s="1153">
        <v>1307.1400000000001</v>
      </c>
      <c r="Y2660" s="788" t="s">
        <v>431</v>
      </c>
    </row>
    <row r="2661" spans="1:25" x14ac:dyDescent="0.2">
      <c r="A2661" s="437"/>
      <c r="B2661" s="34"/>
      <c r="C2661" s="34"/>
      <c r="D2661" s="132"/>
      <c r="E2661" s="1168"/>
      <c r="F2661" s="530" t="s">
        <v>31</v>
      </c>
      <c r="G2661" s="501" t="s">
        <v>18</v>
      </c>
      <c r="H2661" s="501" t="s">
        <v>18</v>
      </c>
      <c r="I2661" s="501" t="s">
        <v>18</v>
      </c>
      <c r="J2661" s="501" t="s">
        <v>18</v>
      </c>
      <c r="K2661" s="501" t="s">
        <v>18</v>
      </c>
      <c r="L2661" s="1170">
        <f>L2660</f>
        <v>2270.4</v>
      </c>
      <c r="M2661" s="1170">
        <f>M2660</f>
        <v>1582.9</v>
      </c>
      <c r="N2661" s="1170">
        <f>N2660</f>
        <v>541.41999999999996</v>
      </c>
      <c r="O2661" s="1171">
        <f>O2660</f>
        <v>57</v>
      </c>
      <c r="P2661" s="109" t="s">
        <v>18</v>
      </c>
      <c r="Q2661" s="1172">
        <f t="shared" ref="Q2661:V2661" si="1777">SUM(Q2660:Q2660)</f>
        <v>2967731</v>
      </c>
      <c r="R2661" s="547">
        <f t="shared" si="1777"/>
        <v>0</v>
      </c>
      <c r="S2661" s="513">
        <f t="shared" si="1777"/>
        <v>1788302.74</v>
      </c>
      <c r="T2661" s="547">
        <f t="shared" si="1777"/>
        <v>0</v>
      </c>
      <c r="U2661" s="547">
        <f t="shared" si="1777"/>
        <v>1179428.26</v>
      </c>
      <c r="V2661" s="547">
        <f t="shared" si="1777"/>
        <v>0</v>
      </c>
      <c r="W2661" s="109" t="s">
        <v>18</v>
      </c>
      <c r="X2661" s="109" t="s">
        <v>18</v>
      </c>
      <c r="Y2661" s="501" t="s">
        <v>18</v>
      </c>
    </row>
    <row r="2662" spans="1:25" ht="15" x14ac:dyDescent="0.25">
      <c r="A2662" s="484" t="s">
        <v>1440</v>
      </c>
      <c r="B2662" s="97" t="s">
        <v>2065</v>
      </c>
      <c r="C2662" s="97">
        <v>1</v>
      </c>
      <c r="D2662" s="211" t="s">
        <v>2272</v>
      </c>
      <c r="E2662" s="612" t="s">
        <v>210</v>
      </c>
      <c r="F2662" s="698" t="s">
        <v>432</v>
      </c>
      <c r="G2662" s="284" t="s">
        <v>38</v>
      </c>
      <c r="H2662" s="284">
        <v>1981</v>
      </c>
      <c r="I2662" s="284">
        <v>2013</v>
      </c>
      <c r="J2662" s="788" t="s">
        <v>87</v>
      </c>
      <c r="K2662" s="284">
        <v>4</v>
      </c>
      <c r="L2662" s="1173">
        <v>4695.1000000000004</v>
      </c>
      <c r="M2662" s="1153">
        <v>3259.9</v>
      </c>
      <c r="N2662" s="1153">
        <v>1122.6600000000001</v>
      </c>
      <c r="O2662" s="1160">
        <v>166</v>
      </c>
      <c r="P2662" s="336" t="s">
        <v>2302</v>
      </c>
      <c r="Q2662" s="1174">
        <v>2085279</v>
      </c>
      <c r="R2662" s="1153">
        <v>0</v>
      </c>
      <c r="S2662" s="1153">
        <v>1256552.6099999999</v>
      </c>
      <c r="T2662" s="1153">
        <v>0</v>
      </c>
      <c r="U2662" s="1153">
        <v>828726.39</v>
      </c>
      <c r="V2662" s="1153">
        <v>0</v>
      </c>
      <c r="W2662" s="1153">
        <f>Q2662/M2662</f>
        <v>639.67575692505898</v>
      </c>
      <c r="X2662" s="1153">
        <v>505.46</v>
      </c>
      <c r="Y2662" s="788" t="s">
        <v>431</v>
      </c>
    </row>
    <row r="2663" spans="1:25" ht="15" x14ac:dyDescent="0.25">
      <c r="A2663" s="484" t="s">
        <v>1440</v>
      </c>
      <c r="B2663" s="97" t="s">
        <v>2066</v>
      </c>
      <c r="C2663" s="97">
        <v>4</v>
      </c>
      <c r="D2663" s="211" t="s">
        <v>2273</v>
      </c>
      <c r="E2663" s="612" t="s">
        <v>210</v>
      </c>
      <c r="F2663" s="698" t="s">
        <v>432</v>
      </c>
      <c r="G2663" s="284" t="s">
        <v>38</v>
      </c>
      <c r="H2663" s="284">
        <v>1981</v>
      </c>
      <c r="I2663" s="284">
        <v>2013</v>
      </c>
      <c r="J2663" s="788" t="s">
        <v>87</v>
      </c>
      <c r="K2663" s="284">
        <v>4</v>
      </c>
      <c r="L2663" s="1173">
        <v>4695.1000000000004</v>
      </c>
      <c r="M2663" s="1153">
        <v>3259.9</v>
      </c>
      <c r="N2663" s="1153">
        <v>1122.6600000000001</v>
      </c>
      <c r="O2663" s="1160">
        <v>166</v>
      </c>
      <c r="P2663" s="339" t="s">
        <v>2115</v>
      </c>
      <c r="Q2663" s="1174">
        <v>1113115</v>
      </c>
      <c r="R2663" s="1153">
        <v>0</v>
      </c>
      <c r="S2663" s="1153">
        <v>670743.61</v>
      </c>
      <c r="T2663" s="1153">
        <v>0</v>
      </c>
      <c r="U2663" s="1153">
        <v>442371.39</v>
      </c>
      <c r="V2663" s="1153">
        <v>0</v>
      </c>
      <c r="W2663" s="1153">
        <f>Q2663/M2663</f>
        <v>341.4567931531642</v>
      </c>
      <c r="X2663" s="1153">
        <v>351.99</v>
      </c>
      <c r="Y2663" s="788" t="s">
        <v>431</v>
      </c>
    </row>
    <row r="2664" spans="1:25" x14ac:dyDescent="0.2">
      <c r="A2664" s="437"/>
      <c r="B2664" s="34"/>
      <c r="C2664" s="34"/>
      <c r="D2664" s="132"/>
      <c r="E2664" s="612"/>
      <c r="F2664" s="530" t="s">
        <v>31</v>
      </c>
      <c r="G2664" s="501" t="s">
        <v>18</v>
      </c>
      <c r="H2664" s="501" t="s">
        <v>18</v>
      </c>
      <c r="I2664" s="501" t="s">
        <v>18</v>
      </c>
      <c r="J2664" s="501" t="s">
        <v>18</v>
      </c>
      <c r="K2664" s="501" t="s">
        <v>18</v>
      </c>
      <c r="L2664" s="547">
        <f>L2663</f>
        <v>4695.1000000000004</v>
      </c>
      <c r="M2664" s="547">
        <f t="shared" ref="M2664:O2664" si="1778">M2663</f>
        <v>3259.9</v>
      </c>
      <c r="N2664" s="547">
        <f t="shared" si="1778"/>
        <v>1122.6600000000001</v>
      </c>
      <c r="O2664" s="1175">
        <f t="shared" si="1778"/>
        <v>166</v>
      </c>
      <c r="P2664" s="350" t="s">
        <v>18</v>
      </c>
      <c r="Q2664" s="1166">
        <f t="shared" ref="Q2664:V2664" si="1779">SUM(Q2662:Q2663)</f>
        <v>3198394</v>
      </c>
      <c r="R2664" s="1166">
        <f t="shared" si="1779"/>
        <v>0</v>
      </c>
      <c r="S2664" s="1166">
        <f t="shared" si="1779"/>
        <v>1927296.2199999997</v>
      </c>
      <c r="T2664" s="1166">
        <f t="shared" si="1779"/>
        <v>0</v>
      </c>
      <c r="U2664" s="1166">
        <f t="shared" si="1779"/>
        <v>1271097.78</v>
      </c>
      <c r="V2664" s="1166">
        <f t="shared" si="1779"/>
        <v>0</v>
      </c>
      <c r="W2664" s="109" t="s">
        <v>18</v>
      </c>
      <c r="X2664" s="109" t="s">
        <v>18</v>
      </c>
      <c r="Y2664" s="501" t="s">
        <v>18</v>
      </c>
    </row>
    <row r="2665" spans="1:25" ht="15" x14ac:dyDescent="0.2">
      <c r="A2665" s="484" t="s">
        <v>1212</v>
      </c>
      <c r="B2665" s="97" t="s">
        <v>1885</v>
      </c>
      <c r="C2665" s="97">
        <v>1</v>
      </c>
      <c r="D2665" s="211" t="s">
        <v>2272</v>
      </c>
      <c r="E2665" s="1168" t="s">
        <v>211</v>
      </c>
      <c r="F2665" s="698" t="s">
        <v>90</v>
      </c>
      <c r="G2665" s="284" t="s">
        <v>38</v>
      </c>
      <c r="H2665" s="884">
        <v>1974</v>
      </c>
      <c r="I2665" s="884"/>
      <c r="J2665" s="788" t="s">
        <v>48</v>
      </c>
      <c r="K2665" s="284">
        <v>3</v>
      </c>
      <c r="L2665" s="1153">
        <v>1743.8</v>
      </c>
      <c r="M2665" s="1153">
        <v>1115</v>
      </c>
      <c r="N2665" s="1153">
        <v>509.04</v>
      </c>
      <c r="O2665" s="1160">
        <v>63</v>
      </c>
      <c r="P2665" s="336" t="s">
        <v>2302</v>
      </c>
      <c r="Q2665" s="1174">
        <v>1469989</v>
      </c>
      <c r="R2665" s="377">
        <v>0</v>
      </c>
      <c r="S2665" s="170">
        <v>851013.17</v>
      </c>
      <c r="T2665" s="377">
        <v>57712.36</v>
      </c>
      <c r="U2665" s="377">
        <v>561263.47</v>
      </c>
      <c r="V2665" s="377">
        <v>0</v>
      </c>
      <c r="W2665" s="1153">
        <f>Q2665/M2665</f>
        <v>1318.3757847533632</v>
      </c>
      <c r="X2665" s="170">
        <v>842.98</v>
      </c>
      <c r="Y2665" s="788" t="s">
        <v>431</v>
      </c>
    </row>
    <row r="2666" spans="1:25" x14ac:dyDescent="0.2">
      <c r="A2666" s="437"/>
      <c r="B2666" s="34"/>
      <c r="C2666" s="34"/>
      <c r="D2666" s="132"/>
      <c r="E2666" s="1168"/>
      <c r="F2666" s="530" t="s">
        <v>31</v>
      </c>
      <c r="G2666" s="501" t="s">
        <v>18</v>
      </c>
      <c r="H2666" s="501" t="s">
        <v>18</v>
      </c>
      <c r="I2666" s="501" t="s">
        <v>18</v>
      </c>
      <c r="J2666" s="501" t="s">
        <v>18</v>
      </c>
      <c r="K2666" s="501" t="s">
        <v>18</v>
      </c>
      <c r="L2666" s="1170">
        <f>L2665</f>
        <v>1743.8</v>
      </c>
      <c r="M2666" s="1170">
        <f t="shared" ref="M2666:O2666" si="1780">M2665</f>
        <v>1115</v>
      </c>
      <c r="N2666" s="1170">
        <f t="shared" si="1780"/>
        <v>509.04</v>
      </c>
      <c r="O2666" s="1171">
        <f t="shared" si="1780"/>
        <v>63</v>
      </c>
      <c r="P2666" s="109" t="s">
        <v>18</v>
      </c>
      <c r="Q2666" s="1172">
        <f>Q2665</f>
        <v>1469989</v>
      </c>
      <c r="R2666" s="547">
        <f t="shared" ref="R2666:V2666" si="1781">R2665</f>
        <v>0</v>
      </c>
      <c r="S2666" s="513">
        <f t="shared" si="1781"/>
        <v>851013.17</v>
      </c>
      <c r="T2666" s="547">
        <f t="shared" si="1781"/>
        <v>57712.36</v>
      </c>
      <c r="U2666" s="547">
        <f t="shared" si="1781"/>
        <v>561263.47</v>
      </c>
      <c r="V2666" s="547">
        <f t="shared" si="1781"/>
        <v>0</v>
      </c>
      <c r="W2666" s="109" t="s">
        <v>18</v>
      </c>
      <c r="X2666" s="109" t="s">
        <v>18</v>
      </c>
      <c r="Y2666" s="501" t="s">
        <v>18</v>
      </c>
    </row>
    <row r="2667" spans="1:25" ht="15" x14ac:dyDescent="0.2">
      <c r="A2667" s="484" t="s">
        <v>1441</v>
      </c>
      <c r="B2667" s="97" t="s">
        <v>2067</v>
      </c>
      <c r="C2667" s="97">
        <v>5</v>
      </c>
      <c r="D2667" s="211" t="s">
        <v>2271</v>
      </c>
      <c r="E2667" s="1168" t="s">
        <v>212</v>
      </c>
      <c r="F2667" s="698" t="s">
        <v>433</v>
      </c>
      <c r="G2667" s="284" t="s">
        <v>38</v>
      </c>
      <c r="H2667" s="284">
        <v>1970</v>
      </c>
      <c r="I2667" s="284">
        <v>2015</v>
      </c>
      <c r="J2667" s="788" t="s">
        <v>86</v>
      </c>
      <c r="K2667" s="284">
        <v>2</v>
      </c>
      <c r="L2667" s="1153">
        <v>693</v>
      </c>
      <c r="M2667" s="1153">
        <v>637.9</v>
      </c>
      <c r="N2667" s="1153">
        <v>430.92</v>
      </c>
      <c r="O2667" s="1160">
        <v>41</v>
      </c>
      <c r="P2667" s="336" t="s">
        <v>2301</v>
      </c>
      <c r="Q2667" s="1174">
        <v>244728</v>
      </c>
      <c r="R2667" s="1153">
        <v>0</v>
      </c>
      <c r="S2667" s="1153">
        <v>147468.81</v>
      </c>
      <c r="T2667" s="1153">
        <v>0</v>
      </c>
      <c r="U2667" s="1153">
        <v>97259.19</v>
      </c>
      <c r="V2667" s="1153">
        <v>0</v>
      </c>
      <c r="W2667" s="1153">
        <f>Q2667/M2667</f>
        <v>383.64633955165385</v>
      </c>
      <c r="X2667" s="1153">
        <v>85.16</v>
      </c>
      <c r="Y2667" s="788" t="s">
        <v>431</v>
      </c>
    </row>
    <row r="2668" spans="1:25" ht="13.5" thickBot="1" x14ac:dyDescent="0.25">
      <c r="A2668" s="437"/>
      <c r="B2668" s="34"/>
      <c r="C2668" s="34"/>
      <c r="D2668" s="132"/>
      <c r="E2668" s="1168"/>
      <c r="F2668" s="530" t="s">
        <v>31</v>
      </c>
      <c r="G2668" s="501" t="s">
        <v>18</v>
      </c>
      <c r="H2668" s="501" t="s">
        <v>18</v>
      </c>
      <c r="I2668" s="501" t="s">
        <v>18</v>
      </c>
      <c r="J2668" s="501" t="s">
        <v>18</v>
      </c>
      <c r="K2668" s="501" t="s">
        <v>18</v>
      </c>
      <c r="L2668" s="109">
        <f>L2667</f>
        <v>693</v>
      </c>
      <c r="M2668" s="109">
        <f t="shared" ref="M2668:O2668" si="1782">M2667</f>
        <v>637.9</v>
      </c>
      <c r="N2668" s="109">
        <f t="shared" si="1782"/>
        <v>430.92</v>
      </c>
      <c r="O2668" s="1163">
        <f t="shared" si="1782"/>
        <v>41</v>
      </c>
      <c r="P2668" s="350" t="s">
        <v>18</v>
      </c>
      <c r="Q2668" s="1166">
        <f>SUM(Q2667)</f>
        <v>244728</v>
      </c>
      <c r="R2668" s="109">
        <f t="shared" ref="R2668:V2668" si="1783">SUM(R2667)</f>
        <v>0</v>
      </c>
      <c r="S2668" s="109">
        <f t="shared" si="1783"/>
        <v>147468.81</v>
      </c>
      <c r="T2668" s="109">
        <f t="shared" si="1783"/>
        <v>0</v>
      </c>
      <c r="U2668" s="109">
        <f t="shared" si="1783"/>
        <v>97259.19</v>
      </c>
      <c r="V2668" s="109">
        <f t="shared" si="1783"/>
        <v>0</v>
      </c>
      <c r="W2668" s="109" t="s">
        <v>18</v>
      </c>
      <c r="X2668" s="109" t="s">
        <v>18</v>
      </c>
      <c r="Y2668" s="501" t="s">
        <v>18</v>
      </c>
    </row>
    <row r="2669" spans="1:25" ht="13.5" thickBot="1" x14ac:dyDescent="0.25">
      <c r="A2669" s="437"/>
      <c r="B2669" s="34"/>
      <c r="C2669" s="34"/>
      <c r="D2669" s="132"/>
      <c r="E2669" s="167">
        <v>6</v>
      </c>
      <c r="F2669" s="33" t="s">
        <v>138</v>
      </c>
      <c r="G2669" s="27" t="s">
        <v>18</v>
      </c>
      <c r="H2669" s="27" t="s">
        <v>18</v>
      </c>
      <c r="I2669" s="27" t="s">
        <v>18</v>
      </c>
      <c r="J2669" s="27" t="s">
        <v>18</v>
      </c>
      <c r="K2669" s="27" t="s">
        <v>18</v>
      </c>
      <c r="L2669" s="61">
        <f>L2670+L2674+L2677+L2681</f>
        <v>1605.7</v>
      </c>
      <c r="M2669" s="61">
        <f>M2670+M2674+M2677+M2681</f>
        <v>1265.3</v>
      </c>
      <c r="N2669" s="61">
        <f>N2670+N2674+N2677+N2681</f>
        <v>617.41000000000008</v>
      </c>
      <c r="O2669" s="137">
        <f>O2670+O2674+O2677+O2681</f>
        <v>61</v>
      </c>
      <c r="P2669" s="335" t="s">
        <v>18</v>
      </c>
      <c r="Q2669" s="28">
        <f>Q2670+Q2674+Q2677</f>
        <v>14298318.4</v>
      </c>
      <c r="R2669" s="384">
        <f t="shared" ref="R2669:V2669" si="1784">R2670+R2674+R2677</f>
        <v>0</v>
      </c>
      <c r="S2669" s="61">
        <f t="shared" si="1784"/>
        <v>9185663.6300000008</v>
      </c>
      <c r="T2669" s="61">
        <f t="shared" si="1784"/>
        <v>241209.69</v>
      </c>
      <c r="U2669" s="61">
        <f t="shared" si="1784"/>
        <v>4871445.08</v>
      </c>
      <c r="V2669" s="61">
        <f t="shared" si="1784"/>
        <v>0</v>
      </c>
      <c r="W2669" s="101" t="s">
        <v>18</v>
      </c>
      <c r="X2669" s="101" t="s">
        <v>18</v>
      </c>
      <c r="Y2669" s="102" t="s">
        <v>18</v>
      </c>
    </row>
    <row r="2670" spans="1:25" ht="13.5" thickBot="1" x14ac:dyDescent="0.25">
      <c r="A2670" s="437"/>
      <c r="B2670" s="34"/>
      <c r="C2670" s="34"/>
      <c r="D2670" s="132"/>
      <c r="E2670" s="55" t="s">
        <v>214</v>
      </c>
      <c r="F2670" s="33" t="s">
        <v>139</v>
      </c>
      <c r="G2670" s="27" t="s">
        <v>18</v>
      </c>
      <c r="H2670" s="27" t="s">
        <v>18</v>
      </c>
      <c r="I2670" s="27" t="s">
        <v>18</v>
      </c>
      <c r="J2670" s="27" t="s">
        <v>18</v>
      </c>
      <c r="K2670" s="27" t="s">
        <v>18</v>
      </c>
      <c r="L2670" s="28">
        <f>L2673</f>
        <v>558.4</v>
      </c>
      <c r="M2670" s="28">
        <f>M2673</f>
        <v>514.4</v>
      </c>
      <c r="N2670" s="28">
        <f>N2673</f>
        <v>322.61</v>
      </c>
      <c r="O2670" s="136">
        <f>O2673</f>
        <v>24</v>
      </c>
      <c r="P2670" s="335" t="s">
        <v>18</v>
      </c>
      <c r="Q2670" s="28">
        <v>10741060.4</v>
      </c>
      <c r="R2670" s="373">
        <v>0</v>
      </c>
      <c r="S2670" s="28">
        <v>7229924.870000001</v>
      </c>
      <c r="T2670" s="28">
        <v>0</v>
      </c>
      <c r="U2670" s="28">
        <v>3511135.53</v>
      </c>
      <c r="V2670" s="28">
        <v>0</v>
      </c>
      <c r="W2670" s="101" t="s">
        <v>18</v>
      </c>
      <c r="X2670" s="101" t="s">
        <v>18</v>
      </c>
      <c r="Y2670" s="102" t="s">
        <v>18</v>
      </c>
    </row>
    <row r="2671" spans="1:25" ht="15" x14ac:dyDescent="0.2">
      <c r="A2671" s="484" t="s">
        <v>1442</v>
      </c>
      <c r="B2671" s="97" t="s">
        <v>2068</v>
      </c>
      <c r="C2671" s="97">
        <v>10</v>
      </c>
      <c r="D2671" s="211" t="s">
        <v>2129</v>
      </c>
      <c r="E2671" s="950" t="s">
        <v>215</v>
      </c>
      <c r="F2671" s="320" t="s">
        <v>434</v>
      </c>
      <c r="G2671" s="286" t="s">
        <v>38</v>
      </c>
      <c r="H2671" s="952">
        <v>1970</v>
      </c>
      <c r="I2671" s="952"/>
      <c r="J2671" s="286" t="s">
        <v>93</v>
      </c>
      <c r="K2671" s="952">
        <v>2</v>
      </c>
      <c r="L2671" s="200">
        <v>558.4</v>
      </c>
      <c r="M2671" s="200">
        <v>514.4</v>
      </c>
      <c r="N2671" s="200">
        <v>322.61</v>
      </c>
      <c r="O2671" s="280">
        <v>24</v>
      </c>
      <c r="P2671" s="336" t="s">
        <v>2129</v>
      </c>
      <c r="Q2671" s="200">
        <v>7132040</v>
      </c>
      <c r="R2671" s="390">
        <v>0</v>
      </c>
      <c r="S2671" s="200">
        <v>4800653.8900000006</v>
      </c>
      <c r="T2671" s="200">
        <v>0</v>
      </c>
      <c r="U2671" s="200">
        <v>2331386.11</v>
      </c>
      <c r="V2671" s="200">
        <v>0</v>
      </c>
      <c r="W2671" s="956">
        <f>Q2671/M2671</f>
        <v>13864.774494556767</v>
      </c>
      <c r="X2671" s="281">
        <v>6283.81</v>
      </c>
      <c r="Y2671" s="321">
        <v>44926</v>
      </c>
    </row>
    <row r="2672" spans="1:25" ht="15" x14ac:dyDescent="0.2">
      <c r="A2672" s="484" t="s">
        <v>1442</v>
      </c>
      <c r="B2672" s="97" t="s">
        <v>2069</v>
      </c>
      <c r="C2672" s="97">
        <v>8</v>
      </c>
      <c r="D2672" s="211" t="s">
        <v>45</v>
      </c>
      <c r="E2672" s="951" t="s">
        <v>215</v>
      </c>
      <c r="F2672" s="269" t="s">
        <v>434</v>
      </c>
      <c r="G2672" s="156" t="s">
        <v>38</v>
      </c>
      <c r="H2672" s="953">
        <v>1970</v>
      </c>
      <c r="I2672" s="953"/>
      <c r="J2672" s="156" t="s">
        <v>93</v>
      </c>
      <c r="K2672" s="953">
        <v>2</v>
      </c>
      <c r="L2672" s="150">
        <v>558.4</v>
      </c>
      <c r="M2672" s="150">
        <v>514.4</v>
      </c>
      <c r="N2672" s="150">
        <v>322.61</v>
      </c>
      <c r="O2672" s="134">
        <v>24</v>
      </c>
      <c r="P2672" s="336" t="s">
        <v>45</v>
      </c>
      <c r="Q2672" s="150">
        <v>3609020.4</v>
      </c>
      <c r="R2672" s="371">
        <v>0</v>
      </c>
      <c r="S2672" s="150">
        <v>2429270.98</v>
      </c>
      <c r="T2672" s="150">
        <v>0</v>
      </c>
      <c r="U2672" s="150">
        <v>1179749.42</v>
      </c>
      <c r="V2672" s="150">
        <v>0</v>
      </c>
      <c r="W2672" s="956">
        <f>Q2672/N2672</f>
        <v>11186.945227984254</v>
      </c>
      <c r="X2672" s="956">
        <v>11783.72</v>
      </c>
      <c r="Y2672" s="642">
        <v>44926</v>
      </c>
    </row>
    <row r="2673" spans="1:25" ht="13.5" thickBot="1" x14ac:dyDescent="0.25">
      <c r="A2673" s="437"/>
      <c r="B2673" s="34"/>
      <c r="C2673" s="34"/>
      <c r="D2673" s="132"/>
      <c r="E2673" s="322"/>
      <c r="F2673" s="42" t="s">
        <v>31</v>
      </c>
      <c r="G2673" s="83" t="s">
        <v>18</v>
      </c>
      <c r="H2673" s="83" t="s">
        <v>18</v>
      </c>
      <c r="I2673" s="83" t="s">
        <v>18</v>
      </c>
      <c r="J2673" s="83" t="s">
        <v>18</v>
      </c>
      <c r="K2673" s="83" t="s">
        <v>18</v>
      </c>
      <c r="L2673" s="220">
        <f>L2671</f>
        <v>558.4</v>
      </c>
      <c r="M2673" s="220">
        <f>M2671</f>
        <v>514.4</v>
      </c>
      <c r="N2673" s="220">
        <f>N2671</f>
        <v>322.61</v>
      </c>
      <c r="O2673" s="221">
        <f>O2671</f>
        <v>24</v>
      </c>
      <c r="P2673" s="344" t="s">
        <v>18</v>
      </c>
      <c r="Q2673" s="78">
        <v>10741060.4</v>
      </c>
      <c r="R2673" s="392">
        <v>0</v>
      </c>
      <c r="S2673" s="220">
        <v>7229924.870000001</v>
      </c>
      <c r="T2673" s="220">
        <v>0</v>
      </c>
      <c r="U2673" s="220">
        <v>3511135.53</v>
      </c>
      <c r="V2673" s="220">
        <v>0</v>
      </c>
      <c r="W2673" s="128" t="s">
        <v>18</v>
      </c>
      <c r="X2673" s="128" t="s">
        <v>18</v>
      </c>
      <c r="Y2673" s="129" t="s">
        <v>18</v>
      </c>
    </row>
    <row r="2674" spans="1:25" ht="13.5" thickBot="1" x14ac:dyDescent="0.25">
      <c r="A2674" s="437"/>
      <c r="B2674" s="34"/>
      <c r="C2674" s="34"/>
      <c r="D2674" s="132"/>
      <c r="E2674" s="55" t="s">
        <v>221</v>
      </c>
      <c r="F2674" s="33" t="s">
        <v>140</v>
      </c>
      <c r="G2674" s="27" t="s">
        <v>18</v>
      </c>
      <c r="H2674" s="27" t="s">
        <v>18</v>
      </c>
      <c r="I2674" s="27" t="s">
        <v>18</v>
      </c>
      <c r="J2674" s="27" t="s">
        <v>18</v>
      </c>
      <c r="K2674" s="27" t="s">
        <v>18</v>
      </c>
      <c r="L2674" s="28">
        <f>L2676</f>
        <v>752.5</v>
      </c>
      <c r="M2674" s="28">
        <f>M2676</f>
        <v>532.1</v>
      </c>
      <c r="N2674" s="28">
        <f>N2676</f>
        <v>0</v>
      </c>
      <c r="O2674" s="136">
        <f>O2676</f>
        <v>26</v>
      </c>
      <c r="P2674" s="335" t="s">
        <v>18</v>
      </c>
      <c r="Q2674" s="28">
        <f>Q2676</f>
        <v>2941462</v>
      </c>
      <c r="R2674" s="373">
        <f t="shared" ref="R2674:V2674" si="1785">R2676</f>
        <v>0</v>
      </c>
      <c r="S2674" s="28">
        <f t="shared" si="1785"/>
        <v>1564006.77</v>
      </c>
      <c r="T2674" s="28">
        <f t="shared" si="1785"/>
        <v>241209.69</v>
      </c>
      <c r="U2674" s="28">
        <f t="shared" si="1785"/>
        <v>1136245.54</v>
      </c>
      <c r="V2674" s="28">
        <f t="shared" si="1785"/>
        <v>0</v>
      </c>
      <c r="W2674" s="101" t="s">
        <v>18</v>
      </c>
      <c r="X2674" s="101" t="s">
        <v>18</v>
      </c>
      <c r="Y2674" s="102" t="s">
        <v>18</v>
      </c>
    </row>
    <row r="2675" spans="1:25" ht="15" x14ac:dyDescent="0.2">
      <c r="A2675" s="484" t="s">
        <v>1220</v>
      </c>
      <c r="B2675" s="97" t="s">
        <v>1625</v>
      </c>
      <c r="C2675" s="97">
        <v>11</v>
      </c>
      <c r="D2675" s="211" t="s">
        <v>436</v>
      </c>
      <c r="E2675" s="950" t="s">
        <v>222</v>
      </c>
      <c r="F2675" s="311" t="s">
        <v>435</v>
      </c>
      <c r="G2675" s="286" t="s">
        <v>38</v>
      </c>
      <c r="H2675" s="952">
        <v>1972</v>
      </c>
      <c r="I2675" s="952"/>
      <c r="J2675" s="286" t="s">
        <v>93</v>
      </c>
      <c r="K2675" s="286">
        <v>2</v>
      </c>
      <c r="L2675" s="200">
        <v>752.5</v>
      </c>
      <c r="M2675" s="200">
        <v>532.1</v>
      </c>
      <c r="N2675" s="200">
        <v>0</v>
      </c>
      <c r="O2675" s="280">
        <v>26</v>
      </c>
      <c r="P2675" s="341" t="s">
        <v>436</v>
      </c>
      <c r="Q2675" s="200">
        <v>2941462</v>
      </c>
      <c r="R2675" s="390">
        <v>0</v>
      </c>
      <c r="S2675" s="200">
        <v>1564006.77</v>
      </c>
      <c r="T2675" s="200">
        <v>241209.69</v>
      </c>
      <c r="U2675" s="200">
        <v>1136245.54</v>
      </c>
      <c r="V2675" s="200">
        <v>0</v>
      </c>
      <c r="W2675" s="281">
        <f>Q2675/L2675</f>
        <v>3908.9196013289038</v>
      </c>
      <c r="X2675" s="281">
        <v>3992.57</v>
      </c>
      <c r="Y2675" s="272">
        <v>44926</v>
      </c>
    </row>
    <row r="2676" spans="1:25" ht="13.5" thickBot="1" x14ac:dyDescent="0.25">
      <c r="A2676" s="437"/>
      <c r="B2676" s="34"/>
      <c r="C2676" s="34"/>
      <c r="D2676" s="132"/>
      <c r="E2676" s="322"/>
      <c r="F2676" s="42" t="s">
        <v>31</v>
      </c>
      <c r="G2676" s="83" t="s">
        <v>18</v>
      </c>
      <c r="H2676" s="83" t="s">
        <v>18</v>
      </c>
      <c r="I2676" s="83" t="s">
        <v>18</v>
      </c>
      <c r="J2676" s="83" t="s">
        <v>18</v>
      </c>
      <c r="K2676" s="83" t="s">
        <v>18</v>
      </c>
      <c r="L2676" s="220">
        <f>L2675</f>
        <v>752.5</v>
      </c>
      <c r="M2676" s="220">
        <f>M2675</f>
        <v>532.1</v>
      </c>
      <c r="N2676" s="220">
        <f>N2675</f>
        <v>0</v>
      </c>
      <c r="O2676" s="221">
        <f>O2675</f>
        <v>26</v>
      </c>
      <c r="P2676" s="344" t="s">
        <v>18</v>
      </c>
      <c r="Q2676" s="78">
        <f t="shared" ref="Q2676:T2676" si="1786">Q2675</f>
        <v>2941462</v>
      </c>
      <c r="R2676" s="387">
        <f t="shared" si="1786"/>
        <v>0</v>
      </c>
      <c r="S2676" s="78">
        <f t="shared" si="1786"/>
        <v>1564006.77</v>
      </c>
      <c r="T2676" s="78">
        <f t="shared" si="1786"/>
        <v>241209.69</v>
      </c>
      <c r="U2676" s="78">
        <f>U2675</f>
        <v>1136245.54</v>
      </c>
      <c r="V2676" s="78">
        <v>0</v>
      </c>
      <c r="W2676" s="128" t="s">
        <v>18</v>
      </c>
      <c r="X2676" s="128" t="s">
        <v>18</v>
      </c>
      <c r="Y2676" s="129" t="s">
        <v>18</v>
      </c>
    </row>
    <row r="2677" spans="1:25" ht="13.5" thickBot="1" x14ac:dyDescent="0.25">
      <c r="A2677" s="437"/>
      <c r="B2677" s="34"/>
      <c r="C2677" s="34"/>
      <c r="D2677" s="132"/>
      <c r="E2677" s="55" t="s">
        <v>224</v>
      </c>
      <c r="F2677" s="33" t="s">
        <v>227</v>
      </c>
      <c r="G2677" s="27" t="s">
        <v>18</v>
      </c>
      <c r="H2677" s="27" t="s">
        <v>18</v>
      </c>
      <c r="I2677" s="27" t="s">
        <v>18</v>
      </c>
      <c r="J2677" s="27" t="s">
        <v>18</v>
      </c>
      <c r="K2677" s="27" t="s">
        <v>18</v>
      </c>
      <c r="L2677" s="28">
        <f>L2680</f>
        <v>294.8</v>
      </c>
      <c r="M2677" s="28">
        <f t="shared" ref="M2677:O2677" si="1787">M2680</f>
        <v>218.8</v>
      </c>
      <c r="N2677" s="28">
        <f t="shared" si="1787"/>
        <v>294.8</v>
      </c>
      <c r="O2677" s="136">
        <f t="shared" si="1787"/>
        <v>11</v>
      </c>
      <c r="P2677" s="335" t="s">
        <v>18</v>
      </c>
      <c r="Q2677" s="28">
        <f>Q2680</f>
        <v>615796</v>
      </c>
      <c r="R2677" s="373">
        <f t="shared" ref="R2677:U2677" si="1788">R2680</f>
        <v>0</v>
      </c>
      <c r="S2677" s="28">
        <f t="shared" si="1788"/>
        <v>391731.99</v>
      </c>
      <c r="T2677" s="28">
        <f t="shared" si="1788"/>
        <v>0</v>
      </c>
      <c r="U2677" s="28">
        <f t="shared" si="1788"/>
        <v>224064.01</v>
      </c>
      <c r="V2677" s="28">
        <v>0</v>
      </c>
      <c r="W2677" s="101" t="s">
        <v>18</v>
      </c>
      <c r="X2677" s="101" t="s">
        <v>18</v>
      </c>
      <c r="Y2677" s="102" t="s">
        <v>18</v>
      </c>
    </row>
    <row r="2678" spans="1:25" ht="15" x14ac:dyDescent="0.2">
      <c r="A2678" s="484" t="s">
        <v>1221</v>
      </c>
      <c r="B2678" s="97" t="s">
        <v>1629</v>
      </c>
      <c r="C2678" s="97">
        <v>1</v>
      </c>
      <c r="D2678" s="211" t="s">
        <v>2272</v>
      </c>
      <c r="E2678" s="405" t="s">
        <v>225</v>
      </c>
      <c r="F2678" s="173" t="s">
        <v>437</v>
      </c>
      <c r="G2678" s="158" t="s">
        <v>38</v>
      </c>
      <c r="H2678" s="159">
        <v>1960</v>
      </c>
      <c r="I2678" s="159"/>
      <c r="J2678" s="158" t="s">
        <v>226</v>
      </c>
      <c r="K2678" s="158">
        <v>1</v>
      </c>
      <c r="L2678" s="160">
        <v>294.8</v>
      </c>
      <c r="M2678" s="161">
        <v>218.8</v>
      </c>
      <c r="N2678" s="160">
        <v>294.8</v>
      </c>
      <c r="O2678" s="162">
        <v>11</v>
      </c>
      <c r="P2678" s="336" t="s">
        <v>2111</v>
      </c>
      <c r="Q2678" s="160">
        <v>401264</v>
      </c>
      <c r="R2678" s="394">
        <v>0</v>
      </c>
      <c r="S2678" s="160">
        <v>255259.73</v>
      </c>
      <c r="T2678" s="282">
        <v>0</v>
      </c>
      <c r="U2678" s="160">
        <v>146004.26999999999</v>
      </c>
      <c r="V2678" s="282">
        <v>0</v>
      </c>
      <c r="W2678" s="956">
        <f t="shared" ref="W2678:W2679" si="1789">Q2678/L2678</f>
        <v>1361.1397557666214</v>
      </c>
      <c r="X2678" s="163">
        <v>1361.14</v>
      </c>
      <c r="Y2678" s="164">
        <v>44926</v>
      </c>
    </row>
    <row r="2679" spans="1:25" ht="15" x14ac:dyDescent="0.2">
      <c r="A2679" s="484" t="s">
        <v>1221</v>
      </c>
      <c r="B2679" s="97" t="s">
        <v>1628</v>
      </c>
      <c r="C2679" s="97">
        <v>5</v>
      </c>
      <c r="D2679" s="211" t="s">
        <v>2271</v>
      </c>
      <c r="E2679" s="951" t="s">
        <v>225</v>
      </c>
      <c r="F2679" s="184" t="s">
        <v>437</v>
      </c>
      <c r="G2679" s="156" t="s">
        <v>38</v>
      </c>
      <c r="H2679" s="953">
        <v>1960</v>
      </c>
      <c r="I2679" s="953"/>
      <c r="J2679" s="156" t="s">
        <v>226</v>
      </c>
      <c r="K2679" s="156">
        <v>1</v>
      </c>
      <c r="L2679" s="150">
        <v>294.8</v>
      </c>
      <c r="M2679" s="186">
        <v>218.8</v>
      </c>
      <c r="N2679" s="150">
        <v>294.8</v>
      </c>
      <c r="O2679" s="134">
        <v>11</v>
      </c>
      <c r="P2679" s="336" t="s">
        <v>2120</v>
      </c>
      <c r="Q2679" s="150">
        <v>214532</v>
      </c>
      <c r="R2679" s="371">
        <v>0</v>
      </c>
      <c r="S2679" s="150">
        <v>136472.26</v>
      </c>
      <c r="T2679" s="150">
        <v>0</v>
      </c>
      <c r="U2679" s="150">
        <v>78059.740000000005</v>
      </c>
      <c r="V2679" s="150">
        <v>0</v>
      </c>
      <c r="W2679" s="956">
        <f t="shared" si="1789"/>
        <v>727.72048846675705</v>
      </c>
      <c r="X2679" s="956">
        <v>727.72</v>
      </c>
      <c r="Y2679" s="157">
        <v>44926</v>
      </c>
    </row>
    <row r="2680" spans="1:25" ht="13.5" thickBot="1" x14ac:dyDescent="0.25">
      <c r="A2680" s="437"/>
      <c r="B2680" s="34"/>
      <c r="C2680" s="34"/>
      <c r="D2680" s="132"/>
      <c r="E2680" s="420"/>
      <c r="F2680" s="42" t="s">
        <v>31</v>
      </c>
      <c r="G2680" s="83" t="s">
        <v>18</v>
      </c>
      <c r="H2680" s="83" t="s">
        <v>18</v>
      </c>
      <c r="I2680" s="83" t="s">
        <v>18</v>
      </c>
      <c r="J2680" s="83" t="s">
        <v>18</v>
      </c>
      <c r="K2680" s="83" t="s">
        <v>18</v>
      </c>
      <c r="L2680" s="78">
        <f>L2678</f>
        <v>294.8</v>
      </c>
      <c r="M2680" s="78">
        <f>M2678</f>
        <v>218.8</v>
      </c>
      <c r="N2680" s="78">
        <f>N2678</f>
        <v>294.8</v>
      </c>
      <c r="O2680" s="146">
        <f>O2678</f>
        <v>11</v>
      </c>
      <c r="P2680" s="344" t="s">
        <v>18</v>
      </c>
      <c r="Q2680" s="78">
        <f>Q2678+Q2679</f>
        <v>615796</v>
      </c>
      <c r="R2680" s="387">
        <f t="shared" ref="R2680:U2680" si="1790">R2678+R2679</f>
        <v>0</v>
      </c>
      <c r="S2680" s="78">
        <f t="shared" si="1790"/>
        <v>391731.99</v>
      </c>
      <c r="T2680" s="78">
        <f t="shared" si="1790"/>
        <v>0</v>
      </c>
      <c r="U2680" s="78">
        <f t="shared" si="1790"/>
        <v>224064.01</v>
      </c>
      <c r="V2680" s="78">
        <v>0</v>
      </c>
      <c r="W2680" s="128" t="s">
        <v>18</v>
      </c>
      <c r="X2680" s="128" t="s">
        <v>18</v>
      </c>
      <c r="Y2680" s="129" t="s">
        <v>18</v>
      </c>
    </row>
    <row r="2681" spans="1:25" ht="13.5" thickBot="1" x14ac:dyDescent="0.25">
      <c r="A2681" s="437"/>
      <c r="B2681" s="34"/>
      <c r="C2681" s="34"/>
      <c r="D2681" s="132"/>
      <c r="E2681" s="55" t="s">
        <v>229</v>
      </c>
      <c r="F2681" s="33" t="s">
        <v>141</v>
      </c>
      <c r="G2681" s="27" t="s">
        <v>18</v>
      </c>
      <c r="H2681" s="27" t="s">
        <v>18</v>
      </c>
      <c r="I2681" s="27" t="s">
        <v>18</v>
      </c>
      <c r="J2681" s="27" t="s">
        <v>18</v>
      </c>
      <c r="K2681" s="27" t="s">
        <v>18</v>
      </c>
      <c r="L2681" s="28">
        <v>0</v>
      </c>
      <c r="M2681" s="28">
        <v>0</v>
      </c>
      <c r="N2681" s="28">
        <v>0</v>
      </c>
      <c r="O2681" s="136">
        <v>0</v>
      </c>
      <c r="P2681" s="335" t="s">
        <v>18</v>
      </c>
      <c r="Q2681" s="28">
        <v>0</v>
      </c>
      <c r="R2681" s="373">
        <v>0</v>
      </c>
      <c r="S2681" s="28">
        <v>0</v>
      </c>
      <c r="T2681" s="28">
        <v>0</v>
      </c>
      <c r="U2681" s="28">
        <v>0</v>
      </c>
      <c r="V2681" s="28">
        <v>0</v>
      </c>
      <c r="W2681" s="101" t="s">
        <v>18</v>
      </c>
      <c r="X2681" s="101" t="s">
        <v>18</v>
      </c>
      <c r="Y2681" s="102" t="s">
        <v>18</v>
      </c>
    </row>
    <row r="2682" spans="1:25" ht="13.5" thickBot="1" x14ac:dyDescent="0.25">
      <c r="A2682" s="437"/>
      <c r="B2682" s="34"/>
      <c r="C2682" s="34"/>
      <c r="D2682" s="132"/>
      <c r="E2682" s="366" t="s">
        <v>563</v>
      </c>
      <c r="F2682" s="26" t="s">
        <v>565</v>
      </c>
      <c r="G2682" s="60" t="s">
        <v>18</v>
      </c>
      <c r="H2682" s="60" t="s">
        <v>18</v>
      </c>
      <c r="I2682" s="60" t="s">
        <v>18</v>
      </c>
      <c r="J2682" s="60" t="s">
        <v>18</v>
      </c>
      <c r="K2682" s="60" t="s">
        <v>18</v>
      </c>
      <c r="L2682" s="28">
        <v>0</v>
      </c>
      <c r="M2682" s="28">
        <v>0</v>
      </c>
      <c r="N2682" s="28"/>
      <c r="O2682" s="136">
        <v>0</v>
      </c>
      <c r="P2682" s="338" t="s">
        <v>18</v>
      </c>
      <c r="Q2682" s="28">
        <v>0</v>
      </c>
      <c r="R2682" s="373">
        <v>0</v>
      </c>
      <c r="S2682" s="28">
        <v>0</v>
      </c>
      <c r="T2682" s="28">
        <v>0</v>
      </c>
      <c r="U2682" s="28">
        <v>0</v>
      </c>
      <c r="V2682" s="28">
        <v>0</v>
      </c>
      <c r="W2682" s="101" t="s">
        <v>18</v>
      </c>
      <c r="X2682" s="101" t="s">
        <v>18</v>
      </c>
      <c r="Y2682" s="102" t="s">
        <v>18</v>
      </c>
    </row>
    <row r="2683" spans="1:25" ht="13.5" thickBot="1" x14ac:dyDescent="0.25">
      <c r="A2683" s="437"/>
      <c r="B2683" s="34"/>
      <c r="C2683" s="34"/>
      <c r="D2683" s="132"/>
      <c r="E2683" s="54" t="s">
        <v>61</v>
      </c>
      <c r="F2683" s="33" t="s">
        <v>142</v>
      </c>
      <c r="G2683" s="27" t="s">
        <v>18</v>
      </c>
      <c r="H2683" s="27" t="s">
        <v>18</v>
      </c>
      <c r="I2683" s="27" t="s">
        <v>18</v>
      </c>
      <c r="J2683" s="27" t="s">
        <v>18</v>
      </c>
      <c r="K2683" s="27" t="s">
        <v>18</v>
      </c>
      <c r="L2683" s="28">
        <f>L2684+L2730</f>
        <v>14341.500000000002</v>
      </c>
      <c r="M2683" s="28">
        <f t="shared" ref="M2683:O2683" si="1791">M2684+M2730</f>
        <v>10990.4</v>
      </c>
      <c r="N2683" s="28">
        <f t="shared" si="1791"/>
        <v>5623.5</v>
      </c>
      <c r="O2683" s="136">
        <f t="shared" si="1791"/>
        <v>400</v>
      </c>
      <c r="P2683" s="335" t="s">
        <v>18</v>
      </c>
      <c r="Q2683" s="28">
        <f>Q2684+Q2730</f>
        <v>29358842</v>
      </c>
      <c r="R2683" s="373">
        <f t="shared" ref="R2683:U2683" si="1792">R2684+R2730</f>
        <v>0</v>
      </c>
      <c r="S2683" s="28">
        <f t="shared" si="1792"/>
        <v>18860212.34</v>
      </c>
      <c r="T2683" s="28">
        <f t="shared" si="1792"/>
        <v>0</v>
      </c>
      <c r="U2683" s="28">
        <f t="shared" si="1792"/>
        <v>10498629.66</v>
      </c>
      <c r="V2683" s="28">
        <f t="shared" ref="V2683" si="1793">V2684+V2730</f>
        <v>0</v>
      </c>
      <c r="W2683" s="101" t="s">
        <v>18</v>
      </c>
      <c r="X2683" s="101" t="s">
        <v>18</v>
      </c>
      <c r="Y2683" s="102" t="s">
        <v>18</v>
      </c>
    </row>
    <row r="2684" spans="1:25" ht="13.5" thickBot="1" x14ac:dyDescent="0.25">
      <c r="A2684" s="437"/>
      <c r="B2684" s="34"/>
      <c r="C2684" s="34"/>
      <c r="D2684" s="132"/>
      <c r="E2684" s="55" t="s">
        <v>231</v>
      </c>
      <c r="F2684" s="33" t="s">
        <v>143</v>
      </c>
      <c r="G2684" s="27" t="s">
        <v>18</v>
      </c>
      <c r="H2684" s="27" t="s">
        <v>18</v>
      </c>
      <c r="I2684" s="27" t="s">
        <v>18</v>
      </c>
      <c r="J2684" s="27" t="s">
        <v>18</v>
      </c>
      <c r="K2684" s="27" t="s">
        <v>18</v>
      </c>
      <c r="L2684" s="28">
        <f>L2689+L2694+L2697+L2704+L2706+L2713+L2722+L2729</f>
        <v>14341.500000000002</v>
      </c>
      <c r="M2684" s="28">
        <f>M2689+M2694+M2697+M2704+M2706+M2713+M2722+M2729</f>
        <v>10990.4</v>
      </c>
      <c r="N2684" s="28">
        <f>N2689+N2694+N2697+N2704+N2706+N2713+N2722+N2729</f>
        <v>5623.5</v>
      </c>
      <c r="O2684" s="136">
        <f>O2689+O2694+O2697+O2704+O2706+O2713+O2722+O2729</f>
        <v>400</v>
      </c>
      <c r="P2684" s="335" t="s">
        <v>18</v>
      </c>
      <c r="Q2684" s="28">
        <f t="shared" ref="Q2684:V2684" si="1794">Q2689+Q2694+Q2697+Q2704+Q2706+Q2713+Q2722+Q2729</f>
        <v>29358842</v>
      </c>
      <c r="R2684" s="373">
        <f t="shared" si="1794"/>
        <v>0</v>
      </c>
      <c r="S2684" s="28">
        <f t="shared" si="1794"/>
        <v>18860212.34</v>
      </c>
      <c r="T2684" s="28">
        <f t="shared" si="1794"/>
        <v>0</v>
      </c>
      <c r="U2684" s="28">
        <f t="shared" si="1794"/>
        <v>10498629.66</v>
      </c>
      <c r="V2684" s="28">
        <f t="shared" si="1794"/>
        <v>0</v>
      </c>
      <c r="W2684" s="101" t="s">
        <v>18</v>
      </c>
      <c r="X2684" s="101" t="s">
        <v>18</v>
      </c>
      <c r="Y2684" s="102" t="s">
        <v>18</v>
      </c>
    </row>
    <row r="2685" spans="1:25" ht="15" x14ac:dyDescent="0.2">
      <c r="A2685" s="484" t="s">
        <v>1443</v>
      </c>
      <c r="B2685" s="97" t="s">
        <v>2070</v>
      </c>
      <c r="C2685" s="97">
        <v>3</v>
      </c>
      <c r="D2685" s="211" t="s">
        <v>2274</v>
      </c>
      <c r="E2685" s="333" t="s">
        <v>216</v>
      </c>
      <c r="F2685" s="311" t="s">
        <v>438</v>
      </c>
      <c r="G2685" s="286" t="s">
        <v>38</v>
      </c>
      <c r="H2685" s="952">
        <v>1988</v>
      </c>
      <c r="I2685" s="952"/>
      <c r="J2685" s="287" t="s">
        <v>345</v>
      </c>
      <c r="K2685" s="286">
        <v>2</v>
      </c>
      <c r="L2685" s="200">
        <v>942.6</v>
      </c>
      <c r="M2685" s="200">
        <v>619.4</v>
      </c>
      <c r="N2685" s="200">
        <v>487.5</v>
      </c>
      <c r="O2685" s="280">
        <v>23</v>
      </c>
      <c r="P2685" s="341" t="s">
        <v>2138</v>
      </c>
      <c r="Q2685" s="200">
        <v>1726187</v>
      </c>
      <c r="R2685" s="390">
        <v>0</v>
      </c>
      <c r="S2685" s="200">
        <v>1108907.95</v>
      </c>
      <c r="T2685" s="200">
        <v>0</v>
      </c>
      <c r="U2685" s="200">
        <v>617279.05000000005</v>
      </c>
      <c r="V2685" s="200">
        <v>0</v>
      </c>
      <c r="W2685" s="281">
        <f t="shared" ref="W2685:W2688" si="1795">Q2685/L2685</f>
        <v>1831.3038404413323</v>
      </c>
      <c r="X2685" s="281">
        <v>2786.87</v>
      </c>
      <c r="Y2685" s="272">
        <v>44926</v>
      </c>
    </row>
    <row r="2686" spans="1:25" ht="15" x14ac:dyDescent="0.2">
      <c r="A2686" s="484" t="s">
        <v>1443</v>
      </c>
      <c r="B2686" s="97" t="s">
        <v>2071</v>
      </c>
      <c r="C2686" s="97">
        <v>4</v>
      </c>
      <c r="D2686" s="211" t="s">
        <v>2273</v>
      </c>
      <c r="E2686" s="364" t="s">
        <v>216</v>
      </c>
      <c r="F2686" s="184" t="s">
        <v>438</v>
      </c>
      <c r="G2686" s="156" t="s">
        <v>38</v>
      </c>
      <c r="H2686" s="953">
        <v>1988</v>
      </c>
      <c r="I2686" s="953"/>
      <c r="J2686" s="185" t="s">
        <v>345</v>
      </c>
      <c r="K2686" s="156">
        <v>2</v>
      </c>
      <c r="L2686" s="150">
        <v>942.6</v>
      </c>
      <c r="M2686" s="150">
        <v>619.4</v>
      </c>
      <c r="N2686" s="150">
        <v>487.5</v>
      </c>
      <c r="O2686" s="134">
        <v>23</v>
      </c>
      <c r="P2686" s="336" t="s">
        <v>2115</v>
      </c>
      <c r="Q2686" s="150">
        <v>297405</v>
      </c>
      <c r="R2686" s="371">
        <v>0</v>
      </c>
      <c r="S2686" s="150">
        <v>191053.91</v>
      </c>
      <c r="T2686" s="150">
        <v>0</v>
      </c>
      <c r="U2686" s="150">
        <v>106351.09</v>
      </c>
      <c r="V2686" s="150">
        <v>0</v>
      </c>
      <c r="W2686" s="956">
        <f t="shared" si="1795"/>
        <v>315.51559516231697</v>
      </c>
      <c r="X2686" s="956">
        <v>480.15</v>
      </c>
      <c r="Y2686" s="157">
        <v>44926</v>
      </c>
    </row>
    <row r="2687" spans="1:25" ht="15" x14ac:dyDescent="0.2">
      <c r="A2687" s="484" t="s">
        <v>1443</v>
      </c>
      <c r="B2687" s="97" t="s">
        <v>2070</v>
      </c>
      <c r="C2687" s="97">
        <v>20</v>
      </c>
      <c r="D2687" s="211" t="s">
        <v>2267</v>
      </c>
      <c r="E2687" s="364" t="s">
        <v>216</v>
      </c>
      <c r="F2687" s="184" t="s">
        <v>438</v>
      </c>
      <c r="G2687" s="156" t="s">
        <v>38</v>
      </c>
      <c r="H2687" s="953">
        <v>1988</v>
      </c>
      <c r="I2687" s="953"/>
      <c r="J2687" s="185" t="s">
        <v>345</v>
      </c>
      <c r="K2687" s="156">
        <v>2</v>
      </c>
      <c r="L2687" s="150">
        <v>942.6</v>
      </c>
      <c r="M2687" s="150">
        <v>619.4</v>
      </c>
      <c r="N2687" s="150">
        <v>487.5</v>
      </c>
      <c r="O2687" s="134">
        <v>23</v>
      </c>
      <c r="P2687" s="340" t="s">
        <v>78</v>
      </c>
      <c r="Q2687" s="150">
        <v>92676</v>
      </c>
      <c r="R2687" s="371">
        <v>0</v>
      </c>
      <c r="S2687" s="150">
        <v>59535.35</v>
      </c>
      <c r="T2687" s="150">
        <v>0</v>
      </c>
      <c r="U2687" s="150">
        <v>33140.65</v>
      </c>
      <c r="V2687" s="150">
        <v>0</v>
      </c>
      <c r="W2687" s="956">
        <f t="shared" si="1795"/>
        <v>98.319541693189052</v>
      </c>
      <c r="X2687" s="956">
        <v>98.32</v>
      </c>
      <c r="Y2687" s="157">
        <v>44926</v>
      </c>
    </row>
    <row r="2688" spans="1:25" ht="25.5" x14ac:dyDescent="0.25">
      <c r="A2688" s="484" t="s">
        <v>1443</v>
      </c>
      <c r="B2688" s="97" t="s">
        <v>2071</v>
      </c>
      <c r="C2688" s="97">
        <v>20</v>
      </c>
      <c r="D2688" s="211" t="s">
        <v>2268</v>
      </c>
      <c r="E2688" s="903" t="s">
        <v>216</v>
      </c>
      <c r="F2688" s="904" t="s">
        <v>438</v>
      </c>
      <c r="G2688" s="715" t="s">
        <v>38</v>
      </c>
      <c r="H2688" s="905">
        <v>1988</v>
      </c>
      <c r="I2688" s="905"/>
      <c r="J2688" s="906" t="s">
        <v>345</v>
      </c>
      <c r="K2688" s="715">
        <v>2</v>
      </c>
      <c r="L2688" s="107">
        <v>942.6</v>
      </c>
      <c r="M2688" s="107">
        <v>619.4</v>
      </c>
      <c r="N2688" s="107">
        <v>487.5</v>
      </c>
      <c r="O2688" s="907">
        <v>23</v>
      </c>
      <c r="P2688" s="300" t="s">
        <v>2140</v>
      </c>
      <c r="Q2688" s="107">
        <v>70384</v>
      </c>
      <c r="R2688" s="107">
        <v>0</v>
      </c>
      <c r="S2688" s="107">
        <v>45214.9</v>
      </c>
      <c r="T2688" s="107">
        <v>0</v>
      </c>
      <c r="U2688" s="107">
        <v>25169.1</v>
      </c>
      <c r="V2688" s="107">
        <v>0</v>
      </c>
      <c r="W2688" s="107">
        <f t="shared" si="1795"/>
        <v>74.670061531932944</v>
      </c>
      <c r="X2688" s="107">
        <v>74.67</v>
      </c>
      <c r="Y2688" s="306">
        <v>44926</v>
      </c>
    </row>
    <row r="2689" spans="1:25" x14ac:dyDescent="0.25">
      <c r="A2689" s="437"/>
      <c r="B2689" s="34"/>
      <c r="C2689" s="34"/>
      <c r="D2689" s="132"/>
      <c r="E2689" s="700"/>
      <c r="F2689" s="530" t="s">
        <v>31</v>
      </c>
      <c r="G2689" s="501" t="s">
        <v>18</v>
      </c>
      <c r="H2689" s="501" t="s">
        <v>18</v>
      </c>
      <c r="I2689" s="501" t="s">
        <v>18</v>
      </c>
      <c r="J2689" s="501" t="s">
        <v>18</v>
      </c>
      <c r="K2689" s="501" t="s">
        <v>18</v>
      </c>
      <c r="L2689" s="513">
        <f>L2685</f>
        <v>942.6</v>
      </c>
      <c r="M2689" s="513">
        <f>M2685</f>
        <v>619.4</v>
      </c>
      <c r="N2689" s="513">
        <f>N2685</f>
        <v>487.5</v>
      </c>
      <c r="O2689" s="908">
        <f>O2685</f>
        <v>23</v>
      </c>
      <c r="P2689" s="350" t="s">
        <v>18</v>
      </c>
      <c r="Q2689" s="109">
        <f>SUM(Q2685:Q2688)</f>
        <v>2186652</v>
      </c>
      <c r="R2689" s="109">
        <f t="shared" ref="R2689:U2689" si="1796">SUM(R2685:R2688)</f>
        <v>0</v>
      </c>
      <c r="S2689" s="109">
        <f t="shared" si="1796"/>
        <v>1404712.1099999999</v>
      </c>
      <c r="T2689" s="109">
        <f t="shared" si="1796"/>
        <v>0</v>
      </c>
      <c r="U2689" s="109">
        <f t="shared" si="1796"/>
        <v>781939.89</v>
      </c>
      <c r="V2689" s="109">
        <v>0</v>
      </c>
      <c r="W2689" s="109" t="s">
        <v>18</v>
      </c>
      <c r="X2689" s="109" t="s">
        <v>18</v>
      </c>
      <c r="Y2689" s="110" t="s">
        <v>18</v>
      </c>
    </row>
    <row r="2690" spans="1:25" ht="15" x14ac:dyDescent="0.25">
      <c r="A2690" s="484" t="s">
        <v>1444</v>
      </c>
      <c r="B2690" s="97" t="s">
        <v>2072</v>
      </c>
      <c r="C2690" s="97">
        <v>4</v>
      </c>
      <c r="D2690" s="211" t="s">
        <v>2273</v>
      </c>
      <c r="E2690" s="883" t="s">
        <v>232</v>
      </c>
      <c r="F2690" s="698" t="s">
        <v>987</v>
      </c>
      <c r="G2690" s="284" t="s">
        <v>38</v>
      </c>
      <c r="H2690" s="884">
        <v>1984</v>
      </c>
      <c r="I2690" s="884"/>
      <c r="J2690" s="788" t="s">
        <v>439</v>
      </c>
      <c r="K2690" s="284">
        <v>4</v>
      </c>
      <c r="L2690" s="956">
        <v>3611.3</v>
      </c>
      <c r="M2690" s="956">
        <v>2624.8</v>
      </c>
      <c r="N2690" s="956">
        <v>1015.2</v>
      </c>
      <c r="O2690" s="98">
        <v>89</v>
      </c>
      <c r="P2690" s="336" t="s">
        <v>2115</v>
      </c>
      <c r="Q2690" s="956">
        <v>1191134</v>
      </c>
      <c r="R2690" s="956">
        <v>0</v>
      </c>
      <c r="S2690" s="956">
        <v>765188.22</v>
      </c>
      <c r="T2690" s="956">
        <v>0</v>
      </c>
      <c r="U2690" s="956">
        <v>425945.78</v>
      </c>
      <c r="V2690" s="956">
        <v>0</v>
      </c>
      <c r="W2690" s="956">
        <f t="shared" ref="W2690:W2693" si="1797">Q2690/L2690</f>
        <v>329.83523938747817</v>
      </c>
      <c r="X2690" s="956">
        <v>453.8</v>
      </c>
      <c r="Y2690" s="157">
        <v>44926</v>
      </c>
    </row>
    <row r="2691" spans="1:25" ht="15" x14ac:dyDescent="0.25">
      <c r="A2691" s="484" t="s">
        <v>1444</v>
      </c>
      <c r="B2691" s="97" t="s">
        <v>2073</v>
      </c>
      <c r="C2691" s="97">
        <v>4</v>
      </c>
      <c r="D2691" s="211" t="s">
        <v>2275</v>
      </c>
      <c r="E2691" s="883" t="s">
        <v>232</v>
      </c>
      <c r="F2691" s="698" t="s">
        <v>987</v>
      </c>
      <c r="G2691" s="284" t="s">
        <v>38</v>
      </c>
      <c r="H2691" s="884">
        <v>1984</v>
      </c>
      <c r="I2691" s="884"/>
      <c r="J2691" s="788" t="s">
        <v>439</v>
      </c>
      <c r="K2691" s="284">
        <v>4</v>
      </c>
      <c r="L2691" s="956">
        <v>3611.3</v>
      </c>
      <c r="M2691" s="956">
        <v>2624.8</v>
      </c>
      <c r="N2691" s="956">
        <v>1015.2</v>
      </c>
      <c r="O2691" s="98">
        <v>89</v>
      </c>
      <c r="P2691" s="336" t="s">
        <v>2137</v>
      </c>
      <c r="Q2691" s="956">
        <v>2825807</v>
      </c>
      <c r="R2691" s="956">
        <v>0</v>
      </c>
      <c r="S2691" s="956">
        <v>1815307.29</v>
      </c>
      <c r="T2691" s="956">
        <v>0</v>
      </c>
      <c r="U2691" s="956">
        <v>1010499.71</v>
      </c>
      <c r="V2691" s="956">
        <v>0</v>
      </c>
      <c r="W2691" s="956">
        <f t="shared" si="1797"/>
        <v>782.49023897211532</v>
      </c>
      <c r="X2691" s="956">
        <v>1076.58</v>
      </c>
      <c r="Y2691" s="157">
        <v>44926</v>
      </c>
    </row>
    <row r="2692" spans="1:25" ht="25.5" x14ac:dyDescent="0.25">
      <c r="A2692" s="484" t="s">
        <v>1444</v>
      </c>
      <c r="B2692" s="97" t="s">
        <v>2072</v>
      </c>
      <c r="C2692" s="97">
        <v>20</v>
      </c>
      <c r="D2692" s="211" t="s">
        <v>2268</v>
      </c>
      <c r="E2692" s="883" t="s">
        <v>232</v>
      </c>
      <c r="F2692" s="698" t="s">
        <v>987</v>
      </c>
      <c r="G2692" s="284" t="s">
        <v>38</v>
      </c>
      <c r="H2692" s="884">
        <v>1984</v>
      </c>
      <c r="I2692" s="884"/>
      <c r="J2692" s="788" t="s">
        <v>439</v>
      </c>
      <c r="K2692" s="284">
        <v>4</v>
      </c>
      <c r="L2692" s="956">
        <v>3611.3</v>
      </c>
      <c r="M2692" s="956">
        <v>2624.8</v>
      </c>
      <c r="N2692" s="956">
        <v>1015.2</v>
      </c>
      <c r="O2692" s="98">
        <v>89</v>
      </c>
      <c r="P2692" s="336" t="s">
        <v>2140</v>
      </c>
      <c r="Q2692" s="956">
        <v>313497</v>
      </c>
      <c r="R2692" s="956">
        <v>0</v>
      </c>
      <c r="S2692" s="956">
        <v>201391.46000000002</v>
      </c>
      <c r="T2692" s="956">
        <v>0</v>
      </c>
      <c r="U2692" s="956">
        <v>112105.54</v>
      </c>
      <c r="V2692" s="956">
        <v>0</v>
      </c>
      <c r="W2692" s="956">
        <f t="shared" si="1797"/>
        <v>86.810013014703841</v>
      </c>
      <c r="X2692" s="956">
        <v>86.81</v>
      </c>
      <c r="Y2692" s="157">
        <v>44926</v>
      </c>
    </row>
    <row r="2693" spans="1:25" ht="25.5" x14ac:dyDescent="0.25">
      <c r="A2693" s="484" t="s">
        <v>1444</v>
      </c>
      <c r="B2693" s="97" t="s">
        <v>2073</v>
      </c>
      <c r="C2693" s="97">
        <v>20</v>
      </c>
      <c r="D2693" s="211" t="s">
        <v>2269</v>
      </c>
      <c r="E2693" s="883" t="s">
        <v>232</v>
      </c>
      <c r="F2693" s="698" t="s">
        <v>987</v>
      </c>
      <c r="G2693" s="284" t="s">
        <v>38</v>
      </c>
      <c r="H2693" s="884">
        <v>1984</v>
      </c>
      <c r="I2693" s="884"/>
      <c r="J2693" s="788" t="s">
        <v>439</v>
      </c>
      <c r="K2693" s="284">
        <v>4</v>
      </c>
      <c r="L2693" s="956">
        <v>3611.3</v>
      </c>
      <c r="M2693" s="956">
        <v>2624.8</v>
      </c>
      <c r="N2693" s="956">
        <v>1015.2</v>
      </c>
      <c r="O2693" s="98">
        <v>89</v>
      </c>
      <c r="P2693" s="336" t="s">
        <v>2136</v>
      </c>
      <c r="Q2693" s="956">
        <v>313497</v>
      </c>
      <c r="R2693" s="956">
        <v>0</v>
      </c>
      <c r="S2693" s="956">
        <v>201391.46000000002</v>
      </c>
      <c r="T2693" s="956">
        <v>0</v>
      </c>
      <c r="U2693" s="956">
        <v>112105.54</v>
      </c>
      <c r="V2693" s="956">
        <v>0</v>
      </c>
      <c r="W2693" s="956">
        <f t="shared" si="1797"/>
        <v>86.810013014703841</v>
      </c>
      <c r="X2693" s="956">
        <v>86.81</v>
      </c>
      <c r="Y2693" s="642">
        <v>44926</v>
      </c>
    </row>
    <row r="2694" spans="1:25" x14ac:dyDescent="0.25">
      <c r="A2694" s="437"/>
      <c r="B2694" s="34"/>
      <c r="C2694" s="34"/>
      <c r="D2694" s="132"/>
      <c r="E2694" s="700"/>
      <c r="F2694" s="530" t="s">
        <v>31</v>
      </c>
      <c r="G2694" s="501" t="s">
        <v>18</v>
      </c>
      <c r="H2694" s="501" t="s">
        <v>18</v>
      </c>
      <c r="I2694" s="501" t="s">
        <v>18</v>
      </c>
      <c r="J2694" s="501" t="s">
        <v>18</v>
      </c>
      <c r="K2694" s="501" t="s">
        <v>18</v>
      </c>
      <c r="L2694" s="513">
        <f>L2690</f>
        <v>3611.3</v>
      </c>
      <c r="M2694" s="513">
        <f>M2690</f>
        <v>2624.8</v>
      </c>
      <c r="N2694" s="513">
        <f>N2690</f>
        <v>1015.2</v>
      </c>
      <c r="O2694" s="908">
        <f>O2690</f>
        <v>89</v>
      </c>
      <c r="P2694" s="350" t="s">
        <v>18</v>
      </c>
      <c r="Q2694" s="109">
        <f>SUM(Q2690:Q2693)</f>
        <v>4643935</v>
      </c>
      <c r="R2694" s="109">
        <f t="shared" ref="R2694:U2694" si="1798">SUM(R2690:R2693)</f>
        <v>0</v>
      </c>
      <c r="S2694" s="109">
        <f t="shared" si="1798"/>
        <v>2983278.4299999997</v>
      </c>
      <c r="T2694" s="109">
        <f t="shared" si="1798"/>
        <v>0</v>
      </c>
      <c r="U2694" s="109">
        <f t="shared" si="1798"/>
        <v>1660656.57</v>
      </c>
      <c r="V2694" s="109">
        <v>0</v>
      </c>
      <c r="W2694" s="109" t="s">
        <v>18</v>
      </c>
      <c r="X2694" s="109" t="s">
        <v>18</v>
      </c>
      <c r="Y2694" s="110" t="s">
        <v>18</v>
      </c>
    </row>
    <row r="2695" spans="1:25" ht="15" x14ac:dyDescent="0.25">
      <c r="A2695" s="484" t="s">
        <v>1445</v>
      </c>
      <c r="B2695" s="97" t="s">
        <v>2074</v>
      </c>
      <c r="C2695" s="97">
        <v>4</v>
      </c>
      <c r="D2695" s="211" t="s">
        <v>2275</v>
      </c>
      <c r="E2695" s="883" t="s">
        <v>233</v>
      </c>
      <c r="F2695" s="698" t="s">
        <v>1055</v>
      </c>
      <c r="G2695" s="284" t="s">
        <v>38</v>
      </c>
      <c r="H2695" s="884">
        <v>1984</v>
      </c>
      <c r="I2695" s="884"/>
      <c r="J2695" s="788" t="s">
        <v>439</v>
      </c>
      <c r="K2695" s="284">
        <v>4</v>
      </c>
      <c r="L2695" s="956">
        <v>3616.8</v>
      </c>
      <c r="M2695" s="956">
        <v>2616.6999999999998</v>
      </c>
      <c r="N2695" s="956">
        <v>1031.5</v>
      </c>
      <c r="O2695" s="98">
        <v>101</v>
      </c>
      <c r="P2695" s="336" t="s">
        <v>2137</v>
      </c>
      <c r="Q2695" s="956">
        <v>2817087</v>
      </c>
      <c r="R2695" s="956">
        <v>0</v>
      </c>
      <c r="S2695" s="956">
        <v>1809705.54</v>
      </c>
      <c r="T2695" s="956">
        <v>0</v>
      </c>
      <c r="U2695" s="956">
        <v>1007381.46</v>
      </c>
      <c r="V2695" s="956">
        <v>0</v>
      </c>
      <c r="W2695" s="956">
        <f t="shared" ref="W2695:W2696" si="1799">Q2695/L2695</f>
        <v>778.88934970139348</v>
      </c>
      <c r="X2695" s="956">
        <v>1076.58</v>
      </c>
      <c r="Y2695" s="157">
        <v>44926</v>
      </c>
    </row>
    <row r="2696" spans="1:25" ht="25.5" x14ac:dyDescent="0.25">
      <c r="A2696" s="484" t="s">
        <v>1445</v>
      </c>
      <c r="B2696" s="97" t="s">
        <v>2074</v>
      </c>
      <c r="C2696" s="97">
        <v>20</v>
      </c>
      <c r="D2696" s="211" t="s">
        <v>2269</v>
      </c>
      <c r="E2696" s="883" t="s">
        <v>233</v>
      </c>
      <c r="F2696" s="698" t="s">
        <v>1055</v>
      </c>
      <c r="G2696" s="284" t="s">
        <v>38</v>
      </c>
      <c r="H2696" s="884">
        <v>1984</v>
      </c>
      <c r="I2696" s="884"/>
      <c r="J2696" s="788" t="s">
        <v>439</v>
      </c>
      <c r="K2696" s="284">
        <v>4</v>
      </c>
      <c r="L2696" s="956">
        <v>3616.8</v>
      </c>
      <c r="M2696" s="956">
        <v>2616.6999999999998</v>
      </c>
      <c r="N2696" s="956">
        <v>1031.5</v>
      </c>
      <c r="O2696" s="98">
        <v>101</v>
      </c>
      <c r="P2696" s="336" t="s">
        <v>2136</v>
      </c>
      <c r="Q2696" s="956">
        <v>313974</v>
      </c>
      <c r="R2696" s="956">
        <v>0</v>
      </c>
      <c r="S2696" s="956">
        <v>201697.88</v>
      </c>
      <c r="T2696" s="956">
        <v>0</v>
      </c>
      <c r="U2696" s="956">
        <v>112276.12</v>
      </c>
      <c r="V2696" s="956">
        <v>0</v>
      </c>
      <c r="W2696" s="956">
        <f t="shared" si="1799"/>
        <v>86.809887193098874</v>
      </c>
      <c r="X2696" s="956">
        <v>86.81</v>
      </c>
      <c r="Y2696" s="642">
        <v>44926</v>
      </c>
    </row>
    <row r="2697" spans="1:25" x14ac:dyDescent="0.2">
      <c r="A2697" s="437"/>
      <c r="B2697" s="34"/>
      <c r="C2697" s="34"/>
      <c r="D2697" s="132"/>
      <c r="E2697" s="415"/>
      <c r="F2697" s="39" t="s">
        <v>31</v>
      </c>
      <c r="G2697" s="283" t="s">
        <v>18</v>
      </c>
      <c r="H2697" s="283" t="s">
        <v>18</v>
      </c>
      <c r="I2697" s="283" t="s">
        <v>18</v>
      </c>
      <c r="J2697" s="283" t="s">
        <v>18</v>
      </c>
      <c r="K2697" s="283" t="s">
        <v>18</v>
      </c>
      <c r="L2697" s="514">
        <f>L2695</f>
        <v>3616.8</v>
      </c>
      <c r="M2697" s="514">
        <f>M2695</f>
        <v>2616.6999999999998</v>
      </c>
      <c r="N2697" s="514">
        <f>N2695</f>
        <v>1031.5</v>
      </c>
      <c r="O2697" s="515">
        <f>O2695</f>
        <v>101</v>
      </c>
      <c r="P2697" s="350" t="s">
        <v>18</v>
      </c>
      <c r="Q2697" s="62">
        <f>SUM(Q2695:Q2696)</f>
        <v>3131061</v>
      </c>
      <c r="R2697" s="391">
        <f t="shared" ref="R2697:U2697" si="1800">SUM(R2695:R2696)</f>
        <v>0</v>
      </c>
      <c r="S2697" s="62">
        <f t="shared" si="1800"/>
        <v>2011403.42</v>
      </c>
      <c r="T2697" s="62">
        <f t="shared" si="1800"/>
        <v>0</v>
      </c>
      <c r="U2697" s="62">
        <f t="shared" si="1800"/>
        <v>1119657.58</v>
      </c>
      <c r="V2697" s="62">
        <v>0</v>
      </c>
      <c r="W2697" s="109" t="s">
        <v>18</v>
      </c>
      <c r="X2697" s="109" t="s">
        <v>18</v>
      </c>
      <c r="Y2697" s="110" t="s">
        <v>18</v>
      </c>
    </row>
    <row r="2698" spans="1:25" ht="15" x14ac:dyDescent="0.2">
      <c r="A2698" s="484" t="s">
        <v>1446</v>
      </c>
      <c r="B2698" s="97" t="s">
        <v>2075</v>
      </c>
      <c r="C2698" s="97">
        <v>3</v>
      </c>
      <c r="D2698" s="211" t="s">
        <v>2274</v>
      </c>
      <c r="E2698" s="951" t="s">
        <v>234</v>
      </c>
      <c r="F2698" s="184" t="s">
        <v>440</v>
      </c>
      <c r="G2698" s="156" t="s">
        <v>38</v>
      </c>
      <c r="H2698" s="953">
        <v>1982</v>
      </c>
      <c r="I2698" s="953"/>
      <c r="J2698" s="185" t="s">
        <v>345</v>
      </c>
      <c r="K2698" s="156">
        <v>2</v>
      </c>
      <c r="L2698" s="150">
        <v>651.1</v>
      </c>
      <c r="M2698" s="150">
        <v>605.20000000000005</v>
      </c>
      <c r="N2698" s="150">
        <v>617.5</v>
      </c>
      <c r="O2698" s="134">
        <v>22</v>
      </c>
      <c r="P2698" s="336" t="s">
        <v>2138</v>
      </c>
      <c r="Q2698" s="150">
        <v>1686614</v>
      </c>
      <c r="R2698" s="371">
        <v>0</v>
      </c>
      <c r="S2698" s="150">
        <v>1083486.1299999999</v>
      </c>
      <c r="T2698" s="150">
        <v>0</v>
      </c>
      <c r="U2698" s="150">
        <v>603127.87</v>
      </c>
      <c r="V2698" s="150">
        <v>0</v>
      </c>
      <c r="W2698" s="956">
        <f t="shared" ref="W2698:W2703" si="1801">Q2698/L2698</f>
        <v>2590.4070035324835</v>
      </c>
      <c r="X2698" s="956">
        <v>2786.87</v>
      </c>
      <c r="Y2698" s="157">
        <v>44926</v>
      </c>
    </row>
    <row r="2699" spans="1:25" ht="15" x14ac:dyDescent="0.2">
      <c r="A2699" s="484" t="s">
        <v>1446</v>
      </c>
      <c r="B2699" s="97" t="s">
        <v>2076</v>
      </c>
      <c r="C2699" s="97">
        <v>4</v>
      </c>
      <c r="D2699" s="211" t="s">
        <v>2273</v>
      </c>
      <c r="E2699" s="951" t="s">
        <v>234</v>
      </c>
      <c r="F2699" s="184" t="s">
        <v>440</v>
      </c>
      <c r="G2699" s="156" t="s">
        <v>38</v>
      </c>
      <c r="H2699" s="953">
        <v>1982</v>
      </c>
      <c r="I2699" s="953"/>
      <c r="J2699" s="185" t="s">
        <v>345</v>
      </c>
      <c r="K2699" s="156">
        <v>2</v>
      </c>
      <c r="L2699" s="150">
        <v>651.1</v>
      </c>
      <c r="M2699" s="150">
        <v>605.20000000000005</v>
      </c>
      <c r="N2699" s="150">
        <v>617.5</v>
      </c>
      <c r="O2699" s="134">
        <v>22</v>
      </c>
      <c r="P2699" s="336" t="s">
        <v>2115</v>
      </c>
      <c r="Q2699" s="150">
        <v>290587</v>
      </c>
      <c r="R2699" s="371">
        <v>0</v>
      </c>
      <c r="S2699" s="150">
        <v>186674</v>
      </c>
      <c r="T2699" s="150">
        <v>0</v>
      </c>
      <c r="U2699" s="150">
        <v>103913</v>
      </c>
      <c r="V2699" s="150">
        <v>0</v>
      </c>
      <c r="W2699" s="956">
        <f t="shared" si="1801"/>
        <v>446.3016433727538</v>
      </c>
      <c r="X2699" s="956">
        <v>480.15</v>
      </c>
      <c r="Y2699" s="157">
        <v>44926</v>
      </c>
    </row>
    <row r="2700" spans="1:25" ht="15" x14ac:dyDescent="0.2">
      <c r="A2700" s="484" t="s">
        <v>1446</v>
      </c>
      <c r="B2700" s="97" t="s">
        <v>2077</v>
      </c>
      <c r="C2700" s="97">
        <v>5</v>
      </c>
      <c r="D2700" s="211" t="s">
        <v>2271</v>
      </c>
      <c r="E2700" s="951" t="s">
        <v>234</v>
      </c>
      <c r="F2700" s="184" t="s">
        <v>440</v>
      </c>
      <c r="G2700" s="156" t="s">
        <v>38</v>
      </c>
      <c r="H2700" s="953">
        <v>1982</v>
      </c>
      <c r="I2700" s="953"/>
      <c r="J2700" s="185" t="s">
        <v>345</v>
      </c>
      <c r="K2700" s="156">
        <v>2</v>
      </c>
      <c r="L2700" s="150">
        <v>651.1</v>
      </c>
      <c r="M2700" s="150">
        <v>605.20000000000005</v>
      </c>
      <c r="N2700" s="150">
        <v>617.5</v>
      </c>
      <c r="O2700" s="134">
        <v>22</v>
      </c>
      <c r="P2700" s="336" t="s">
        <v>2120</v>
      </c>
      <c r="Q2700" s="150">
        <v>304403</v>
      </c>
      <c r="R2700" s="371">
        <v>0</v>
      </c>
      <c r="S2700" s="150">
        <v>195549.44</v>
      </c>
      <c r="T2700" s="150">
        <v>0</v>
      </c>
      <c r="U2700" s="150">
        <v>108853.56</v>
      </c>
      <c r="V2700" s="150">
        <v>0</v>
      </c>
      <c r="W2700" s="956">
        <f t="shared" si="1801"/>
        <v>467.52111810781753</v>
      </c>
      <c r="X2700" s="956">
        <v>502.98</v>
      </c>
      <c r="Y2700" s="157">
        <v>44926</v>
      </c>
    </row>
    <row r="2701" spans="1:25" ht="15" x14ac:dyDescent="0.2">
      <c r="A2701" s="484" t="s">
        <v>1446</v>
      </c>
      <c r="B2701" s="97" t="s">
        <v>2075</v>
      </c>
      <c r="C2701" s="97">
        <v>20</v>
      </c>
      <c r="D2701" s="211" t="s">
        <v>2267</v>
      </c>
      <c r="E2701" s="951" t="s">
        <v>234</v>
      </c>
      <c r="F2701" s="184" t="s">
        <v>440</v>
      </c>
      <c r="G2701" s="156" t="s">
        <v>38</v>
      </c>
      <c r="H2701" s="953">
        <v>1982</v>
      </c>
      <c r="I2701" s="953"/>
      <c r="J2701" s="185" t="s">
        <v>345</v>
      </c>
      <c r="K2701" s="156">
        <v>2</v>
      </c>
      <c r="L2701" s="150">
        <v>651.1</v>
      </c>
      <c r="M2701" s="150">
        <v>605.20000000000005</v>
      </c>
      <c r="N2701" s="150">
        <v>617.5</v>
      </c>
      <c r="O2701" s="134">
        <v>22</v>
      </c>
      <c r="P2701" s="336" t="s">
        <v>78</v>
      </c>
      <c r="Q2701" s="150">
        <v>64016</v>
      </c>
      <c r="R2701" s="371">
        <v>0</v>
      </c>
      <c r="S2701" s="150">
        <v>41124.080000000002</v>
      </c>
      <c r="T2701" s="150">
        <v>0</v>
      </c>
      <c r="U2701" s="150">
        <v>22891.919999999998</v>
      </c>
      <c r="V2701" s="150">
        <v>0</v>
      </c>
      <c r="W2701" s="956">
        <f t="shared" si="1801"/>
        <v>98.319766548917215</v>
      </c>
      <c r="X2701" s="956">
        <v>98.32</v>
      </c>
      <c r="Y2701" s="157">
        <v>44926</v>
      </c>
    </row>
    <row r="2702" spans="1:25" ht="25.5" x14ac:dyDescent="0.25">
      <c r="A2702" s="484" t="s">
        <v>1446</v>
      </c>
      <c r="B2702" s="97" t="s">
        <v>2076</v>
      </c>
      <c r="C2702" s="97">
        <v>20</v>
      </c>
      <c r="D2702" s="211" t="s">
        <v>2268</v>
      </c>
      <c r="E2702" s="883" t="s">
        <v>234</v>
      </c>
      <c r="F2702" s="698" t="s">
        <v>440</v>
      </c>
      <c r="G2702" s="284" t="s">
        <v>38</v>
      </c>
      <c r="H2702" s="884">
        <v>1982</v>
      </c>
      <c r="I2702" s="884"/>
      <c r="J2702" s="788" t="s">
        <v>345</v>
      </c>
      <c r="K2702" s="284">
        <v>2</v>
      </c>
      <c r="L2702" s="956">
        <v>651.1</v>
      </c>
      <c r="M2702" s="956">
        <v>605.20000000000005</v>
      </c>
      <c r="N2702" s="956">
        <v>617.5</v>
      </c>
      <c r="O2702" s="98">
        <v>22</v>
      </c>
      <c r="P2702" s="336" t="s">
        <v>2140</v>
      </c>
      <c r="Q2702" s="956">
        <v>48618</v>
      </c>
      <c r="R2702" s="956">
        <v>0</v>
      </c>
      <c r="S2702" s="956">
        <v>31232.36</v>
      </c>
      <c r="T2702" s="956">
        <v>0</v>
      </c>
      <c r="U2702" s="956">
        <v>17385.64</v>
      </c>
      <c r="V2702" s="956">
        <v>0</v>
      </c>
      <c r="W2702" s="956">
        <f t="shared" si="1801"/>
        <v>74.67055751804638</v>
      </c>
      <c r="X2702" s="956">
        <v>74.67</v>
      </c>
      <c r="Y2702" s="157">
        <v>44926</v>
      </c>
    </row>
    <row r="2703" spans="1:25" ht="15" x14ac:dyDescent="0.25">
      <c r="A2703" s="484" t="s">
        <v>1446</v>
      </c>
      <c r="B2703" s="97" t="s">
        <v>2077</v>
      </c>
      <c r="C2703" s="97">
        <v>20</v>
      </c>
      <c r="D2703" s="211" t="s">
        <v>2263</v>
      </c>
      <c r="E2703" s="883" t="s">
        <v>234</v>
      </c>
      <c r="F2703" s="698" t="s">
        <v>440</v>
      </c>
      <c r="G2703" s="284" t="s">
        <v>38</v>
      </c>
      <c r="H2703" s="884">
        <v>1982</v>
      </c>
      <c r="I2703" s="884"/>
      <c r="J2703" s="788" t="s">
        <v>345</v>
      </c>
      <c r="K2703" s="284">
        <v>2</v>
      </c>
      <c r="L2703" s="956">
        <v>651</v>
      </c>
      <c r="M2703" s="956">
        <v>605.20000000000005</v>
      </c>
      <c r="N2703" s="956">
        <v>617.5</v>
      </c>
      <c r="O2703" s="98">
        <v>22</v>
      </c>
      <c r="P2703" s="337" t="s">
        <v>35</v>
      </c>
      <c r="Q2703" s="956">
        <v>48610</v>
      </c>
      <c r="R2703" s="956">
        <v>0</v>
      </c>
      <c r="S2703" s="956">
        <v>31227.22</v>
      </c>
      <c r="T2703" s="956">
        <v>0</v>
      </c>
      <c r="U2703" s="956">
        <v>17382.78</v>
      </c>
      <c r="V2703" s="956">
        <v>0</v>
      </c>
      <c r="W2703" s="956">
        <f t="shared" si="1801"/>
        <v>74.66973886328725</v>
      </c>
      <c r="X2703" s="956">
        <v>74.67</v>
      </c>
      <c r="Y2703" s="642">
        <v>44926</v>
      </c>
    </row>
    <row r="2704" spans="1:25" x14ac:dyDescent="0.25">
      <c r="A2704" s="437"/>
      <c r="B2704" s="34"/>
      <c r="C2704" s="34"/>
      <c r="D2704" s="132"/>
      <c r="E2704" s="700"/>
      <c r="F2704" s="530" t="s">
        <v>31</v>
      </c>
      <c r="G2704" s="501" t="s">
        <v>18</v>
      </c>
      <c r="H2704" s="501" t="s">
        <v>18</v>
      </c>
      <c r="I2704" s="501" t="s">
        <v>18</v>
      </c>
      <c r="J2704" s="501" t="s">
        <v>18</v>
      </c>
      <c r="K2704" s="501" t="s">
        <v>18</v>
      </c>
      <c r="L2704" s="513">
        <f>L2698</f>
        <v>651.1</v>
      </c>
      <c r="M2704" s="513">
        <f>M2698</f>
        <v>605.20000000000005</v>
      </c>
      <c r="N2704" s="513">
        <f>N2698</f>
        <v>617.5</v>
      </c>
      <c r="O2704" s="908">
        <f>O2698</f>
        <v>22</v>
      </c>
      <c r="P2704" s="350" t="s">
        <v>18</v>
      </c>
      <c r="Q2704" s="109">
        <f>SUM(Q2698:Q2703)</f>
        <v>2442848</v>
      </c>
      <c r="R2704" s="109">
        <f t="shared" ref="R2704:U2704" si="1802">SUM(R2698:R2703)</f>
        <v>0</v>
      </c>
      <c r="S2704" s="109">
        <f t="shared" si="1802"/>
        <v>1569293.23</v>
      </c>
      <c r="T2704" s="109">
        <f t="shared" si="1802"/>
        <v>0</v>
      </c>
      <c r="U2704" s="109">
        <f t="shared" si="1802"/>
        <v>873554.77</v>
      </c>
      <c r="V2704" s="109">
        <v>0</v>
      </c>
      <c r="W2704" s="109" t="s">
        <v>18</v>
      </c>
      <c r="X2704" s="109" t="s">
        <v>18</v>
      </c>
      <c r="Y2704" s="110" t="s">
        <v>18</v>
      </c>
    </row>
    <row r="2705" spans="1:25" ht="15" x14ac:dyDescent="0.25">
      <c r="A2705" s="484" t="s">
        <v>1447</v>
      </c>
      <c r="B2705" s="97" t="s">
        <v>2078</v>
      </c>
      <c r="C2705" s="97">
        <v>8</v>
      </c>
      <c r="D2705" s="211" t="s">
        <v>45</v>
      </c>
      <c r="E2705" s="883" t="s">
        <v>235</v>
      </c>
      <c r="F2705" s="698" t="s">
        <v>441</v>
      </c>
      <c r="G2705" s="284" t="s">
        <v>38</v>
      </c>
      <c r="H2705" s="884">
        <v>1977</v>
      </c>
      <c r="I2705" s="884">
        <v>2010</v>
      </c>
      <c r="J2705" s="788" t="s">
        <v>349</v>
      </c>
      <c r="K2705" s="284">
        <v>3</v>
      </c>
      <c r="L2705" s="113">
        <v>1815.5</v>
      </c>
      <c r="M2705" s="113">
        <v>1649.9</v>
      </c>
      <c r="N2705" s="113">
        <v>765</v>
      </c>
      <c r="O2705" s="98">
        <v>59</v>
      </c>
      <c r="P2705" s="336" t="s">
        <v>45</v>
      </c>
      <c r="Q2705" s="956">
        <v>5336625</v>
      </c>
      <c r="R2705" s="956">
        <v>0</v>
      </c>
      <c r="S2705" s="956">
        <v>3428264.66</v>
      </c>
      <c r="T2705" s="956">
        <v>0</v>
      </c>
      <c r="U2705" s="956">
        <v>1908360.34</v>
      </c>
      <c r="V2705" s="956">
        <v>0</v>
      </c>
      <c r="W2705" s="956">
        <f>Q2705/N2705</f>
        <v>6975.9803921568628</v>
      </c>
      <c r="X2705" s="956">
        <v>6975.98</v>
      </c>
      <c r="Y2705" s="157">
        <v>44926</v>
      </c>
    </row>
    <row r="2706" spans="1:25" x14ac:dyDescent="0.25">
      <c r="A2706" s="437"/>
      <c r="B2706" s="34"/>
      <c r="C2706" s="34"/>
      <c r="D2706" s="132"/>
      <c r="E2706" s="909"/>
      <c r="F2706" s="530" t="s">
        <v>31</v>
      </c>
      <c r="G2706" s="501" t="s">
        <v>18</v>
      </c>
      <c r="H2706" s="501" t="s">
        <v>18</v>
      </c>
      <c r="I2706" s="501" t="s">
        <v>18</v>
      </c>
      <c r="J2706" s="501" t="s">
        <v>18</v>
      </c>
      <c r="K2706" s="501" t="s">
        <v>18</v>
      </c>
      <c r="L2706" s="109">
        <f>L2705</f>
        <v>1815.5</v>
      </c>
      <c r="M2706" s="109">
        <f>M2705</f>
        <v>1649.9</v>
      </c>
      <c r="N2706" s="109">
        <f>N2705</f>
        <v>765</v>
      </c>
      <c r="O2706" s="910">
        <f>O2705</f>
        <v>59</v>
      </c>
      <c r="P2706" s="350" t="s">
        <v>18</v>
      </c>
      <c r="Q2706" s="109">
        <f>Q2705</f>
        <v>5336625</v>
      </c>
      <c r="R2706" s="109">
        <f t="shared" ref="R2706:U2706" si="1803">R2705</f>
        <v>0</v>
      </c>
      <c r="S2706" s="109">
        <f t="shared" si="1803"/>
        <v>3428264.66</v>
      </c>
      <c r="T2706" s="109">
        <f t="shared" si="1803"/>
        <v>0</v>
      </c>
      <c r="U2706" s="109">
        <f t="shared" si="1803"/>
        <v>1908360.34</v>
      </c>
      <c r="V2706" s="109">
        <v>0</v>
      </c>
      <c r="W2706" s="109" t="s">
        <v>18</v>
      </c>
      <c r="X2706" s="109" t="s">
        <v>18</v>
      </c>
      <c r="Y2706" s="110" t="s">
        <v>18</v>
      </c>
    </row>
    <row r="2707" spans="1:25" ht="15" x14ac:dyDescent="0.25">
      <c r="A2707" s="484" t="s">
        <v>1448</v>
      </c>
      <c r="B2707" s="97" t="s">
        <v>2079</v>
      </c>
      <c r="C2707" s="97">
        <v>3</v>
      </c>
      <c r="D2707" s="211" t="s">
        <v>2274</v>
      </c>
      <c r="E2707" s="883" t="s">
        <v>236</v>
      </c>
      <c r="F2707" s="698" t="s">
        <v>442</v>
      </c>
      <c r="G2707" s="284" t="s">
        <v>38</v>
      </c>
      <c r="H2707" s="884">
        <v>1980</v>
      </c>
      <c r="I2707" s="884"/>
      <c r="J2707" s="788" t="s">
        <v>347</v>
      </c>
      <c r="K2707" s="284">
        <v>2</v>
      </c>
      <c r="L2707" s="956">
        <v>649.20000000000005</v>
      </c>
      <c r="M2707" s="956">
        <v>596.29999999999995</v>
      </c>
      <c r="N2707" s="956">
        <v>455.6</v>
      </c>
      <c r="O2707" s="98">
        <v>25</v>
      </c>
      <c r="P2707" s="336" t="s">
        <v>2138</v>
      </c>
      <c r="Q2707" s="956">
        <v>2301157</v>
      </c>
      <c r="R2707" s="956">
        <v>0</v>
      </c>
      <c r="S2707" s="956">
        <v>1478270.49</v>
      </c>
      <c r="T2707" s="956">
        <v>0</v>
      </c>
      <c r="U2707" s="956">
        <v>822886.51</v>
      </c>
      <c r="V2707" s="956">
        <v>0</v>
      </c>
      <c r="W2707" s="956">
        <f t="shared" ref="W2707:W2712" si="1804">Q2707/L2707</f>
        <v>3544.6041281577322</v>
      </c>
      <c r="X2707" s="956">
        <v>3859.06</v>
      </c>
      <c r="Y2707" s="157">
        <v>44926</v>
      </c>
    </row>
    <row r="2708" spans="1:25" ht="15" x14ac:dyDescent="0.25">
      <c r="A2708" s="484" t="s">
        <v>1448</v>
      </c>
      <c r="B2708" s="97" t="s">
        <v>2080</v>
      </c>
      <c r="C2708" s="97">
        <v>4</v>
      </c>
      <c r="D2708" s="211" t="s">
        <v>2273</v>
      </c>
      <c r="E2708" s="883" t="s">
        <v>236</v>
      </c>
      <c r="F2708" s="698" t="s">
        <v>442</v>
      </c>
      <c r="G2708" s="284" t="s">
        <v>38</v>
      </c>
      <c r="H2708" s="884">
        <v>1980</v>
      </c>
      <c r="I2708" s="884"/>
      <c r="J2708" s="788" t="s">
        <v>347</v>
      </c>
      <c r="K2708" s="284">
        <v>2</v>
      </c>
      <c r="L2708" s="956">
        <v>649.20000000000005</v>
      </c>
      <c r="M2708" s="956">
        <v>596.29999999999995</v>
      </c>
      <c r="N2708" s="956">
        <v>455.6</v>
      </c>
      <c r="O2708" s="98">
        <v>25</v>
      </c>
      <c r="P2708" s="336" t="s">
        <v>2115</v>
      </c>
      <c r="Q2708" s="956">
        <v>286999</v>
      </c>
      <c r="R2708" s="956">
        <v>0</v>
      </c>
      <c r="S2708" s="956">
        <v>184369.06</v>
      </c>
      <c r="T2708" s="956">
        <v>0</v>
      </c>
      <c r="U2708" s="956">
        <v>102629.94</v>
      </c>
      <c r="V2708" s="956">
        <v>0</v>
      </c>
      <c r="W2708" s="956">
        <f t="shared" si="1804"/>
        <v>442.08102279728894</v>
      </c>
      <c r="X2708" s="956">
        <v>481.3</v>
      </c>
      <c r="Y2708" s="157">
        <v>44926</v>
      </c>
    </row>
    <row r="2709" spans="1:25" ht="15" x14ac:dyDescent="0.25">
      <c r="A2709" s="484" t="s">
        <v>1448</v>
      </c>
      <c r="B2709" s="97" t="s">
        <v>2081</v>
      </c>
      <c r="C2709" s="97">
        <v>5</v>
      </c>
      <c r="D2709" s="211" t="s">
        <v>2271</v>
      </c>
      <c r="E2709" s="883" t="s">
        <v>236</v>
      </c>
      <c r="F2709" s="698" t="s">
        <v>442</v>
      </c>
      <c r="G2709" s="284" t="s">
        <v>38</v>
      </c>
      <c r="H2709" s="884">
        <v>1980</v>
      </c>
      <c r="I2709" s="884"/>
      <c r="J2709" s="788" t="s">
        <v>347</v>
      </c>
      <c r="K2709" s="284">
        <v>2</v>
      </c>
      <c r="L2709" s="956">
        <v>649.20000000000005</v>
      </c>
      <c r="M2709" s="956">
        <v>596.29999999999995</v>
      </c>
      <c r="N2709" s="956">
        <v>455.6</v>
      </c>
      <c r="O2709" s="98">
        <v>25</v>
      </c>
      <c r="P2709" s="336" t="s">
        <v>2120</v>
      </c>
      <c r="Q2709" s="956">
        <v>216511</v>
      </c>
      <c r="R2709" s="956">
        <v>0</v>
      </c>
      <c r="S2709" s="956">
        <v>139087.35</v>
      </c>
      <c r="T2709" s="956">
        <v>0</v>
      </c>
      <c r="U2709" s="956">
        <v>77423.649999999994</v>
      </c>
      <c r="V2709" s="956">
        <v>0</v>
      </c>
      <c r="W2709" s="956">
        <f t="shared" si="1804"/>
        <v>333.50431300061609</v>
      </c>
      <c r="X2709" s="956">
        <v>363.09</v>
      </c>
      <c r="Y2709" s="157">
        <v>44926</v>
      </c>
    </row>
    <row r="2710" spans="1:25" ht="15" x14ac:dyDescent="0.25">
      <c r="A2710" s="484" t="s">
        <v>1448</v>
      </c>
      <c r="B2710" s="97" t="s">
        <v>2079</v>
      </c>
      <c r="C2710" s="97">
        <v>20</v>
      </c>
      <c r="D2710" s="211" t="s">
        <v>2267</v>
      </c>
      <c r="E2710" s="883" t="s">
        <v>236</v>
      </c>
      <c r="F2710" s="698" t="s">
        <v>442</v>
      </c>
      <c r="G2710" s="284" t="s">
        <v>38</v>
      </c>
      <c r="H2710" s="884">
        <v>1980</v>
      </c>
      <c r="I2710" s="884"/>
      <c r="J2710" s="788" t="s">
        <v>347</v>
      </c>
      <c r="K2710" s="284">
        <v>2</v>
      </c>
      <c r="L2710" s="956">
        <v>649.20000000000005</v>
      </c>
      <c r="M2710" s="956">
        <v>596.29999999999995</v>
      </c>
      <c r="N2710" s="956">
        <v>455.6</v>
      </c>
      <c r="O2710" s="98">
        <v>25</v>
      </c>
      <c r="P2710" s="336" t="s">
        <v>78</v>
      </c>
      <c r="Q2710" s="956">
        <v>112909</v>
      </c>
      <c r="R2710" s="956">
        <v>0</v>
      </c>
      <c r="S2710" s="956">
        <v>72533.100000000006</v>
      </c>
      <c r="T2710" s="956">
        <v>0</v>
      </c>
      <c r="U2710" s="956">
        <v>40375.9</v>
      </c>
      <c r="V2710" s="956">
        <v>0</v>
      </c>
      <c r="W2710" s="956">
        <f t="shared" si="1804"/>
        <v>173.92020948860133</v>
      </c>
      <c r="X2710" s="956">
        <v>173.92</v>
      </c>
      <c r="Y2710" s="157">
        <v>44926</v>
      </c>
    </row>
    <row r="2711" spans="1:25" ht="25.5" x14ac:dyDescent="0.25">
      <c r="A2711" s="484" t="s">
        <v>1448</v>
      </c>
      <c r="B2711" s="97" t="s">
        <v>2080</v>
      </c>
      <c r="C2711" s="97">
        <v>20</v>
      </c>
      <c r="D2711" s="211" t="s">
        <v>2268</v>
      </c>
      <c r="E2711" s="883" t="s">
        <v>236</v>
      </c>
      <c r="F2711" s="698" t="s">
        <v>442</v>
      </c>
      <c r="G2711" s="284" t="s">
        <v>38</v>
      </c>
      <c r="H2711" s="884">
        <v>1980</v>
      </c>
      <c r="I2711" s="884"/>
      <c r="J2711" s="788" t="s">
        <v>347</v>
      </c>
      <c r="K2711" s="284">
        <v>2</v>
      </c>
      <c r="L2711" s="956">
        <v>649.20000000000005</v>
      </c>
      <c r="M2711" s="956">
        <v>596.29999999999995</v>
      </c>
      <c r="N2711" s="956">
        <v>455.6</v>
      </c>
      <c r="O2711" s="98">
        <v>25</v>
      </c>
      <c r="P2711" s="336" t="s">
        <v>2140</v>
      </c>
      <c r="Q2711" s="956">
        <v>85753</v>
      </c>
      <c r="R2711" s="956">
        <v>0</v>
      </c>
      <c r="S2711" s="956">
        <v>55088</v>
      </c>
      <c r="T2711" s="956">
        <v>0</v>
      </c>
      <c r="U2711" s="956">
        <v>30665</v>
      </c>
      <c r="V2711" s="956">
        <v>0</v>
      </c>
      <c r="W2711" s="956">
        <f t="shared" si="1804"/>
        <v>132.09026494146642</v>
      </c>
      <c r="X2711" s="956">
        <v>132.09</v>
      </c>
      <c r="Y2711" s="157">
        <v>44926</v>
      </c>
    </row>
    <row r="2712" spans="1:25" ht="15" x14ac:dyDescent="0.25">
      <c r="A2712" s="484" t="s">
        <v>1448</v>
      </c>
      <c r="B2712" s="97" t="s">
        <v>2081</v>
      </c>
      <c r="C2712" s="97">
        <v>20</v>
      </c>
      <c r="D2712" s="211" t="s">
        <v>2263</v>
      </c>
      <c r="E2712" s="883" t="s">
        <v>236</v>
      </c>
      <c r="F2712" s="698" t="s">
        <v>442</v>
      </c>
      <c r="G2712" s="284" t="s">
        <v>38</v>
      </c>
      <c r="H2712" s="884">
        <v>1980</v>
      </c>
      <c r="I2712" s="884"/>
      <c r="J2712" s="788" t="s">
        <v>347</v>
      </c>
      <c r="K2712" s="284">
        <v>2</v>
      </c>
      <c r="L2712" s="956">
        <v>649.20000000000005</v>
      </c>
      <c r="M2712" s="956">
        <v>596.29999999999995</v>
      </c>
      <c r="N2712" s="956">
        <v>455.6</v>
      </c>
      <c r="O2712" s="98">
        <v>25</v>
      </c>
      <c r="P2712" s="337" t="s">
        <v>35</v>
      </c>
      <c r="Q2712" s="956">
        <v>85753</v>
      </c>
      <c r="R2712" s="956">
        <v>0</v>
      </c>
      <c r="S2712" s="956">
        <v>55088</v>
      </c>
      <c r="T2712" s="956">
        <v>0</v>
      </c>
      <c r="U2712" s="956">
        <v>30665</v>
      </c>
      <c r="V2712" s="956">
        <v>0</v>
      </c>
      <c r="W2712" s="956">
        <f t="shared" si="1804"/>
        <v>132.09026494146642</v>
      </c>
      <c r="X2712" s="956">
        <v>132.09</v>
      </c>
      <c r="Y2712" s="642">
        <v>44926</v>
      </c>
    </row>
    <row r="2713" spans="1:25" x14ac:dyDescent="0.25">
      <c r="A2713" s="437"/>
      <c r="B2713" s="34"/>
      <c r="C2713" s="34"/>
      <c r="D2713" s="132"/>
      <c r="E2713" s="700"/>
      <c r="F2713" s="530" t="s">
        <v>31</v>
      </c>
      <c r="G2713" s="501" t="s">
        <v>18</v>
      </c>
      <c r="H2713" s="501" t="s">
        <v>18</v>
      </c>
      <c r="I2713" s="501" t="s">
        <v>18</v>
      </c>
      <c r="J2713" s="501" t="s">
        <v>18</v>
      </c>
      <c r="K2713" s="501" t="s">
        <v>18</v>
      </c>
      <c r="L2713" s="513">
        <f>L2707</f>
        <v>649.20000000000005</v>
      </c>
      <c r="M2713" s="513">
        <f>M2707</f>
        <v>596.29999999999995</v>
      </c>
      <c r="N2713" s="513">
        <f>N2707</f>
        <v>455.6</v>
      </c>
      <c r="O2713" s="908">
        <f>O2707</f>
        <v>25</v>
      </c>
      <c r="P2713" s="350" t="s">
        <v>18</v>
      </c>
      <c r="Q2713" s="109">
        <f>SUM(Q2707:Q2712)</f>
        <v>3089082</v>
      </c>
      <c r="R2713" s="109">
        <f t="shared" ref="R2713:U2713" si="1805">SUM(R2707:R2712)</f>
        <v>0</v>
      </c>
      <c r="S2713" s="109">
        <f t="shared" si="1805"/>
        <v>1984436.0000000002</v>
      </c>
      <c r="T2713" s="109">
        <f t="shared" si="1805"/>
        <v>0</v>
      </c>
      <c r="U2713" s="109">
        <f t="shared" si="1805"/>
        <v>1104646</v>
      </c>
      <c r="V2713" s="109">
        <v>0</v>
      </c>
      <c r="W2713" s="109" t="s">
        <v>18</v>
      </c>
      <c r="X2713" s="109" t="s">
        <v>18</v>
      </c>
      <c r="Y2713" s="110" t="s">
        <v>18</v>
      </c>
    </row>
    <row r="2714" spans="1:25" ht="15" x14ac:dyDescent="0.25">
      <c r="A2714" s="484" t="s">
        <v>1449</v>
      </c>
      <c r="B2714" s="97" t="s">
        <v>2082</v>
      </c>
      <c r="C2714" s="97">
        <v>3</v>
      </c>
      <c r="D2714" s="211" t="s">
        <v>2274</v>
      </c>
      <c r="E2714" s="883" t="s">
        <v>354</v>
      </c>
      <c r="F2714" s="698" t="s">
        <v>443</v>
      </c>
      <c r="G2714" s="284" t="s">
        <v>38</v>
      </c>
      <c r="H2714" s="884">
        <v>1982</v>
      </c>
      <c r="I2714" s="884"/>
      <c r="J2714" s="788" t="s">
        <v>349</v>
      </c>
      <c r="K2714" s="284">
        <v>3</v>
      </c>
      <c r="L2714" s="956">
        <v>2364</v>
      </c>
      <c r="M2714" s="956">
        <v>1646.1</v>
      </c>
      <c r="N2714" s="956">
        <v>850</v>
      </c>
      <c r="O2714" s="98">
        <v>53</v>
      </c>
      <c r="P2714" s="336" t="s">
        <v>2138</v>
      </c>
      <c r="Q2714" s="956">
        <v>3062668</v>
      </c>
      <c r="R2714" s="956">
        <v>0</v>
      </c>
      <c r="S2714" s="956">
        <v>1967467.54</v>
      </c>
      <c r="T2714" s="956">
        <v>0</v>
      </c>
      <c r="U2714" s="956">
        <v>1095200.46</v>
      </c>
      <c r="V2714" s="956">
        <v>0</v>
      </c>
      <c r="W2714" s="956">
        <f t="shared" ref="W2714:W2721" si="1806">Q2714/L2714</f>
        <v>1295.5448392554993</v>
      </c>
      <c r="X2714" s="956">
        <v>1860.56</v>
      </c>
      <c r="Y2714" s="157">
        <v>44926</v>
      </c>
    </row>
    <row r="2715" spans="1:25" ht="15" x14ac:dyDescent="0.25">
      <c r="A2715" s="484" t="s">
        <v>1449</v>
      </c>
      <c r="B2715" s="97" t="s">
        <v>2083</v>
      </c>
      <c r="C2715" s="97">
        <v>4</v>
      </c>
      <c r="D2715" s="211" t="s">
        <v>2273</v>
      </c>
      <c r="E2715" s="883" t="s">
        <v>354</v>
      </c>
      <c r="F2715" s="698" t="s">
        <v>443</v>
      </c>
      <c r="G2715" s="284" t="s">
        <v>38</v>
      </c>
      <c r="H2715" s="884">
        <v>1982</v>
      </c>
      <c r="I2715" s="884"/>
      <c r="J2715" s="788" t="s">
        <v>349</v>
      </c>
      <c r="K2715" s="284">
        <v>3</v>
      </c>
      <c r="L2715" s="956">
        <v>2364</v>
      </c>
      <c r="M2715" s="956">
        <v>1646.1</v>
      </c>
      <c r="N2715" s="956">
        <v>850</v>
      </c>
      <c r="O2715" s="98">
        <v>53</v>
      </c>
      <c r="P2715" s="336" t="s">
        <v>2115</v>
      </c>
      <c r="Q2715" s="956">
        <v>591329</v>
      </c>
      <c r="R2715" s="956">
        <v>0</v>
      </c>
      <c r="S2715" s="956">
        <v>379871.61</v>
      </c>
      <c r="T2715" s="956">
        <v>0</v>
      </c>
      <c r="U2715" s="956">
        <v>211457.39</v>
      </c>
      <c r="V2715" s="956">
        <v>0</v>
      </c>
      <c r="W2715" s="956">
        <f t="shared" si="1806"/>
        <v>250.13917089678512</v>
      </c>
      <c r="X2715" s="956">
        <v>359.23</v>
      </c>
      <c r="Y2715" s="157">
        <v>44926</v>
      </c>
    </row>
    <row r="2716" spans="1:25" ht="15" x14ac:dyDescent="0.25">
      <c r="A2716" s="484" t="s">
        <v>1449</v>
      </c>
      <c r="B2716" s="97" t="s">
        <v>2084</v>
      </c>
      <c r="C2716" s="97">
        <v>5</v>
      </c>
      <c r="D2716" s="211" t="s">
        <v>2271</v>
      </c>
      <c r="E2716" s="883" t="s">
        <v>354</v>
      </c>
      <c r="F2716" s="698" t="s">
        <v>443</v>
      </c>
      <c r="G2716" s="284" t="s">
        <v>38</v>
      </c>
      <c r="H2716" s="884">
        <v>1982</v>
      </c>
      <c r="I2716" s="884"/>
      <c r="J2716" s="788" t="s">
        <v>349</v>
      </c>
      <c r="K2716" s="284">
        <v>3</v>
      </c>
      <c r="L2716" s="956">
        <v>2364</v>
      </c>
      <c r="M2716" s="956">
        <v>1646.1</v>
      </c>
      <c r="N2716" s="956">
        <v>850</v>
      </c>
      <c r="O2716" s="98">
        <v>53</v>
      </c>
      <c r="P2716" s="336" t="s">
        <v>2120</v>
      </c>
      <c r="Q2716" s="956">
        <v>454389</v>
      </c>
      <c r="R2716" s="956">
        <v>0</v>
      </c>
      <c r="S2716" s="956">
        <v>291900.92000000004</v>
      </c>
      <c r="T2716" s="956">
        <v>0</v>
      </c>
      <c r="U2716" s="956">
        <v>162488.07999999999</v>
      </c>
      <c r="V2716" s="956">
        <v>0</v>
      </c>
      <c r="W2716" s="956">
        <f t="shared" si="1806"/>
        <v>192.21192893401016</v>
      </c>
      <c r="X2716" s="956">
        <v>276.04000000000002</v>
      </c>
      <c r="Y2716" s="157">
        <v>44926</v>
      </c>
    </row>
    <row r="2717" spans="1:25" ht="15" x14ac:dyDescent="0.25">
      <c r="A2717" s="484" t="s">
        <v>1449</v>
      </c>
      <c r="B2717" s="97" t="s">
        <v>2085</v>
      </c>
      <c r="C2717" s="97">
        <v>4</v>
      </c>
      <c r="D2717" s="211" t="s">
        <v>2275</v>
      </c>
      <c r="E2717" s="883" t="s">
        <v>354</v>
      </c>
      <c r="F2717" s="698" t="s">
        <v>443</v>
      </c>
      <c r="G2717" s="284" t="s">
        <v>38</v>
      </c>
      <c r="H2717" s="884">
        <v>1982</v>
      </c>
      <c r="I2717" s="884"/>
      <c r="J2717" s="788" t="s">
        <v>349</v>
      </c>
      <c r="K2717" s="284">
        <v>3</v>
      </c>
      <c r="L2717" s="956">
        <v>2364</v>
      </c>
      <c r="M2717" s="956">
        <v>1646.1</v>
      </c>
      <c r="N2717" s="956">
        <v>850</v>
      </c>
      <c r="O2717" s="98">
        <v>53</v>
      </c>
      <c r="P2717" s="336" t="s">
        <v>2137</v>
      </c>
      <c r="Q2717" s="956">
        <v>1353917</v>
      </c>
      <c r="R2717" s="956">
        <v>0</v>
      </c>
      <c r="S2717" s="956">
        <v>869760.53</v>
      </c>
      <c r="T2717" s="956">
        <v>0</v>
      </c>
      <c r="U2717" s="956">
        <v>484156.47</v>
      </c>
      <c r="V2717" s="956">
        <v>0</v>
      </c>
      <c r="W2717" s="956">
        <f t="shared" si="1806"/>
        <v>572.72292724196279</v>
      </c>
      <c r="X2717" s="956">
        <v>822.5</v>
      </c>
      <c r="Y2717" s="157">
        <v>44926</v>
      </c>
    </row>
    <row r="2718" spans="1:25" ht="15" x14ac:dyDescent="0.25">
      <c r="A2718" s="484" t="s">
        <v>1449</v>
      </c>
      <c r="B2718" s="97" t="s">
        <v>2082</v>
      </c>
      <c r="C2718" s="97">
        <v>20</v>
      </c>
      <c r="D2718" s="211" t="s">
        <v>2267</v>
      </c>
      <c r="E2718" s="883" t="s">
        <v>354</v>
      </c>
      <c r="F2718" s="698" t="s">
        <v>443</v>
      </c>
      <c r="G2718" s="284" t="s">
        <v>38</v>
      </c>
      <c r="H2718" s="884">
        <v>1982</v>
      </c>
      <c r="I2718" s="884"/>
      <c r="J2718" s="788" t="s">
        <v>349</v>
      </c>
      <c r="K2718" s="284">
        <v>3</v>
      </c>
      <c r="L2718" s="956">
        <v>2364</v>
      </c>
      <c r="M2718" s="956">
        <v>1646.1</v>
      </c>
      <c r="N2718" s="956">
        <v>850</v>
      </c>
      <c r="O2718" s="98">
        <v>53</v>
      </c>
      <c r="P2718" s="336" t="s">
        <v>78</v>
      </c>
      <c r="Q2718" s="956">
        <v>156331</v>
      </c>
      <c r="R2718" s="956">
        <v>0</v>
      </c>
      <c r="S2718" s="956">
        <v>100427.53</v>
      </c>
      <c r="T2718" s="956">
        <v>0</v>
      </c>
      <c r="U2718" s="956">
        <v>55903.47</v>
      </c>
      <c r="V2718" s="956">
        <v>0</v>
      </c>
      <c r="W2718" s="956">
        <f t="shared" si="1806"/>
        <v>66.129864636209817</v>
      </c>
      <c r="X2718" s="956">
        <v>66.13</v>
      </c>
      <c r="Y2718" s="157">
        <v>44926</v>
      </c>
    </row>
    <row r="2719" spans="1:25" ht="25.5" x14ac:dyDescent="0.25">
      <c r="A2719" s="484" t="s">
        <v>1449</v>
      </c>
      <c r="B2719" s="97" t="s">
        <v>2083</v>
      </c>
      <c r="C2719" s="97">
        <v>20</v>
      </c>
      <c r="D2719" s="211" t="s">
        <v>2268</v>
      </c>
      <c r="E2719" s="883" t="s">
        <v>354</v>
      </c>
      <c r="F2719" s="698" t="s">
        <v>443</v>
      </c>
      <c r="G2719" s="284" t="s">
        <v>38</v>
      </c>
      <c r="H2719" s="884">
        <v>1982</v>
      </c>
      <c r="I2719" s="884"/>
      <c r="J2719" s="788" t="s">
        <v>349</v>
      </c>
      <c r="K2719" s="284">
        <v>3</v>
      </c>
      <c r="L2719" s="956">
        <v>2364</v>
      </c>
      <c r="M2719" s="956">
        <v>1646.1</v>
      </c>
      <c r="N2719" s="956">
        <v>850</v>
      </c>
      <c r="O2719" s="98">
        <v>53</v>
      </c>
      <c r="P2719" s="336" t="s">
        <v>2140</v>
      </c>
      <c r="Q2719" s="956">
        <v>118744</v>
      </c>
      <c r="R2719" s="956">
        <v>0</v>
      </c>
      <c r="S2719" s="956">
        <v>76281.51999999999</v>
      </c>
      <c r="T2719" s="956">
        <v>0</v>
      </c>
      <c r="U2719" s="956">
        <v>42462.48</v>
      </c>
      <c r="V2719" s="956">
        <v>0</v>
      </c>
      <c r="W2719" s="956">
        <f t="shared" si="1806"/>
        <v>50.230118443316414</v>
      </c>
      <c r="X2719" s="956">
        <v>50.23</v>
      </c>
      <c r="Y2719" s="157">
        <v>44926</v>
      </c>
    </row>
    <row r="2720" spans="1:25" ht="15" x14ac:dyDescent="0.25">
      <c r="A2720" s="484" t="s">
        <v>1449</v>
      </c>
      <c r="B2720" s="97" t="s">
        <v>2084</v>
      </c>
      <c r="C2720" s="97">
        <v>20</v>
      </c>
      <c r="D2720" s="211" t="s">
        <v>2263</v>
      </c>
      <c r="E2720" s="883" t="s">
        <v>354</v>
      </c>
      <c r="F2720" s="698" t="s">
        <v>443</v>
      </c>
      <c r="G2720" s="284" t="s">
        <v>38</v>
      </c>
      <c r="H2720" s="884">
        <v>1982</v>
      </c>
      <c r="I2720" s="884"/>
      <c r="J2720" s="788" t="s">
        <v>349</v>
      </c>
      <c r="K2720" s="284">
        <v>3</v>
      </c>
      <c r="L2720" s="956">
        <v>2364</v>
      </c>
      <c r="M2720" s="956">
        <v>1646.1</v>
      </c>
      <c r="N2720" s="956">
        <v>850</v>
      </c>
      <c r="O2720" s="98">
        <v>53</v>
      </c>
      <c r="P2720" s="337" t="s">
        <v>35</v>
      </c>
      <c r="Q2720" s="956">
        <v>118744</v>
      </c>
      <c r="R2720" s="956">
        <v>0</v>
      </c>
      <c r="S2720" s="956">
        <v>76281.51999999999</v>
      </c>
      <c r="T2720" s="956">
        <v>0</v>
      </c>
      <c r="U2720" s="956">
        <v>42462.48</v>
      </c>
      <c r="V2720" s="956">
        <v>0</v>
      </c>
      <c r="W2720" s="956">
        <f t="shared" si="1806"/>
        <v>50.230118443316414</v>
      </c>
      <c r="X2720" s="956">
        <v>50.23</v>
      </c>
      <c r="Y2720" s="157">
        <v>44926</v>
      </c>
    </row>
    <row r="2721" spans="1:25" ht="25.5" x14ac:dyDescent="0.25">
      <c r="A2721" s="484" t="s">
        <v>1449</v>
      </c>
      <c r="B2721" s="97" t="s">
        <v>2085</v>
      </c>
      <c r="C2721" s="97">
        <v>20</v>
      </c>
      <c r="D2721" s="211" t="s">
        <v>2269</v>
      </c>
      <c r="E2721" s="883" t="s">
        <v>354</v>
      </c>
      <c r="F2721" s="698" t="s">
        <v>443</v>
      </c>
      <c r="G2721" s="284" t="s">
        <v>38</v>
      </c>
      <c r="H2721" s="884">
        <v>1982</v>
      </c>
      <c r="I2721" s="884"/>
      <c r="J2721" s="788" t="s">
        <v>349</v>
      </c>
      <c r="K2721" s="284">
        <v>3</v>
      </c>
      <c r="L2721" s="956">
        <v>2364</v>
      </c>
      <c r="M2721" s="956">
        <v>1646.1</v>
      </c>
      <c r="N2721" s="956">
        <v>850</v>
      </c>
      <c r="O2721" s="98">
        <v>53</v>
      </c>
      <c r="P2721" s="336" t="s">
        <v>2136</v>
      </c>
      <c r="Q2721" s="956">
        <v>118744</v>
      </c>
      <c r="R2721" s="956">
        <v>0</v>
      </c>
      <c r="S2721" s="956">
        <v>76281.51999999999</v>
      </c>
      <c r="T2721" s="956">
        <v>0</v>
      </c>
      <c r="U2721" s="956">
        <v>42462.48</v>
      </c>
      <c r="V2721" s="956">
        <v>0</v>
      </c>
      <c r="W2721" s="956">
        <f t="shared" si="1806"/>
        <v>50.230118443316414</v>
      </c>
      <c r="X2721" s="956">
        <v>50.23</v>
      </c>
      <c r="Y2721" s="642">
        <v>44926</v>
      </c>
    </row>
    <row r="2722" spans="1:25" x14ac:dyDescent="0.2">
      <c r="A2722" s="437"/>
      <c r="B2722" s="34"/>
      <c r="C2722" s="34"/>
      <c r="D2722" s="132"/>
      <c r="E2722" s="415"/>
      <c r="F2722" s="39" t="s">
        <v>31</v>
      </c>
      <c r="G2722" s="283" t="s">
        <v>18</v>
      </c>
      <c r="H2722" s="283" t="s">
        <v>18</v>
      </c>
      <c r="I2722" s="283" t="s">
        <v>18</v>
      </c>
      <c r="J2722" s="283" t="s">
        <v>18</v>
      </c>
      <c r="K2722" s="283" t="s">
        <v>18</v>
      </c>
      <c r="L2722" s="514">
        <f>L2714</f>
        <v>2364</v>
      </c>
      <c r="M2722" s="514">
        <f>M2714</f>
        <v>1646.1</v>
      </c>
      <c r="N2722" s="514">
        <f>N2714</f>
        <v>850</v>
      </c>
      <c r="O2722" s="515">
        <f>O2714</f>
        <v>53</v>
      </c>
      <c r="P2722" s="350" t="s">
        <v>18</v>
      </c>
      <c r="Q2722" s="62">
        <f>SUM(Q2714:Q2721)</f>
        <v>5974866</v>
      </c>
      <c r="R2722" s="391">
        <f t="shared" ref="R2722:U2722" si="1807">SUM(R2714:R2721)</f>
        <v>0</v>
      </c>
      <c r="S2722" s="62">
        <f t="shared" si="1807"/>
        <v>3838272.6899999995</v>
      </c>
      <c r="T2722" s="62">
        <f t="shared" si="1807"/>
        <v>0</v>
      </c>
      <c r="U2722" s="62">
        <f t="shared" si="1807"/>
        <v>2136593.31</v>
      </c>
      <c r="V2722" s="62">
        <v>0</v>
      </c>
      <c r="W2722" s="109" t="s">
        <v>18</v>
      </c>
      <c r="X2722" s="109" t="s">
        <v>18</v>
      </c>
      <c r="Y2722" s="110" t="s">
        <v>18</v>
      </c>
    </row>
    <row r="2723" spans="1:25" ht="15" x14ac:dyDescent="0.2">
      <c r="A2723" s="484" t="s">
        <v>1450</v>
      </c>
      <c r="B2723" s="97" t="s">
        <v>2086</v>
      </c>
      <c r="C2723" s="97">
        <v>3</v>
      </c>
      <c r="D2723" s="211" t="s">
        <v>2274</v>
      </c>
      <c r="E2723" s="951" t="s">
        <v>355</v>
      </c>
      <c r="F2723" s="184" t="s">
        <v>444</v>
      </c>
      <c r="G2723" s="156" t="s">
        <v>38</v>
      </c>
      <c r="H2723" s="953">
        <v>1980</v>
      </c>
      <c r="I2723" s="953"/>
      <c r="J2723" s="185" t="s">
        <v>345</v>
      </c>
      <c r="K2723" s="156">
        <v>2</v>
      </c>
      <c r="L2723" s="150">
        <v>691</v>
      </c>
      <c r="M2723" s="150">
        <v>632</v>
      </c>
      <c r="N2723" s="150">
        <v>401.2</v>
      </c>
      <c r="O2723" s="134">
        <v>28</v>
      </c>
      <c r="P2723" s="336" t="s">
        <v>2138</v>
      </c>
      <c r="Q2723" s="150">
        <v>1761302</v>
      </c>
      <c r="R2723" s="371">
        <v>0</v>
      </c>
      <c r="S2723" s="150">
        <v>1131465.94</v>
      </c>
      <c r="T2723" s="150">
        <v>0</v>
      </c>
      <c r="U2723" s="150">
        <v>629836.06000000006</v>
      </c>
      <c r="V2723" s="150">
        <v>0</v>
      </c>
      <c r="W2723" s="956">
        <f t="shared" ref="W2723:W2728" si="1808">Q2723/L2723</f>
        <v>2548.9175108538352</v>
      </c>
      <c r="X2723" s="956">
        <v>2786.87</v>
      </c>
      <c r="Y2723" s="157">
        <v>44926</v>
      </c>
    </row>
    <row r="2724" spans="1:25" ht="15" x14ac:dyDescent="0.2">
      <c r="A2724" s="484" t="s">
        <v>1450</v>
      </c>
      <c r="B2724" s="97" t="s">
        <v>2087</v>
      </c>
      <c r="C2724" s="97">
        <v>4</v>
      </c>
      <c r="D2724" s="211" t="s">
        <v>2273</v>
      </c>
      <c r="E2724" s="951" t="s">
        <v>355</v>
      </c>
      <c r="F2724" s="184" t="s">
        <v>444</v>
      </c>
      <c r="G2724" s="156" t="s">
        <v>38</v>
      </c>
      <c r="H2724" s="953">
        <v>1980</v>
      </c>
      <c r="I2724" s="953"/>
      <c r="J2724" s="185" t="s">
        <v>345</v>
      </c>
      <c r="K2724" s="156">
        <v>2</v>
      </c>
      <c r="L2724" s="150">
        <v>691</v>
      </c>
      <c r="M2724" s="150">
        <v>632</v>
      </c>
      <c r="N2724" s="150">
        <v>401.2</v>
      </c>
      <c r="O2724" s="134">
        <v>28</v>
      </c>
      <c r="P2724" s="336" t="s">
        <v>2115</v>
      </c>
      <c r="Q2724" s="150">
        <v>303455</v>
      </c>
      <c r="R2724" s="371">
        <v>0</v>
      </c>
      <c r="S2724" s="150">
        <v>194940.45</v>
      </c>
      <c r="T2724" s="150">
        <v>0</v>
      </c>
      <c r="U2724" s="150">
        <v>108514.55</v>
      </c>
      <c r="V2724" s="150">
        <v>0</v>
      </c>
      <c r="W2724" s="956">
        <f t="shared" si="1808"/>
        <v>439.15340086830679</v>
      </c>
      <c r="X2724" s="956">
        <v>480.15</v>
      </c>
      <c r="Y2724" s="157">
        <v>44926</v>
      </c>
    </row>
    <row r="2725" spans="1:25" ht="15" x14ac:dyDescent="0.2">
      <c r="A2725" s="484" t="s">
        <v>1450</v>
      </c>
      <c r="B2725" s="97" t="s">
        <v>2088</v>
      </c>
      <c r="C2725" s="97">
        <v>5</v>
      </c>
      <c r="D2725" s="211" t="s">
        <v>2271</v>
      </c>
      <c r="E2725" s="951" t="s">
        <v>355</v>
      </c>
      <c r="F2725" s="184" t="s">
        <v>444</v>
      </c>
      <c r="G2725" s="156" t="s">
        <v>38</v>
      </c>
      <c r="H2725" s="953">
        <v>1980</v>
      </c>
      <c r="I2725" s="953"/>
      <c r="J2725" s="185" t="s">
        <v>345</v>
      </c>
      <c r="K2725" s="156">
        <v>2</v>
      </c>
      <c r="L2725" s="150">
        <v>691</v>
      </c>
      <c r="M2725" s="150">
        <v>632</v>
      </c>
      <c r="N2725" s="150">
        <v>401.2</v>
      </c>
      <c r="O2725" s="134">
        <v>28</v>
      </c>
      <c r="P2725" s="336" t="s">
        <v>2120</v>
      </c>
      <c r="Q2725" s="150">
        <v>317883</v>
      </c>
      <c r="R2725" s="371">
        <v>0</v>
      </c>
      <c r="S2725" s="150">
        <v>204209.03999999998</v>
      </c>
      <c r="T2725" s="150">
        <v>0</v>
      </c>
      <c r="U2725" s="150">
        <v>113673.96</v>
      </c>
      <c r="V2725" s="150">
        <v>0</v>
      </c>
      <c r="W2725" s="956">
        <f t="shared" si="1808"/>
        <v>460.03328509406657</v>
      </c>
      <c r="X2725" s="956">
        <v>502.98</v>
      </c>
      <c r="Y2725" s="157">
        <v>44926</v>
      </c>
    </row>
    <row r="2726" spans="1:25" ht="15" x14ac:dyDescent="0.2">
      <c r="A2726" s="484" t="s">
        <v>1450</v>
      </c>
      <c r="B2726" s="97" t="s">
        <v>2086</v>
      </c>
      <c r="C2726" s="97">
        <v>20</v>
      </c>
      <c r="D2726" s="211" t="s">
        <v>2267</v>
      </c>
      <c r="E2726" s="951" t="s">
        <v>355</v>
      </c>
      <c r="F2726" s="184" t="s">
        <v>444</v>
      </c>
      <c r="G2726" s="156" t="s">
        <v>38</v>
      </c>
      <c r="H2726" s="953">
        <v>1980</v>
      </c>
      <c r="I2726" s="953"/>
      <c r="J2726" s="185" t="s">
        <v>345</v>
      </c>
      <c r="K2726" s="156">
        <v>2</v>
      </c>
      <c r="L2726" s="150">
        <v>691</v>
      </c>
      <c r="M2726" s="150">
        <v>632</v>
      </c>
      <c r="N2726" s="150">
        <v>401.2</v>
      </c>
      <c r="O2726" s="134">
        <v>28</v>
      </c>
      <c r="P2726" s="336" t="s">
        <v>78</v>
      </c>
      <c r="Q2726" s="150">
        <v>67939</v>
      </c>
      <c r="R2726" s="371">
        <v>0</v>
      </c>
      <c r="S2726" s="150">
        <v>43644.229999999996</v>
      </c>
      <c r="T2726" s="150">
        <v>0</v>
      </c>
      <c r="U2726" s="150">
        <v>24294.77</v>
      </c>
      <c r="V2726" s="150">
        <v>0</v>
      </c>
      <c r="W2726" s="956">
        <f t="shared" si="1808"/>
        <v>98.319826338639658</v>
      </c>
      <c r="X2726" s="956">
        <v>98.32</v>
      </c>
      <c r="Y2726" s="157">
        <v>44926</v>
      </c>
    </row>
    <row r="2727" spans="1:25" ht="25.5" x14ac:dyDescent="0.25">
      <c r="A2727" s="484" t="s">
        <v>1450</v>
      </c>
      <c r="B2727" s="97" t="s">
        <v>2087</v>
      </c>
      <c r="C2727" s="97">
        <v>20</v>
      </c>
      <c r="D2727" s="211" t="s">
        <v>2268</v>
      </c>
      <c r="E2727" s="883" t="s">
        <v>355</v>
      </c>
      <c r="F2727" s="698" t="s">
        <v>444</v>
      </c>
      <c r="G2727" s="284" t="s">
        <v>38</v>
      </c>
      <c r="H2727" s="884">
        <v>1980</v>
      </c>
      <c r="I2727" s="884"/>
      <c r="J2727" s="788" t="s">
        <v>345</v>
      </c>
      <c r="K2727" s="284">
        <v>2</v>
      </c>
      <c r="L2727" s="956">
        <v>691</v>
      </c>
      <c r="M2727" s="956">
        <v>632</v>
      </c>
      <c r="N2727" s="956">
        <v>401.2</v>
      </c>
      <c r="O2727" s="98">
        <v>28</v>
      </c>
      <c r="P2727" s="336" t="s">
        <v>2140</v>
      </c>
      <c r="Q2727" s="956">
        <v>51597</v>
      </c>
      <c r="R2727" s="956">
        <v>0</v>
      </c>
      <c r="S2727" s="956">
        <v>33146.07</v>
      </c>
      <c r="T2727" s="956">
        <v>0</v>
      </c>
      <c r="U2727" s="956">
        <v>18450.93</v>
      </c>
      <c r="V2727" s="956">
        <v>0</v>
      </c>
      <c r="W2727" s="956">
        <f t="shared" si="1808"/>
        <v>74.670043415340089</v>
      </c>
      <c r="X2727" s="956">
        <v>74.67</v>
      </c>
      <c r="Y2727" s="157">
        <v>44926</v>
      </c>
    </row>
    <row r="2728" spans="1:25" ht="15" x14ac:dyDescent="0.25">
      <c r="A2728" s="484" t="s">
        <v>1450</v>
      </c>
      <c r="B2728" s="97" t="s">
        <v>2088</v>
      </c>
      <c r="C2728" s="97">
        <v>20</v>
      </c>
      <c r="D2728" s="211" t="s">
        <v>2263</v>
      </c>
      <c r="E2728" s="883" t="s">
        <v>355</v>
      </c>
      <c r="F2728" s="698" t="s">
        <v>444</v>
      </c>
      <c r="G2728" s="284" t="s">
        <v>38</v>
      </c>
      <c r="H2728" s="884">
        <v>1980</v>
      </c>
      <c r="I2728" s="884"/>
      <c r="J2728" s="788" t="s">
        <v>345</v>
      </c>
      <c r="K2728" s="284">
        <v>2</v>
      </c>
      <c r="L2728" s="956">
        <v>691</v>
      </c>
      <c r="M2728" s="956">
        <v>632</v>
      </c>
      <c r="N2728" s="956">
        <v>401.2</v>
      </c>
      <c r="O2728" s="98">
        <v>28</v>
      </c>
      <c r="P2728" s="337" t="s">
        <v>35</v>
      </c>
      <c r="Q2728" s="956">
        <v>51597</v>
      </c>
      <c r="R2728" s="956">
        <v>0</v>
      </c>
      <c r="S2728" s="956">
        <v>33146.07</v>
      </c>
      <c r="T2728" s="956">
        <v>0</v>
      </c>
      <c r="U2728" s="956">
        <v>18450.93</v>
      </c>
      <c r="V2728" s="956">
        <v>0</v>
      </c>
      <c r="W2728" s="956">
        <f t="shared" si="1808"/>
        <v>74.670043415340089</v>
      </c>
      <c r="X2728" s="956">
        <v>74.67</v>
      </c>
      <c r="Y2728" s="642">
        <v>44926</v>
      </c>
    </row>
    <row r="2729" spans="1:25" ht="13.5" thickBot="1" x14ac:dyDescent="0.3">
      <c r="A2729" s="437"/>
      <c r="B2729" s="34"/>
      <c r="C2729" s="34"/>
      <c r="D2729" s="132"/>
      <c r="E2729" s="911"/>
      <c r="F2729" s="912" t="s">
        <v>31</v>
      </c>
      <c r="G2729" s="345" t="s">
        <v>18</v>
      </c>
      <c r="H2729" s="345" t="s">
        <v>18</v>
      </c>
      <c r="I2729" s="345" t="s">
        <v>18</v>
      </c>
      <c r="J2729" s="345" t="s">
        <v>18</v>
      </c>
      <c r="K2729" s="345" t="s">
        <v>18</v>
      </c>
      <c r="L2729" s="913">
        <f>L2723</f>
        <v>691</v>
      </c>
      <c r="M2729" s="913">
        <f>M2723</f>
        <v>632</v>
      </c>
      <c r="N2729" s="913">
        <f>N2723</f>
        <v>401.2</v>
      </c>
      <c r="O2729" s="914">
        <f>O2723</f>
        <v>28</v>
      </c>
      <c r="P2729" s="344" t="s">
        <v>18</v>
      </c>
      <c r="Q2729" s="128">
        <f>SUM(Q2723:Q2728)</f>
        <v>2553773</v>
      </c>
      <c r="R2729" s="128">
        <f t="shared" ref="R2729:U2729" si="1809">SUM(R2723:R2728)</f>
        <v>0</v>
      </c>
      <c r="S2729" s="128">
        <f t="shared" si="1809"/>
        <v>1640551.8</v>
      </c>
      <c r="T2729" s="128">
        <f t="shared" si="1809"/>
        <v>0</v>
      </c>
      <c r="U2729" s="128">
        <f t="shared" si="1809"/>
        <v>913221.20000000019</v>
      </c>
      <c r="V2729" s="128">
        <v>0</v>
      </c>
      <c r="W2729" s="128" t="s">
        <v>18</v>
      </c>
      <c r="X2729" s="128" t="s">
        <v>18</v>
      </c>
      <c r="Y2729" s="129" t="s">
        <v>18</v>
      </c>
    </row>
    <row r="2730" spans="1:25" ht="13.5" thickBot="1" x14ac:dyDescent="0.3">
      <c r="A2730" s="437"/>
      <c r="B2730" s="34"/>
      <c r="C2730" s="34"/>
      <c r="D2730" s="132"/>
      <c r="E2730" s="915" t="s">
        <v>561</v>
      </c>
      <c r="F2730" s="916" t="s">
        <v>562</v>
      </c>
      <c r="G2730" s="338" t="s">
        <v>18</v>
      </c>
      <c r="H2730" s="338" t="s">
        <v>18</v>
      </c>
      <c r="I2730" s="338" t="s">
        <v>18</v>
      </c>
      <c r="J2730" s="338" t="s">
        <v>18</v>
      </c>
      <c r="K2730" s="338" t="s">
        <v>18</v>
      </c>
      <c r="L2730" s="101">
        <v>0</v>
      </c>
      <c r="M2730" s="101">
        <v>0</v>
      </c>
      <c r="N2730" s="101"/>
      <c r="O2730" s="695">
        <v>0</v>
      </c>
      <c r="P2730" s="338" t="s">
        <v>18</v>
      </c>
      <c r="Q2730" s="101">
        <v>0</v>
      </c>
      <c r="R2730" s="101">
        <v>0</v>
      </c>
      <c r="S2730" s="101">
        <v>0</v>
      </c>
      <c r="T2730" s="101">
        <v>0</v>
      </c>
      <c r="U2730" s="101">
        <v>0</v>
      </c>
      <c r="V2730" s="101">
        <v>0</v>
      </c>
      <c r="W2730" s="101" t="s">
        <v>18</v>
      </c>
      <c r="X2730" s="101" t="s">
        <v>18</v>
      </c>
      <c r="Y2730" s="102" t="s">
        <v>18</v>
      </c>
    </row>
    <row r="2731" spans="1:25" ht="13.5" thickBot="1" x14ac:dyDescent="0.3">
      <c r="A2731" s="437"/>
      <c r="B2731" s="34"/>
      <c r="C2731" s="34"/>
      <c r="D2731" s="132"/>
      <c r="E2731" s="917" t="s">
        <v>63</v>
      </c>
      <c r="F2731" s="918" t="s">
        <v>144</v>
      </c>
      <c r="G2731" s="765" t="s">
        <v>18</v>
      </c>
      <c r="H2731" s="765" t="s">
        <v>18</v>
      </c>
      <c r="I2731" s="765" t="s">
        <v>18</v>
      </c>
      <c r="J2731" s="765" t="s">
        <v>18</v>
      </c>
      <c r="K2731" s="765" t="s">
        <v>18</v>
      </c>
      <c r="L2731" s="101">
        <f>L2732+L2735+L2736+L2743</f>
        <v>2883.4</v>
      </c>
      <c r="M2731" s="101">
        <f>M2732+M2735+M2736+M2743</f>
        <v>2581.9</v>
      </c>
      <c r="N2731" s="101">
        <f>N2732+N2735+N2736+N2743</f>
        <v>1013</v>
      </c>
      <c r="O2731" s="695">
        <f>O2732+O2735+O2736+O2743</f>
        <v>104</v>
      </c>
      <c r="P2731" s="335" t="s">
        <v>18</v>
      </c>
      <c r="Q2731" s="101">
        <f t="shared" ref="Q2731:V2731" si="1810">Q2732+Q2735+Q2736+Q2743+Q2746</f>
        <v>21740556</v>
      </c>
      <c r="R2731" s="101">
        <f t="shared" si="1810"/>
        <v>0</v>
      </c>
      <c r="S2731" s="101">
        <f t="shared" si="1810"/>
        <v>10550990.370000001</v>
      </c>
      <c r="T2731" s="101">
        <f t="shared" si="1810"/>
        <v>6568709.5399999991</v>
      </c>
      <c r="U2731" s="101">
        <f t="shared" si="1810"/>
        <v>4620856.09</v>
      </c>
      <c r="V2731" s="101">
        <f t="shared" si="1810"/>
        <v>0</v>
      </c>
      <c r="W2731" s="101" t="s">
        <v>18</v>
      </c>
      <c r="X2731" s="101" t="s">
        <v>18</v>
      </c>
      <c r="Y2731" s="102" t="s">
        <v>18</v>
      </c>
    </row>
    <row r="2732" spans="1:25" ht="13.5" thickBot="1" x14ac:dyDescent="0.3">
      <c r="A2732" s="437"/>
      <c r="B2732" s="34"/>
      <c r="C2732" s="34"/>
      <c r="D2732" s="132"/>
      <c r="E2732" s="919" t="s">
        <v>237</v>
      </c>
      <c r="F2732" s="918" t="s">
        <v>145</v>
      </c>
      <c r="G2732" s="765" t="s">
        <v>18</v>
      </c>
      <c r="H2732" s="765" t="s">
        <v>18</v>
      </c>
      <c r="I2732" s="765" t="s">
        <v>18</v>
      </c>
      <c r="J2732" s="765" t="s">
        <v>18</v>
      </c>
      <c r="K2732" s="765" t="s">
        <v>18</v>
      </c>
      <c r="L2732" s="101">
        <f>L2734</f>
        <v>551.79999999999995</v>
      </c>
      <c r="M2732" s="101">
        <f>M2734</f>
        <v>494.7</v>
      </c>
      <c r="N2732" s="101">
        <f>N2734</f>
        <v>392</v>
      </c>
      <c r="O2732" s="695">
        <f>O2734</f>
        <v>13</v>
      </c>
      <c r="P2732" s="335" t="s">
        <v>18</v>
      </c>
      <c r="Q2732" s="101">
        <v>4345759</v>
      </c>
      <c r="R2732" s="101">
        <v>0</v>
      </c>
      <c r="S2732" s="101">
        <v>544293.25</v>
      </c>
      <c r="T2732" s="101">
        <v>3602033.32</v>
      </c>
      <c r="U2732" s="101">
        <v>199432.43</v>
      </c>
      <c r="V2732" s="101">
        <v>0</v>
      </c>
      <c r="W2732" s="101" t="s">
        <v>18</v>
      </c>
      <c r="X2732" s="101" t="s">
        <v>18</v>
      </c>
      <c r="Y2732" s="102" t="s">
        <v>18</v>
      </c>
    </row>
    <row r="2733" spans="1:25" ht="15" x14ac:dyDescent="0.25">
      <c r="A2733" s="484" t="s">
        <v>1230</v>
      </c>
      <c r="B2733" s="97" t="s">
        <v>2089</v>
      </c>
      <c r="C2733" s="97">
        <v>8</v>
      </c>
      <c r="D2733" s="211" t="s">
        <v>45</v>
      </c>
      <c r="E2733" s="920" t="s">
        <v>238</v>
      </c>
      <c r="F2733" s="921" t="s">
        <v>101</v>
      </c>
      <c r="G2733" s="855" t="s">
        <v>38</v>
      </c>
      <c r="H2733" s="922">
        <v>1971</v>
      </c>
      <c r="I2733" s="922"/>
      <c r="J2733" s="923" t="s">
        <v>102</v>
      </c>
      <c r="K2733" s="855">
        <v>2</v>
      </c>
      <c r="L2733" s="281">
        <v>551.79999999999995</v>
      </c>
      <c r="M2733" s="281">
        <v>494.7</v>
      </c>
      <c r="N2733" s="281">
        <v>392</v>
      </c>
      <c r="O2733" s="924">
        <v>13</v>
      </c>
      <c r="P2733" s="341" t="s">
        <v>103</v>
      </c>
      <c r="Q2733" s="281">
        <v>4345759</v>
      </c>
      <c r="R2733" s="281">
        <v>0</v>
      </c>
      <c r="S2733" s="281">
        <v>544293.25</v>
      </c>
      <c r="T2733" s="281">
        <v>3602033.32</v>
      </c>
      <c r="U2733" s="281">
        <v>199432.43</v>
      </c>
      <c r="V2733" s="281">
        <v>0</v>
      </c>
      <c r="W2733" s="281">
        <f>Q2733/N2733</f>
        <v>11086.119897959185</v>
      </c>
      <c r="X2733" s="281">
        <v>11086.12</v>
      </c>
      <c r="Y2733" s="272">
        <v>44926</v>
      </c>
    </row>
    <row r="2734" spans="1:25" ht="13.5" thickBot="1" x14ac:dyDescent="0.3">
      <c r="A2734" s="437"/>
      <c r="B2734" s="34"/>
      <c r="C2734" s="34"/>
      <c r="D2734" s="132"/>
      <c r="E2734" s="911"/>
      <c r="F2734" s="912" t="s">
        <v>31</v>
      </c>
      <c r="G2734" s="345" t="s">
        <v>18</v>
      </c>
      <c r="H2734" s="345" t="s">
        <v>18</v>
      </c>
      <c r="I2734" s="345" t="s">
        <v>18</v>
      </c>
      <c r="J2734" s="345" t="s">
        <v>18</v>
      </c>
      <c r="K2734" s="345" t="s">
        <v>18</v>
      </c>
      <c r="L2734" s="913">
        <f>L2733</f>
        <v>551.79999999999995</v>
      </c>
      <c r="M2734" s="913">
        <f>M2733</f>
        <v>494.7</v>
      </c>
      <c r="N2734" s="913">
        <f>N2733</f>
        <v>392</v>
      </c>
      <c r="O2734" s="914">
        <v>13</v>
      </c>
      <c r="P2734" s="344" t="s">
        <v>18</v>
      </c>
      <c r="Q2734" s="128">
        <v>4345759</v>
      </c>
      <c r="R2734" s="128">
        <v>0</v>
      </c>
      <c r="S2734" s="128">
        <v>544293.25</v>
      </c>
      <c r="T2734" s="128">
        <v>3602033.32</v>
      </c>
      <c r="U2734" s="128">
        <v>199432.43</v>
      </c>
      <c r="V2734" s="128">
        <v>0</v>
      </c>
      <c r="W2734" s="128" t="s">
        <v>18</v>
      </c>
      <c r="X2734" s="128" t="s">
        <v>18</v>
      </c>
      <c r="Y2734" s="129" t="s">
        <v>18</v>
      </c>
    </row>
    <row r="2735" spans="1:25" ht="13.5" thickBot="1" x14ac:dyDescent="0.3">
      <c r="A2735" s="437"/>
      <c r="B2735" s="34"/>
      <c r="C2735" s="34"/>
      <c r="D2735" s="132"/>
      <c r="E2735" s="917" t="s">
        <v>241</v>
      </c>
      <c r="F2735" s="918" t="s">
        <v>240</v>
      </c>
      <c r="G2735" s="765" t="s">
        <v>18</v>
      </c>
      <c r="H2735" s="765" t="s">
        <v>18</v>
      </c>
      <c r="I2735" s="765" t="s">
        <v>18</v>
      </c>
      <c r="J2735" s="765" t="s">
        <v>18</v>
      </c>
      <c r="K2735" s="765" t="s">
        <v>18</v>
      </c>
      <c r="L2735" s="101">
        <v>0</v>
      </c>
      <c r="M2735" s="101">
        <v>0</v>
      </c>
      <c r="N2735" s="101">
        <v>0</v>
      </c>
      <c r="O2735" s="695">
        <v>0</v>
      </c>
      <c r="P2735" s="335" t="s">
        <v>18</v>
      </c>
      <c r="Q2735" s="101">
        <v>0</v>
      </c>
      <c r="R2735" s="101">
        <v>0</v>
      </c>
      <c r="S2735" s="101">
        <v>0</v>
      </c>
      <c r="T2735" s="101">
        <v>0</v>
      </c>
      <c r="U2735" s="101">
        <v>0</v>
      </c>
      <c r="V2735" s="101">
        <v>0</v>
      </c>
      <c r="W2735" s="101" t="s">
        <v>18</v>
      </c>
      <c r="X2735" s="101" t="s">
        <v>18</v>
      </c>
      <c r="Y2735" s="102" t="s">
        <v>18</v>
      </c>
    </row>
    <row r="2736" spans="1:25" ht="13.5" thickBot="1" x14ac:dyDescent="0.3">
      <c r="A2736" s="437"/>
      <c r="B2736" s="34"/>
      <c r="C2736" s="34"/>
      <c r="D2736" s="132"/>
      <c r="E2736" s="919" t="s">
        <v>242</v>
      </c>
      <c r="F2736" s="918" t="s">
        <v>146</v>
      </c>
      <c r="G2736" s="765" t="s">
        <v>18</v>
      </c>
      <c r="H2736" s="765" t="s">
        <v>18</v>
      </c>
      <c r="I2736" s="765" t="s">
        <v>18</v>
      </c>
      <c r="J2736" s="765" t="s">
        <v>18</v>
      </c>
      <c r="K2736" s="765" t="s">
        <v>18</v>
      </c>
      <c r="L2736" s="101">
        <f>L2738+L2740+L2742</f>
        <v>2002.5</v>
      </c>
      <c r="M2736" s="101">
        <f t="shared" ref="M2736:O2736" si="1811">M2738+M2740+M2742</f>
        <v>1794.7</v>
      </c>
      <c r="N2736" s="101">
        <f t="shared" si="1811"/>
        <v>621</v>
      </c>
      <c r="O2736" s="1167">
        <f t="shared" si="1811"/>
        <v>79</v>
      </c>
      <c r="P2736" s="335" t="s">
        <v>18</v>
      </c>
      <c r="Q2736" s="101">
        <f>Q2738+Q2740+Q2742</f>
        <v>12797263</v>
      </c>
      <c r="R2736" s="101">
        <f t="shared" ref="R2736:V2736" si="1812">R2738+R2740+R2742</f>
        <v>0</v>
      </c>
      <c r="S2736" s="101">
        <f t="shared" si="1812"/>
        <v>8821039.2100000009</v>
      </c>
      <c r="T2736" s="101">
        <f t="shared" si="1812"/>
        <v>0</v>
      </c>
      <c r="U2736" s="101">
        <f t="shared" si="1812"/>
        <v>3976223.79</v>
      </c>
      <c r="V2736" s="101">
        <f t="shared" si="1812"/>
        <v>0</v>
      </c>
      <c r="W2736" s="101" t="s">
        <v>18</v>
      </c>
      <c r="X2736" s="101" t="s">
        <v>18</v>
      </c>
      <c r="Y2736" s="102" t="s">
        <v>18</v>
      </c>
    </row>
    <row r="2737" spans="1:25" ht="15.75" thickBot="1" x14ac:dyDescent="0.3">
      <c r="A2737" s="484" t="s">
        <v>1365</v>
      </c>
      <c r="B2737" s="97" t="s">
        <v>2090</v>
      </c>
      <c r="C2737" s="97">
        <v>20</v>
      </c>
      <c r="D2737" s="211" t="s">
        <v>2265</v>
      </c>
      <c r="E2737" s="931" t="s">
        <v>244</v>
      </c>
      <c r="F2737" s="904" t="s">
        <v>2305</v>
      </c>
      <c r="G2737" s="905" t="s">
        <v>38</v>
      </c>
      <c r="H2737" s="905">
        <v>1968</v>
      </c>
      <c r="I2737" s="905"/>
      <c r="J2737" s="715" t="s">
        <v>102</v>
      </c>
      <c r="K2737" s="715">
        <v>2</v>
      </c>
      <c r="L2737" s="107">
        <v>618.9</v>
      </c>
      <c r="M2737" s="107">
        <v>556.9</v>
      </c>
      <c r="N2737" s="107">
        <v>0</v>
      </c>
      <c r="O2737" s="1183">
        <v>31</v>
      </c>
      <c r="P2737" s="300" t="s">
        <v>2129</v>
      </c>
      <c r="Q2737" s="107">
        <v>3457404</v>
      </c>
      <c r="R2737" s="107">
        <v>0</v>
      </c>
      <c r="S2737" s="107">
        <f>Q2737-U2737</f>
        <v>2383157.73</v>
      </c>
      <c r="T2737" s="107">
        <v>0</v>
      </c>
      <c r="U2737" s="107">
        <v>1074246.27</v>
      </c>
      <c r="V2737" s="107">
        <v>0</v>
      </c>
      <c r="W2737" s="105">
        <f>Q2737/L2737</f>
        <v>5586.3693650024243</v>
      </c>
      <c r="X2737" s="107">
        <v>5586.37</v>
      </c>
      <c r="Y2737" s="108">
        <v>44926</v>
      </c>
    </row>
    <row r="2738" spans="1:25" ht="15.75" thickBot="1" x14ac:dyDescent="0.25">
      <c r="A2738" s="484" t="s">
        <v>1365</v>
      </c>
      <c r="B2738" s="97" t="s">
        <v>2090</v>
      </c>
      <c r="C2738" s="97">
        <v>10</v>
      </c>
      <c r="D2738" s="211" t="s">
        <v>2129</v>
      </c>
      <c r="E2738" s="1196"/>
      <c r="F2738" s="916" t="s">
        <v>31</v>
      </c>
      <c r="G2738" s="765" t="s">
        <v>18</v>
      </c>
      <c r="H2738" s="765" t="s">
        <v>18</v>
      </c>
      <c r="I2738" s="765" t="s">
        <v>18</v>
      </c>
      <c r="J2738" s="765" t="s">
        <v>18</v>
      </c>
      <c r="K2738" s="765" t="s">
        <v>18</v>
      </c>
      <c r="L2738" s="384">
        <f>L2737</f>
        <v>618.9</v>
      </c>
      <c r="M2738" s="384">
        <f>M2737</f>
        <v>556.9</v>
      </c>
      <c r="N2738" s="384">
        <v>0</v>
      </c>
      <c r="O2738" s="1197">
        <f>O2737</f>
        <v>31</v>
      </c>
      <c r="P2738" s="335" t="s">
        <v>18</v>
      </c>
      <c r="Q2738" s="384">
        <f>Q2737</f>
        <v>3457404</v>
      </c>
      <c r="R2738" s="384">
        <f t="shared" ref="R2738:V2738" si="1813">R2737</f>
        <v>0</v>
      </c>
      <c r="S2738" s="384">
        <f t="shared" si="1813"/>
        <v>2383157.73</v>
      </c>
      <c r="T2738" s="384">
        <f t="shared" si="1813"/>
        <v>0</v>
      </c>
      <c r="U2738" s="384">
        <f t="shared" si="1813"/>
        <v>1074246.27</v>
      </c>
      <c r="V2738" s="384">
        <f t="shared" si="1813"/>
        <v>0</v>
      </c>
      <c r="W2738" s="101" t="s">
        <v>18</v>
      </c>
      <c r="X2738" s="101" t="s">
        <v>18</v>
      </c>
      <c r="Y2738" s="102" t="s">
        <v>18</v>
      </c>
    </row>
    <row r="2739" spans="1:25" ht="13.5" thickBot="1" x14ac:dyDescent="0.3">
      <c r="A2739" s="437"/>
      <c r="B2739" s="34"/>
      <c r="C2739" s="34"/>
      <c r="D2739" s="132"/>
      <c r="E2739" s="931" t="s">
        <v>245</v>
      </c>
      <c r="F2739" s="1005" t="s">
        <v>2304</v>
      </c>
      <c r="G2739" s="1006" t="s">
        <v>38</v>
      </c>
      <c r="H2739" s="1006">
        <v>1975</v>
      </c>
      <c r="I2739" s="1006"/>
      <c r="J2739" s="824" t="s">
        <v>102</v>
      </c>
      <c r="K2739" s="824">
        <v>2</v>
      </c>
      <c r="L2739" s="105">
        <v>545.4</v>
      </c>
      <c r="M2739" s="105">
        <v>497</v>
      </c>
      <c r="N2739" s="105">
        <v>0</v>
      </c>
      <c r="O2739" s="1188">
        <v>19</v>
      </c>
      <c r="P2739" s="340" t="s">
        <v>2129</v>
      </c>
      <c r="Q2739" s="105">
        <v>3046806</v>
      </c>
      <c r="R2739" s="105">
        <v>0</v>
      </c>
      <c r="S2739" s="105">
        <f>Q2739-U2739</f>
        <v>2100136.19</v>
      </c>
      <c r="T2739" s="105">
        <v>0</v>
      </c>
      <c r="U2739" s="105">
        <v>946669.81</v>
      </c>
      <c r="V2739" s="105">
        <v>0</v>
      </c>
      <c r="W2739" s="105">
        <f>Q2739/L2739</f>
        <v>5586.3696369636964</v>
      </c>
      <c r="X2739" s="105">
        <v>5586.37</v>
      </c>
      <c r="Y2739" s="106">
        <v>44926</v>
      </c>
    </row>
    <row r="2740" spans="1:25" ht="15.75" thickBot="1" x14ac:dyDescent="0.25">
      <c r="A2740" s="484" t="s">
        <v>1364</v>
      </c>
      <c r="B2740" s="97" t="s">
        <v>2091</v>
      </c>
      <c r="C2740" s="97">
        <v>20</v>
      </c>
      <c r="D2740" s="211" t="s">
        <v>2265</v>
      </c>
      <c r="E2740" s="1196"/>
      <c r="F2740" s="916" t="s">
        <v>31</v>
      </c>
      <c r="G2740" s="765" t="s">
        <v>18</v>
      </c>
      <c r="H2740" s="765" t="s">
        <v>18</v>
      </c>
      <c r="I2740" s="765" t="s">
        <v>18</v>
      </c>
      <c r="J2740" s="765" t="s">
        <v>18</v>
      </c>
      <c r="K2740" s="765" t="s">
        <v>18</v>
      </c>
      <c r="L2740" s="384">
        <f>L2739</f>
        <v>545.4</v>
      </c>
      <c r="M2740" s="384">
        <f t="shared" ref="M2740:O2740" si="1814">M2739</f>
        <v>497</v>
      </c>
      <c r="N2740" s="384">
        <f t="shared" si="1814"/>
        <v>0</v>
      </c>
      <c r="O2740" s="1197">
        <f t="shared" si="1814"/>
        <v>19</v>
      </c>
      <c r="P2740" s="335" t="s">
        <v>18</v>
      </c>
      <c r="Q2740" s="384">
        <f>Q2739</f>
        <v>3046806</v>
      </c>
      <c r="R2740" s="384">
        <f t="shared" ref="R2740:V2740" si="1815">R2739</f>
        <v>0</v>
      </c>
      <c r="S2740" s="384">
        <f t="shared" si="1815"/>
        <v>2100136.19</v>
      </c>
      <c r="T2740" s="384">
        <f t="shared" si="1815"/>
        <v>0</v>
      </c>
      <c r="U2740" s="384">
        <f t="shared" si="1815"/>
        <v>946669.81</v>
      </c>
      <c r="V2740" s="384">
        <f t="shared" si="1815"/>
        <v>0</v>
      </c>
      <c r="W2740" s="101" t="s">
        <v>18</v>
      </c>
      <c r="X2740" s="101" t="s">
        <v>18</v>
      </c>
      <c r="Y2740" s="102" t="s">
        <v>18</v>
      </c>
    </row>
    <row r="2741" spans="1:25" ht="15.75" thickBot="1" x14ac:dyDescent="0.3">
      <c r="A2741" s="484" t="s">
        <v>1364</v>
      </c>
      <c r="B2741" s="97" t="s">
        <v>2091</v>
      </c>
      <c r="C2741" s="97">
        <v>10</v>
      </c>
      <c r="D2741" s="211" t="s">
        <v>2129</v>
      </c>
      <c r="E2741" s="931" t="s">
        <v>445</v>
      </c>
      <c r="F2741" s="1005" t="s">
        <v>2309</v>
      </c>
      <c r="G2741" s="824" t="s">
        <v>38</v>
      </c>
      <c r="H2741" s="1006">
        <v>1972</v>
      </c>
      <c r="I2741" s="1006"/>
      <c r="J2741" s="824" t="s">
        <v>102</v>
      </c>
      <c r="K2741" s="824">
        <v>2</v>
      </c>
      <c r="L2741" s="105">
        <v>838.2</v>
      </c>
      <c r="M2741" s="1056">
        <v>740.8</v>
      </c>
      <c r="N2741" s="105">
        <v>621</v>
      </c>
      <c r="O2741" s="1188">
        <v>29</v>
      </c>
      <c r="P2741" s="340" t="s">
        <v>45</v>
      </c>
      <c r="Q2741" s="105">
        <v>6293053</v>
      </c>
      <c r="R2741" s="105">
        <v>0</v>
      </c>
      <c r="S2741" s="105">
        <f>Q2741-U2741</f>
        <v>4337745.29</v>
      </c>
      <c r="T2741" s="105">
        <v>0</v>
      </c>
      <c r="U2741" s="105">
        <v>1955307.71</v>
      </c>
      <c r="V2741" s="105">
        <v>0</v>
      </c>
      <c r="W2741" s="105">
        <f>Q2741/N2741</f>
        <v>10133.740740740741</v>
      </c>
      <c r="X2741" s="105">
        <v>10133.74</v>
      </c>
      <c r="Y2741" s="106">
        <v>44926</v>
      </c>
    </row>
    <row r="2742" spans="1:25" ht="13.5" thickBot="1" x14ac:dyDescent="0.3">
      <c r="A2742" s="437"/>
      <c r="B2742" s="34"/>
      <c r="C2742" s="34"/>
      <c r="D2742" s="132"/>
      <c r="E2742" s="1196"/>
      <c r="F2742" s="916" t="s">
        <v>31</v>
      </c>
      <c r="G2742" s="765" t="s">
        <v>18</v>
      </c>
      <c r="H2742" s="765" t="s">
        <v>18</v>
      </c>
      <c r="I2742" s="765" t="s">
        <v>18</v>
      </c>
      <c r="J2742" s="765" t="s">
        <v>18</v>
      </c>
      <c r="K2742" s="765" t="s">
        <v>18</v>
      </c>
      <c r="L2742" s="101">
        <f>L2741</f>
        <v>838.2</v>
      </c>
      <c r="M2742" s="101">
        <f t="shared" ref="M2742:O2742" si="1816">M2741</f>
        <v>740.8</v>
      </c>
      <c r="N2742" s="101">
        <f t="shared" si="1816"/>
        <v>621</v>
      </c>
      <c r="O2742" s="1185">
        <f t="shared" si="1816"/>
        <v>29</v>
      </c>
      <c r="P2742" s="335" t="s">
        <v>18</v>
      </c>
      <c r="Q2742" s="101">
        <f>Q2741</f>
        <v>6293053</v>
      </c>
      <c r="R2742" s="101">
        <f t="shared" ref="R2742:V2742" si="1817">R2741</f>
        <v>0</v>
      </c>
      <c r="S2742" s="101">
        <f t="shared" si="1817"/>
        <v>4337745.29</v>
      </c>
      <c r="T2742" s="101">
        <f t="shared" si="1817"/>
        <v>0</v>
      </c>
      <c r="U2742" s="101">
        <f t="shared" si="1817"/>
        <v>1955307.71</v>
      </c>
      <c r="V2742" s="101">
        <f t="shared" si="1817"/>
        <v>0</v>
      </c>
      <c r="W2742" s="101" t="s">
        <v>18</v>
      </c>
      <c r="X2742" s="101" t="s">
        <v>18</v>
      </c>
      <c r="Y2742" s="102" t="s">
        <v>18</v>
      </c>
    </row>
    <row r="2743" spans="1:25" ht="15" thickBot="1" x14ac:dyDescent="0.25">
      <c r="A2743" s="437"/>
      <c r="B2743" s="34"/>
      <c r="C2743" s="34"/>
      <c r="D2743" s="132"/>
      <c r="E2743" s="955" t="s">
        <v>247</v>
      </c>
      <c r="F2743" s="307" t="s">
        <v>246</v>
      </c>
      <c r="G2743" s="81" t="s">
        <v>18</v>
      </c>
      <c r="H2743" s="81" t="s">
        <v>18</v>
      </c>
      <c r="I2743" s="81" t="s">
        <v>18</v>
      </c>
      <c r="J2743" s="81" t="s">
        <v>18</v>
      </c>
      <c r="K2743" s="81" t="s">
        <v>18</v>
      </c>
      <c r="L2743" s="303">
        <f>L2744</f>
        <v>329.1</v>
      </c>
      <c r="M2743" s="303">
        <f>M2744</f>
        <v>292.5</v>
      </c>
      <c r="N2743" s="303">
        <f>N2744</f>
        <v>0</v>
      </c>
      <c r="O2743" s="324">
        <f>O2744</f>
        <v>12</v>
      </c>
      <c r="P2743" s="360" t="s">
        <v>18</v>
      </c>
      <c r="Q2743" s="82">
        <f>Q2745</f>
        <v>4597534</v>
      </c>
      <c r="R2743" s="397">
        <f t="shared" ref="R2743:U2743" si="1818">R2745</f>
        <v>0</v>
      </c>
      <c r="S2743" s="82">
        <f t="shared" si="1818"/>
        <v>1185657.9100000001</v>
      </c>
      <c r="T2743" s="82">
        <f t="shared" si="1818"/>
        <v>2966676.2199999997</v>
      </c>
      <c r="U2743" s="82">
        <f t="shared" si="1818"/>
        <v>445199.87</v>
      </c>
      <c r="V2743" s="82">
        <v>0</v>
      </c>
      <c r="W2743" s="126" t="s">
        <v>18</v>
      </c>
      <c r="X2743" s="126" t="s">
        <v>18</v>
      </c>
      <c r="Y2743" s="127" t="s">
        <v>18</v>
      </c>
    </row>
    <row r="2744" spans="1:25" ht="15" x14ac:dyDescent="0.2">
      <c r="A2744" s="484" t="s">
        <v>1236</v>
      </c>
      <c r="B2744" s="97" t="s">
        <v>2092</v>
      </c>
      <c r="C2744" s="97">
        <v>10</v>
      </c>
      <c r="D2744" s="211" t="s">
        <v>2129</v>
      </c>
      <c r="E2744" s="950" t="s">
        <v>788</v>
      </c>
      <c r="F2744" s="320" t="s">
        <v>789</v>
      </c>
      <c r="G2744" s="278" t="s">
        <v>38</v>
      </c>
      <c r="H2744" s="279">
        <v>1983</v>
      </c>
      <c r="I2744" s="279"/>
      <c r="J2744" s="680" t="s">
        <v>102</v>
      </c>
      <c r="K2744" s="278">
        <v>2</v>
      </c>
      <c r="L2744" s="683">
        <v>329.1</v>
      </c>
      <c r="M2744" s="683">
        <v>292.5</v>
      </c>
      <c r="N2744" s="683">
        <v>0</v>
      </c>
      <c r="O2744" s="684">
        <v>12</v>
      </c>
      <c r="P2744" s="341" t="s">
        <v>2129</v>
      </c>
      <c r="Q2744" s="200">
        <v>4597534</v>
      </c>
      <c r="R2744" s="390">
        <v>0</v>
      </c>
      <c r="S2744" s="200">
        <v>1185657.9100000001</v>
      </c>
      <c r="T2744" s="200">
        <v>2966676.2199999997</v>
      </c>
      <c r="U2744" s="200">
        <v>445199.87</v>
      </c>
      <c r="V2744" s="200">
        <v>0</v>
      </c>
      <c r="W2744" s="956">
        <f>Q2744/L2744</f>
        <v>13970.021270130659</v>
      </c>
      <c r="X2744" s="281">
        <v>5719.54</v>
      </c>
      <c r="Y2744" s="272">
        <v>44926</v>
      </c>
    </row>
    <row r="2745" spans="1:25" ht="15" thickBot="1" x14ac:dyDescent="0.25">
      <c r="A2745" s="437"/>
      <c r="B2745" s="34"/>
      <c r="C2745" s="34"/>
      <c r="D2745" s="132"/>
      <c r="E2745" s="408"/>
      <c r="F2745" s="42" t="s">
        <v>31</v>
      </c>
      <c r="G2745" s="651" t="s">
        <v>18</v>
      </c>
      <c r="H2745" s="651" t="s">
        <v>18</v>
      </c>
      <c r="I2745" s="651" t="s">
        <v>18</v>
      </c>
      <c r="J2745" s="651" t="s">
        <v>18</v>
      </c>
      <c r="K2745" s="651" t="s">
        <v>18</v>
      </c>
      <c r="L2745" s="681">
        <f>L2744</f>
        <v>329.1</v>
      </c>
      <c r="M2745" s="681">
        <f>M2744</f>
        <v>292.5</v>
      </c>
      <c r="N2745" s="681">
        <f>N2744</f>
        <v>0</v>
      </c>
      <c r="O2745" s="682">
        <f>O2744</f>
        <v>12</v>
      </c>
      <c r="P2745" s="543" t="s">
        <v>18</v>
      </c>
      <c r="Q2745" s="78">
        <f>Q2744</f>
        <v>4597534</v>
      </c>
      <c r="R2745" s="387">
        <f t="shared" ref="R2745:U2745" si="1819">R2744</f>
        <v>0</v>
      </c>
      <c r="S2745" s="78">
        <f t="shared" si="1819"/>
        <v>1185657.9100000001</v>
      </c>
      <c r="T2745" s="78">
        <f t="shared" si="1819"/>
        <v>2966676.2199999997</v>
      </c>
      <c r="U2745" s="78">
        <f t="shared" si="1819"/>
        <v>445199.87</v>
      </c>
      <c r="V2745" s="78">
        <v>0</v>
      </c>
      <c r="W2745" s="128" t="s">
        <v>18</v>
      </c>
      <c r="X2745" s="128" t="s">
        <v>18</v>
      </c>
      <c r="Y2745" s="129" t="s">
        <v>18</v>
      </c>
    </row>
    <row r="2746" spans="1:25" ht="18.75" customHeight="1" thickBot="1" x14ac:dyDescent="0.3">
      <c r="A2746" s="437"/>
      <c r="B2746" s="34"/>
      <c r="C2746" s="34"/>
      <c r="D2746" s="132"/>
      <c r="E2746" s="928" t="s">
        <v>566</v>
      </c>
      <c r="F2746" s="929" t="s">
        <v>792</v>
      </c>
      <c r="G2746" s="765" t="s">
        <v>18</v>
      </c>
      <c r="H2746" s="765" t="s">
        <v>18</v>
      </c>
      <c r="I2746" s="765" t="s">
        <v>18</v>
      </c>
      <c r="J2746" s="765" t="s">
        <v>18</v>
      </c>
      <c r="K2746" s="765" t="s">
        <v>18</v>
      </c>
      <c r="L2746" s="101">
        <v>0</v>
      </c>
      <c r="M2746" s="101">
        <v>0</v>
      </c>
      <c r="N2746" s="101"/>
      <c r="O2746" s="695">
        <v>0</v>
      </c>
      <c r="P2746" s="335" t="s">
        <v>18</v>
      </c>
      <c r="Q2746" s="101">
        <v>0</v>
      </c>
      <c r="R2746" s="101">
        <v>0</v>
      </c>
      <c r="S2746" s="101">
        <v>0</v>
      </c>
      <c r="T2746" s="101">
        <v>0</v>
      </c>
      <c r="U2746" s="101">
        <v>0</v>
      </c>
      <c r="V2746" s="101">
        <v>0</v>
      </c>
      <c r="W2746" s="101" t="s">
        <v>18</v>
      </c>
      <c r="X2746" s="101" t="s">
        <v>18</v>
      </c>
      <c r="Y2746" s="102" t="s">
        <v>18</v>
      </c>
    </row>
    <row r="2747" spans="1:25" ht="13.5" thickBot="1" x14ac:dyDescent="0.25">
      <c r="A2747" s="437"/>
      <c r="B2747" s="34"/>
      <c r="C2747" s="34"/>
      <c r="D2747" s="132"/>
      <c r="E2747" s="54" t="s">
        <v>65</v>
      </c>
      <c r="F2747" s="33" t="s">
        <v>147</v>
      </c>
      <c r="G2747" s="27" t="s">
        <v>18</v>
      </c>
      <c r="H2747" s="27" t="s">
        <v>18</v>
      </c>
      <c r="I2747" s="27" t="s">
        <v>18</v>
      </c>
      <c r="J2747" s="27" t="s">
        <v>18</v>
      </c>
      <c r="K2747" s="27" t="s">
        <v>18</v>
      </c>
      <c r="L2747" s="28">
        <f>L2748+L2749+L2753</f>
        <v>1659.87</v>
      </c>
      <c r="M2747" s="28">
        <f>M2748+M2749+M2753</f>
        <v>1276.5999999999999</v>
      </c>
      <c r="N2747" s="28">
        <f>N2748+N2749+N2753</f>
        <v>663</v>
      </c>
      <c r="O2747" s="136">
        <f>O2748+O2749+O2753</f>
        <v>41</v>
      </c>
      <c r="P2747" s="335" t="s">
        <v>18</v>
      </c>
      <c r="Q2747" s="28">
        <f>Q2749+Q2753+Q2748</f>
        <v>7509796</v>
      </c>
      <c r="R2747" s="373">
        <f t="shared" ref="R2747:V2747" si="1820">R2749+R2753+R2748</f>
        <v>0</v>
      </c>
      <c r="S2747" s="28">
        <f t="shared" si="1820"/>
        <v>5911941.4399999995</v>
      </c>
      <c r="T2747" s="28">
        <f t="shared" si="1820"/>
        <v>0</v>
      </c>
      <c r="U2747" s="28">
        <f t="shared" si="1820"/>
        <v>1597854.56</v>
      </c>
      <c r="V2747" s="28">
        <f t="shared" si="1820"/>
        <v>0</v>
      </c>
      <c r="W2747" s="101" t="s">
        <v>18</v>
      </c>
      <c r="X2747" s="101" t="s">
        <v>18</v>
      </c>
      <c r="Y2747" s="102" t="s">
        <v>18</v>
      </c>
    </row>
    <row r="2748" spans="1:25" ht="13.5" thickBot="1" x14ac:dyDescent="0.25">
      <c r="A2748" s="437"/>
      <c r="B2748" s="34"/>
      <c r="C2748" s="34"/>
      <c r="D2748" s="132"/>
      <c r="E2748" s="55" t="s">
        <v>248</v>
      </c>
      <c r="F2748" s="33" t="s">
        <v>148</v>
      </c>
      <c r="G2748" s="27" t="s">
        <v>18</v>
      </c>
      <c r="H2748" s="27" t="s">
        <v>18</v>
      </c>
      <c r="I2748" s="27" t="s">
        <v>18</v>
      </c>
      <c r="J2748" s="27" t="s">
        <v>18</v>
      </c>
      <c r="K2748" s="27" t="s">
        <v>18</v>
      </c>
      <c r="L2748" s="28">
        <v>0</v>
      </c>
      <c r="M2748" s="28">
        <v>0</v>
      </c>
      <c r="N2748" s="28">
        <v>0</v>
      </c>
      <c r="O2748" s="136">
        <v>0</v>
      </c>
      <c r="P2748" s="335" t="s">
        <v>18</v>
      </c>
      <c r="Q2748" s="28">
        <v>0</v>
      </c>
      <c r="R2748" s="373">
        <v>0</v>
      </c>
      <c r="S2748" s="28">
        <v>0</v>
      </c>
      <c r="T2748" s="28">
        <v>0</v>
      </c>
      <c r="U2748" s="28">
        <v>0</v>
      </c>
      <c r="V2748" s="28">
        <v>0</v>
      </c>
      <c r="W2748" s="101" t="s">
        <v>18</v>
      </c>
      <c r="X2748" s="101" t="s">
        <v>18</v>
      </c>
      <c r="Y2748" s="102" t="s">
        <v>18</v>
      </c>
    </row>
    <row r="2749" spans="1:25" ht="13.5" thickBot="1" x14ac:dyDescent="0.3">
      <c r="A2749" s="437"/>
      <c r="B2749" s="34"/>
      <c r="C2749" s="34"/>
      <c r="D2749" s="132"/>
      <c r="E2749" s="167" t="s">
        <v>250</v>
      </c>
      <c r="F2749" s="33" t="s">
        <v>149</v>
      </c>
      <c r="G2749" s="27" t="s">
        <v>18</v>
      </c>
      <c r="H2749" s="27" t="s">
        <v>18</v>
      </c>
      <c r="I2749" s="27" t="s">
        <v>18</v>
      </c>
      <c r="J2749" s="27" t="s">
        <v>18</v>
      </c>
      <c r="K2749" s="27" t="s">
        <v>18</v>
      </c>
      <c r="L2749" s="61">
        <f>L2752</f>
        <v>854.35</v>
      </c>
      <c r="M2749" s="61">
        <f>M2752</f>
        <v>760</v>
      </c>
      <c r="N2749" s="61">
        <f>N2752</f>
        <v>663</v>
      </c>
      <c r="O2749" s="137">
        <f>O2752</f>
        <v>16</v>
      </c>
      <c r="P2749" s="335" t="s">
        <v>18</v>
      </c>
      <c r="Q2749" s="28">
        <f>Q2752</f>
        <v>4883960</v>
      </c>
      <c r="R2749" s="28">
        <f t="shared" ref="R2749:V2749" si="1821">R2752</f>
        <v>0</v>
      </c>
      <c r="S2749" s="28">
        <f t="shared" si="1821"/>
        <v>3871133.6</v>
      </c>
      <c r="T2749" s="28">
        <f t="shared" si="1821"/>
        <v>0</v>
      </c>
      <c r="U2749" s="28">
        <f t="shared" si="1821"/>
        <v>1012826.4</v>
      </c>
      <c r="V2749" s="28">
        <f t="shared" si="1821"/>
        <v>0</v>
      </c>
      <c r="W2749" s="101" t="s">
        <v>18</v>
      </c>
      <c r="X2749" s="101" t="s">
        <v>18</v>
      </c>
      <c r="Y2749" s="102" t="s">
        <v>18</v>
      </c>
    </row>
    <row r="2750" spans="1:25" ht="15" x14ac:dyDescent="0.2">
      <c r="A2750" s="484" t="s">
        <v>1451</v>
      </c>
      <c r="B2750" s="97" t="s">
        <v>2093</v>
      </c>
      <c r="C2750" s="97">
        <v>4</v>
      </c>
      <c r="D2750" s="211" t="s">
        <v>2273</v>
      </c>
      <c r="E2750" s="939" t="s">
        <v>572</v>
      </c>
      <c r="F2750" s="697" t="s">
        <v>2314</v>
      </c>
      <c r="G2750" s="714" t="s">
        <v>38</v>
      </c>
      <c r="H2750" s="940">
        <v>1979</v>
      </c>
      <c r="I2750" s="940"/>
      <c r="J2750" s="714" t="s">
        <v>447</v>
      </c>
      <c r="K2750" s="714">
        <v>2</v>
      </c>
      <c r="L2750" s="163">
        <v>854.35</v>
      </c>
      <c r="M2750" s="163">
        <v>760</v>
      </c>
      <c r="N2750" s="163">
        <v>663</v>
      </c>
      <c r="O2750" s="942">
        <v>16</v>
      </c>
      <c r="P2750" s="1200" t="s">
        <v>2138</v>
      </c>
      <c r="Q2750" s="163">
        <v>4251604</v>
      </c>
      <c r="R2750" s="163">
        <v>0</v>
      </c>
      <c r="S2750" s="163">
        <v>3369914.39</v>
      </c>
      <c r="T2750" s="163">
        <v>0</v>
      </c>
      <c r="U2750" s="163">
        <v>881689.61</v>
      </c>
      <c r="V2750" s="163">
        <v>0</v>
      </c>
      <c r="W2750" s="163">
        <f>Q2750/L2750</f>
        <v>4976.4195002048336</v>
      </c>
      <c r="X2750" s="163">
        <v>4976.42</v>
      </c>
      <c r="Y2750" s="164">
        <v>44926</v>
      </c>
    </row>
    <row r="2751" spans="1:25" ht="15" x14ac:dyDescent="0.2">
      <c r="A2751" s="484" t="s">
        <v>1451</v>
      </c>
      <c r="B2751" s="97" t="s">
        <v>2094</v>
      </c>
      <c r="C2751" s="97">
        <v>3</v>
      </c>
      <c r="D2751" s="211" t="s">
        <v>2274</v>
      </c>
      <c r="E2751" s="883" t="s">
        <v>572</v>
      </c>
      <c r="F2751" s="698" t="s">
        <v>2314</v>
      </c>
      <c r="G2751" s="284" t="s">
        <v>38</v>
      </c>
      <c r="H2751" s="884">
        <v>1979</v>
      </c>
      <c r="I2751" s="884"/>
      <c r="J2751" s="284" t="s">
        <v>447</v>
      </c>
      <c r="K2751" s="284">
        <v>2</v>
      </c>
      <c r="L2751" s="1153">
        <v>854.35</v>
      </c>
      <c r="M2751" s="1153">
        <v>760</v>
      </c>
      <c r="N2751" s="1153">
        <v>663</v>
      </c>
      <c r="O2751" s="98">
        <v>16</v>
      </c>
      <c r="P2751" s="1201" t="s">
        <v>2115</v>
      </c>
      <c r="Q2751" s="163">
        <v>632356</v>
      </c>
      <c r="R2751" s="1153">
        <v>0</v>
      </c>
      <c r="S2751" s="163">
        <v>501219.21</v>
      </c>
      <c r="T2751" s="1153">
        <v>0</v>
      </c>
      <c r="U2751" s="163">
        <v>131136.79</v>
      </c>
      <c r="V2751" s="1153">
        <v>0</v>
      </c>
      <c r="W2751" s="1153">
        <f>Q2751/L2751</f>
        <v>740.16035582606662</v>
      </c>
      <c r="X2751" s="1153">
        <v>740.16</v>
      </c>
      <c r="Y2751" s="642">
        <v>44926</v>
      </c>
    </row>
    <row r="2752" spans="1:25" ht="13.5" thickBot="1" x14ac:dyDescent="0.25">
      <c r="A2752" s="437"/>
      <c r="B2752" s="34"/>
      <c r="C2752" s="34"/>
      <c r="D2752" s="132"/>
      <c r="E2752" s="1205"/>
      <c r="F2752" s="1097" t="s">
        <v>31</v>
      </c>
      <c r="G2752" s="586" t="s">
        <v>18</v>
      </c>
      <c r="H2752" s="586" t="s">
        <v>18</v>
      </c>
      <c r="I2752" s="586" t="s">
        <v>18</v>
      </c>
      <c r="J2752" s="586" t="s">
        <v>18</v>
      </c>
      <c r="K2752" s="586" t="s">
        <v>18</v>
      </c>
      <c r="L2752" s="852">
        <f>L2750</f>
        <v>854.35</v>
      </c>
      <c r="M2752" s="852">
        <f>M2750</f>
        <v>760</v>
      </c>
      <c r="N2752" s="852">
        <f>N2750</f>
        <v>663</v>
      </c>
      <c r="O2752" s="1206">
        <f>O2750</f>
        <v>16</v>
      </c>
      <c r="P2752" s="614" t="s">
        <v>18</v>
      </c>
      <c r="Q2752" s="583">
        <f>Q2750+Q2751</f>
        <v>4883960</v>
      </c>
      <c r="R2752" s="583">
        <f t="shared" ref="R2752:U2752" si="1822">R2750+R2751</f>
        <v>0</v>
      </c>
      <c r="S2752" s="583">
        <f t="shared" si="1822"/>
        <v>3871133.6</v>
      </c>
      <c r="T2752" s="583">
        <f t="shared" si="1822"/>
        <v>0</v>
      </c>
      <c r="U2752" s="583">
        <f t="shared" si="1822"/>
        <v>1012826.4</v>
      </c>
      <c r="V2752" s="583">
        <f>V2750+V2751</f>
        <v>0</v>
      </c>
      <c r="W2752" s="583" t="s">
        <v>18</v>
      </c>
      <c r="X2752" s="583" t="s">
        <v>18</v>
      </c>
      <c r="Y2752" s="588" t="s">
        <v>18</v>
      </c>
    </row>
    <row r="2753" spans="1:25" ht="13.5" thickBot="1" x14ac:dyDescent="0.25">
      <c r="A2753" s="437"/>
      <c r="B2753" s="34"/>
      <c r="C2753" s="34"/>
      <c r="D2753" s="132"/>
      <c r="E2753" s="167" t="s">
        <v>243</v>
      </c>
      <c r="F2753" s="33" t="s">
        <v>150</v>
      </c>
      <c r="G2753" s="27" t="s">
        <v>18</v>
      </c>
      <c r="H2753" s="27" t="s">
        <v>18</v>
      </c>
      <c r="I2753" s="27" t="s">
        <v>18</v>
      </c>
      <c r="J2753" s="27" t="s">
        <v>18</v>
      </c>
      <c r="K2753" s="27" t="s">
        <v>18</v>
      </c>
      <c r="L2753" s="61">
        <f>L2755</f>
        <v>805.52</v>
      </c>
      <c r="M2753" s="61">
        <f>M2755</f>
        <v>516.6</v>
      </c>
      <c r="N2753" s="61">
        <f>N2755</f>
        <v>0</v>
      </c>
      <c r="O2753" s="137">
        <f>O2755</f>
        <v>25</v>
      </c>
      <c r="P2753" s="335" t="s">
        <v>18</v>
      </c>
      <c r="Q2753" s="28">
        <f>Q2755</f>
        <v>2625836</v>
      </c>
      <c r="R2753" s="373">
        <f t="shared" ref="R2753:U2753" si="1823">R2755</f>
        <v>0</v>
      </c>
      <c r="S2753" s="28">
        <f t="shared" si="1823"/>
        <v>2040807.8399999999</v>
      </c>
      <c r="T2753" s="28">
        <f t="shared" si="1823"/>
        <v>0</v>
      </c>
      <c r="U2753" s="28">
        <f t="shared" si="1823"/>
        <v>585028.16</v>
      </c>
      <c r="V2753" s="61">
        <v>0</v>
      </c>
      <c r="W2753" s="101" t="s">
        <v>18</v>
      </c>
      <c r="X2753" s="101" t="s">
        <v>18</v>
      </c>
      <c r="Y2753" s="102" t="s">
        <v>18</v>
      </c>
    </row>
    <row r="2754" spans="1:25" ht="15" x14ac:dyDescent="0.2">
      <c r="A2754" s="484" t="s">
        <v>1452</v>
      </c>
      <c r="B2754" s="97" t="s">
        <v>2095</v>
      </c>
      <c r="C2754" s="97">
        <v>3</v>
      </c>
      <c r="D2754" s="211" t="s">
        <v>2274</v>
      </c>
      <c r="E2754" s="950" t="s">
        <v>446</v>
      </c>
      <c r="F2754" s="320" t="s">
        <v>560</v>
      </c>
      <c r="G2754" s="286" t="s">
        <v>38</v>
      </c>
      <c r="H2754" s="952">
        <v>1972</v>
      </c>
      <c r="I2754" s="952">
        <v>2015</v>
      </c>
      <c r="J2754" s="286" t="s">
        <v>447</v>
      </c>
      <c r="K2754" s="286">
        <v>2</v>
      </c>
      <c r="L2754" s="200">
        <v>805.52</v>
      </c>
      <c r="M2754" s="200">
        <v>516.6</v>
      </c>
      <c r="N2754" s="685"/>
      <c r="O2754" s="280">
        <v>25</v>
      </c>
      <c r="P2754" s="341" t="s">
        <v>2138</v>
      </c>
      <c r="Q2754" s="200">
        <v>2625836</v>
      </c>
      <c r="R2754" s="390">
        <v>0</v>
      </c>
      <c r="S2754" s="200">
        <v>2040807.8399999999</v>
      </c>
      <c r="T2754" s="200">
        <v>0</v>
      </c>
      <c r="U2754" s="200">
        <v>585028.16</v>
      </c>
      <c r="V2754" s="200">
        <v>0</v>
      </c>
      <c r="W2754" s="281">
        <f>Q2754/L2754</f>
        <v>3259.8023636905355</v>
      </c>
      <c r="X2754" s="281">
        <v>5082.92</v>
      </c>
      <c r="Y2754" s="272">
        <v>44926</v>
      </c>
    </row>
    <row r="2755" spans="1:25" ht="13.5" thickBot="1" x14ac:dyDescent="0.25">
      <c r="A2755" s="437"/>
      <c r="B2755" s="34"/>
      <c r="C2755" s="34"/>
      <c r="D2755" s="132"/>
      <c r="E2755" s="322"/>
      <c r="F2755" s="42" t="s">
        <v>31</v>
      </c>
      <c r="G2755" s="83" t="s">
        <v>18</v>
      </c>
      <c r="H2755" s="83" t="s">
        <v>18</v>
      </c>
      <c r="I2755" s="83" t="s">
        <v>18</v>
      </c>
      <c r="J2755" s="83" t="s">
        <v>18</v>
      </c>
      <c r="K2755" s="83" t="s">
        <v>18</v>
      </c>
      <c r="L2755" s="220">
        <f>L2754</f>
        <v>805.52</v>
      </c>
      <c r="M2755" s="220">
        <f>M2754</f>
        <v>516.6</v>
      </c>
      <c r="N2755" s="220">
        <f>N2754</f>
        <v>0</v>
      </c>
      <c r="O2755" s="221">
        <f>O2754</f>
        <v>25</v>
      </c>
      <c r="P2755" s="344" t="s">
        <v>18</v>
      </c>
      <c r="Q2755" s="78">
        <f>Q2754</f>
        <v>2625836</v>
      </c>
      <c r="R2755" s="387">
        <f t="shared" ref="R2755:U2755" si="1824">R2754</f>
        <v>0</v>
      </c>
      <c r="S2755" s="78">
        <f t="shared" si="1824"/>
        <v>2040807.8399999999</v>
      </c>
      <c r="T2755" s="78">
        <f t="shared" si="1824"/>
        <v>0</v>
      </c>
      <c r="U2755" s="78">
        <f t="shared" si="1824"/>
        <v>585028.16</v>
      </c>
      <c r="V2755" s="78">
        <v>0</v>
      </c>
      <c r="W2755" s="128" t="s">
        <v>18</v>
      </c>
      <c r="X2755" s="128" t="s">
        <v>18</v>
      </c>
      <c r="Y2755" s="129" t="s">
        <v>18</v>
      </c>
    </row>
    <row r="2756" spans="1:25" ht="13.5" thickBot="1" x14ac:dyDescent="0.3">
      <c r="A2756" s="437"/>
      <c r="B2756" s="34"/>
      <c r="C2756" s="34"/>
      <c r="D2756" s="132"/>
      <c r="E2756" s="167" t="s">
        <v>67</v>
      </c>
      <c r="F2756" s="33" t="s">
        <v>812</v>
      </c>
      <c r="G2756" s="27" t="s">
        <v>18</v>
      </c>
      <c r="H2756" s="27" t="s">
        <v>18</v>
      </c>
      <c r="I2756" s="27" t="s">
        <v>18</v>
      </c>
      <c r="J2756" s="27" t="s">
        <v>18</v>
      </c>
      <c r="K2756" s="27" t="s">
        <v>18</v>
      </c>
      <c r="L2756" s="61">
        <f>L2759+L2762+L2765+L2767+L2770+L2774+L2778+L2781+L2784+L2786+L2789+L2791+L2794+L2796+L2804+L2810+L2813+L2816+L2823+L2826+L2828+L2830+L2832+L2835+L2838+L2841+L2844+L2846+L2851+L2853+L2857+L2859+L2861+L2872+L2874+L2880+L2882+L2887+L2891+L2894+L2898+L2900+L2902+L2906+L2912+L2915+L2917+L2920+L2922+L2924+L2927+L2929+L2932+L2935+L2937+L2939+L2941+L2944+L2948+L2953+L2956+L2969+L2974+L2985+L2996+L3006+L3013+L3026+L3039</f>
        <v>246032.89999999997</v>
      </c>
      <c r="M2756" s="61">
        <f t="shared" ref="M2756:V2756" si="1825">M2759+M2762+M2765+M2767+M2770+M2774+M2778+M2781+M2784+M2786+M2789+M2791+M2794+M2796+M2804+M2810+M2813+M2816+M2823+M2826+M2828+M2830+M2832+M2835+M2838+M2841+M2844+M2846+M2851+M2853+M2857+M2859+M2861+M2872+M2874+M2880+M2882+M2887+M2891+M2894+M2898+M2900+M2902+M2906+M2912+M2915+M2917+M2920+M2922+M2924+M2927+M2929+M2932+M2935+M2937+M2939+M2941+M2944+M2948+M2953+M2956+M2969+M2974+M2985+M2996+M3006+M3013+M3026+M3039</f>
        <v>223329.49999999994</v>
      </c>
      <c r="N2756" s="61">
        <f t="shared" si="1825"/>
        <v>51261.73</v>
      </c>
      <c r="O2756" s="137">
        <f t="shared" si="1825"/>
        <v>13203</v>
      </c>
      <c r="P2756" s="61" t="s">
        <v>18</v>
      </c>
      <c r="Q2756" s="61">
        <f t="shared" si="1825"/>
        <v>759267055</v>
      </c>
      <c r="R2756" s="61">
        <f t="shared" si="1825"/>
        <v>0</v>
      </c>
      <c r="S2756" s="61">
        <f t="shared" si="1825"/>
        <v>271074831.54000008</v>
      </c>
      <c r="T2756" s="61">
        <f t="shared" si="1825"/>
        <v>0</v>
      </c>
      <c r="U2756" s="61">
        <f t="shared" si="1825"/>
        <v>488192223.45999998</v>
      </c>
      <c r="V2756" s="61">
        <f t="shared" si="1825"/>
        <v>0</v>
      </c>
      <c r="W2756" s="101" t="s">
        <v>18</v>
      </c>
      <c r="X2756" s="101" t="s">
        <v>18</v>
      </c>
      <c r="Y2756" s="102" t="s">
        <v>18</v>
      </c>
    </row>
    <row r="2757" spans="1:25" ht="15" x14ac:dyDescent="0.25">
      <c r="A2757" s="484"/>
      <c r="B2757" s="97"/>
      <c r="C2757" s="97"/>
      <c r="D2757" s="211"/>
      <c r="E2757" s="405" t="s">
        <v>640</v>
      </c>
      <c r="F2757" s="480" t="s">
        <v>713</v>
      </c>
      <c r="G2757" s="452" t="s">
        <v>38</v>
      </c>
      <c r="H2757" s="452" t="s">
        <v>616</v>
      </c>
      <c r="I2757" s="455"/>
      <c r="J2757" s="452" t="s">
        <v>600</v>
      </c>
      <c r="K2757" s="452">
        <v>5</v>
      </c>
      <c r="L2757" s="111">
        <v>6378.6</v>
      </c>
      <c r="M2757" s="309">
        <v>5759.7</v>
      </c>
      <c r="N2757" s="309">
        <v>1620.5</v>
      </c>
      <c r="O2757" s="454">
        <v>280</v>
      </c>
      <c r="P2757" s="354" t="s">
        <v>2137</v>
      </c>
      <c r="Q2757" s="111">
        <v>3738051</v>
      </c>
      <c r="R2757" s="111">
        <v>0</v>
      </c>
      <c r="S2757" s="111">
        <f>Q2757-U2757</f>
        <v>1701382.53</v>
      </c>
      <c r="T2757" s="111">
        <v>0</v>
      </c>
      <c r="U2757" s="111">
        <v>2036668.47</v>
      </c>
      <c r="V2757" s="111">
        <v>0</v>
      </c>
      <c r="W2757" s="111">
        <f t="shared" ref="W2757:W2758" si="1826">Q2757/L2757</f>
        <v>586.03000658451697</v>
      </c>
      <c r="X2757" s="111">
        <v>586.03</v>
      </c>
      <c r="Y2757" s="112">
        <v>44926</v>
      </c>
    </row>
    <row r="2758" spans="1:25" ht="15" x14ac:dyDescent="0.25">
      <c r="A2758" s="484"/>
      <c r="B2758" s="97"/>
      <c r="C2758" s="97"/>
      <c r="D2758" s="211"/>
      <c r="E2758" s="402" t="s">
        <v>640</v>
      </c>
      <c r="F2758" s="428" t="s">
        <v>713</v>
      </c>
      <c r="G2758" s="429" t="s">
        <v>38</v>
      </c>
      <c r="H2758" s="429" t="s">
        <v>616</v>
      </c>
      <c r="I2758" s="432"/>
      <c r="J2758" s="429" t="s">
        <v>600</v>
      </c>
      <c r="K2758" s="429">
        <v>5</v>
      </c>
      <c r="L2758" s="113">
        <v>6378.6</v>
      </c>
      <c r="M2758" s="308">
        <v>5759.7</v>
      </c>
      <c r="N2758" s="308">
        <v>1620.5</v>
      </c>
      <c r="O2758" s="431">
        <v>280</v>
      </c>
      <c r="P2758" s="353" t="s">
        <v>2138</v>
      </c>
      <c r="Q2758" s="113">
        <v>12221334</v>
      </c>
      <c r="R2758" s="113">
        <v>0</v>
      </c>
      <c r="S2758" s="113">
        <f>Q2758-U2758</f>
        <v>5562568.3499999996</v>
      </c>
      <c r="T2758" s="113">
        <v>0</v>
      </c>
      <c r="U2758" s="113">
        <v>6658765.6500000004</v>
      </c>
      <c r="V2758" s="113">
        <v>0</v>
      </c>
      <c r="W2758" s="113">
        <f t="shared" si="1826"/>
        <v>1915.9900291600036</v>
      </c>
      <c r="X2758" s="113">
        <v>1915.99</v>
      </c>
      <c r="Y2758" s="120">
        <v>44926</v>
      </c>
    </row>
    <row r="2759" spans="1:25" ht="15" x14ac:dyDescent="0.25">
      <c r="A2759" s="484"/>
      <c r="B2759" s="97"/>
      <c r="C2759" s="97"/>
      <c r="D2759" s="211"/>
      <c r="E2759" s="402"/>
      <c r="F2759" s="618" t="s">
        <v>31</v>
      </c>
      <c r="G2759" s="352" t="s">
        <v>18</v>
      </c>
      <c r="H2759" s="352" t="s">
        <v>18</v>
      </c>
      <c r="I2759" s="352" t="s">
        <v>18</v>
      </c>
      <c r="J2759" s="352" t="s">
        <v>18</v>
      </c>
      <c r="K2759" s="352" t="s">
        <v>18</v>
      </c>
      <c r="L2759" s="114">
        <f>L2758</f>
        <v>6378.6</v>
      </c>
      <c r="M2759" s="114">
        <f>M2758</f>
        <v>5759.7</v>
      </c>
      <c r="N2759" s="114">
        <f>N2758</f>
        <v>1620.5</v>
      </c>
      <c r="O2759" s="465">
        <f>O2758</f>
        <v>280</v>
      </c>
      <c r="P2759" s="352" t="s">
        <v>18</v>
      </c>
      <c r="Q2759" s="114">
        <f>SUM(Q2757:Q2758)</f>
        <v>15959385</v>
      </c>
      <c r="R2759" s="114">
        <f t="shared" ref="R2759:V2759" si="1827">SUM(R2757:R2758)</f>
        <v>0</v>
      </c>
      <c r="S2759" s="114">
        <f t="shared" si="1827"/>
        <v>7263950.8799999999</v>
      </c>
      <c r="T2759" s="114">
        <f t="shared" si="1827"/>
        <v>0</v>
      </c>
      <c r="U2759" s="114">
        <f t="shared" si="1827"/>
        <v>8695434.120000001</v>
      </c>
      <c r="V2759" s="114">
        <f t="shared" si="1827"/>
        <v>0</v>
      </c>
      <c r="W2759" s="466" t="s">
        <v>18</v>
      </c>
      <c r="X2759" s="466" t="s">
        <v>18</v>
      </c>
      <c r="Y2759" s="468" t="s">
        <v>18</v>
      </c>
    </row>
    <row r="2760" spans="1:25" ht="15" x14ac:dyDescent="0.25">
      <c r="A2760" s="484"/>
      <c r="B2760" s="97"/>
      <c r="C2760" s="97"/>
      <c r="D2760" s="211"/>
      <c r="E2760" s="402" t="s">
        <v>641</v>
      </c>
      <c r="F2760" s="428" t="s">
        <v>714</v>
      </c>
      <c r="G2760" s="429" t="s">
        <v>38</v>
      </c>
      <c r="H2760" s="429" t="s">
        <v>382</v>
      </c>
      <c r="I2760" s="429"/>
      <c r="J2760" s="429" t="s">
        <v>600</v>
      </c>
      <c r="K2760" s="429">
        <v>5</v>
      </c>
      <c r="L2760" s="113">
        <v>3030.6</v>
      </c>
      <c r="M2760" s="308">
        <v>2711.5</v>
      </c>
      <c r="N2760" s="308">
        <v>687.6</v>
      </c>
      <c r="O2760" s="431">
        <v>180</v>
      </c>
      <c r="P2760" s="353" t="s">
        <v>2137</v>
      </c>
      <c r="Q2760" s="113">
        <v>1776023</v>
      </c>
      <c r="R2760" s="113">
        <v>0</v>
      </c>
      <c r="S2760" s="113">
        <f t="shared" ref="S2760:S2761" si="1828">Q2760-U2760</f>
        <v>808360.95999999996</v>
      </c>
      <c r="T2760" s="113">
        <v>0</v>
      </c>
      <c r="U2760" s="113">
        <v>967662.04</v>
      </c>
      <c r="V2760" s="113">
        <v>0</v>
      </c>
      <c r="W2760" s="113">
        <f t="shared" ref="W2760:W2761" si="1829">Q2760/L2760</f>
        <v>586.03015904441372</v>
      </c>
      <c r="X2760" s="113">
        <v>586.03</v>
      </c>
      <c r="Y2760" s="120">
        <v>44926</v>
      </c>
    </row>
    <row r="2761" spans="1:25" x14ac:dyDescent="0.25">
      <c r="A2761" s="437"/>
      <c r="B2761" s="34"/>
      <c r="C2761" s="34"/>
      <c r="D2761" s="132"/>
      <c r="E2761" s="402" t="s">
        <v>641</v>
      </c>
      <c r="F2761" s="428" t="s">
        <v>714</v>
      </c>
      <c r="G2761" s="429" t="s">
        <v>38</v>
      </c>
      <c r="H2761" s="429" t="s">
        <v>382</v>
      </c>
      <c r="I2761" s="429"/>
      <c r="J2761" s="429" t="s">
        <v>600</v>
      </c>
      <c r="K2761" s="429">
        <v>5</v>
      </c>
      <c r="L2761" s="113">
        <v>3030.6</v>
      </c>
      <c r="M2761" s="308">
        <v>2711.5</v>
      </c>
      <c r="N2761" s="308">
        <v>687.6</v>
      </c>
      <c r="O2761" s="431">
        <v>180</v>
      </c>
      <c r="P2761" s="353" t="s">
        <v>2138</v>
      </c>
      <c r="Q2761" s="113">
        <v>5806599</v>
      </c>
      <c r="R2761" s="113">
        <v>0</v>
      </c>
      <c r="S2761" s="113">
        <f t="shared" si="1828"/>
        <v>2642886.92</v>
      </c>
      <c r="T2761" s="113">
        <v>0</v>
      </c>
      <c r="U2761" s="113">
        <v>3163712.08</v>
      </c>
      <c r="V2761" s="113">
        <v>0</v>
      </c>
      <c r="W2761" s="113">
        <f t="shared" si="1829"/>
        <v>1915.9899029895071</v>
      </c>
      <c r="X2761" s="113">
        <v>1915.99</v>
      </c>
      <c r="Y2761" s="120">
        <v>44926</v>
      </c>
    </row>
    <row r="2762" spans="1:25" ht="15" x14ac:dyDescent="0.25">
      <c r="A2762" s="484"/>
      <c r="B2762" s="97"/>
      <c r="C2762" s="97"/>
      <c r="D2762" s="211"/>
      <c r="E2762" s="402"/>
      <c r="F2762" s="618" t="s">
        <v>31</v>
      </c>
      <c r="G2762" s="352" t="s">
        <v>18</v>
      </c>
      <c r="H2762" s="352" t="s">
        <v>18</v>
      </c>
      <c r="I2762" s="352" t="s">
        <v>18</v>
      </c>
      <c r="J2762" s="352" t="s">
        <v>18</v>
      </c>
      <c r="K2762" s="352" t="s">
        <v>18</v>
      </c>
      <c r="L2762" s="114">
        <f>L2761</f>
        <v>3030.6</v>
      </c>
      <c r="M2762" s="114">
        <f>M2761</f>
        <v>2711.5</v>
      </c>
      <c r="N2762" s="114">
        <f>N2761</f>
        <v>687.6</v>
      </c>
      <c r="O2762" s="465">
        <f>O2761</f>
        <v>180</v>
      </c>
      <c r="P2762" s="352" t="s">
        <v>18</v>
      </c>
      <c r="Q2762" s="114">
        <f>SUM(Q2760:Q2761)</f>
        <v>7582622</v>
      </c>
      <c r="R2762" s="114">
        <f t="shared" ref="R2762:U2762" si="1830">SUM(R2760:R2761)</f>
        <v>0</v>
      </c>
      <c r="S2762" s="114">
        <f t="shared" si="1830"/>
        <v>3451247.88</v>
      </c>
      <c r="T2762" s="114">
        <f t="shared" si="1830"/>
        <v>0</v>
      </c>
      <c r="U2762" s="114">
        <f t="shared" si="1830"/>
        <v>4131374.12</v>
      </c>
      <c r="V2762" s="114">
        <f>SUBTOTAL(9,V2760:V2761)</f>
        <v>0</v>
      </c>
      <c r="W2762" s="466" t="s">
        <v>18</v>
      </c>
      <c r="X2762" s="466" t="s">
        <v>18</v>
      </c>
      <c r="Y2762" s="468" t="s">
        <v>18</v>
      </c>
    </row>
    <row r="2763" spans="1:25" ht="15" x14ac:dyDescent="0.25">
      <c r="A2763" s="484"/>
      <c r="B2763" s="97"/>
      <c r="C2763" s="97"/>
      <c r="D2763" s="211"/>
      <c r="E2763" s="402" t="s">
        <v>642</v>
      </c>
      <c r="F2763" s="428" t="s">
        <v>715</v>
      </c>
      <c r="G2763" s="429" t="s">
        <v>38</v>
      </c>
      <c r="H2763" s="429" t="s">
        <v>615</v>
      </c>
      <c r="I2763" s="429"/>
      <c r="J2763" s="429" t="s">
        <v>600</v>
      </c>
      <c r="K2763" s="429">
        <v>5</v>
      </c>
      <c r="L2763" s="113">
        <v>6436.8</v>
      </c>
      <c r="M2763" s="308">
        <v>5764.4</v>
      </c>
      <c r="N2763" s="308">
        <v>1605.12</v>
      </c>
      <c r="O2763" s="431">
        <v>357</v>
      </c>
      <c r="P2763" s="353" t="s">
        <v>2137</v>
      </c>
      <c r="Q2763" s="113">
        <v>3772158</v>
      </c>
      <c r="R2763" s="113">
        <v>0</v>
      </c>
      <c r="S2763" s="113">
        <f t="shared" ref="S2763:S2764" si="1831">Q2763-U2763</f>
        <v>1716906.41</v>
      </c>
      <c r="T2763" s="113">
        <v>0</v>
      </c>
      <c r="U2763" s="113">
        <v>2055251.59</v>
      </c>
      <c r="V2763" s="113">
        <v>0</v>
      </c>
      <c r="W2763" s="113">
        <f t="shared" ref="W2763:W2764" si="1832">Q2763/L2763</f>
        <v>586.03001491424311</v>
      </c>
      <c r="X2763" s="113">
        <v>586.03</v>
      </c>
      <c r="Y2763" s="120">
        <v>44926</v>
      </c>
    </row>
    <row r="2764" spans="1:25" ht="15" x14ac:dyDescent="0.25">
      <c r="A2764" s="484"/>
      <c r="B2764" s="97"/>
      <c r="C2764" s="97"/>
      <c r="D2764" s="211"/>
      <c r="E2764" s="402" t="s">
        <v>642</v>
      </c>
      <c r="F2764" s="428" t="s">
        <v>715</v>
      </c>
      <c r="G2764" s="429" t="s">
        <v>38</v>
      </c>
      <c r="H2764" s="429" t="s">
        <v>615</v>
      </c>
      <c r="I2764" s="429"/>
      <c r="J2764" s="429" t="s">
        <v>600</v>
      </c>
      <c r="K2764" s="429">
        <v>5</v>
      </c>
      <c r="L2764" s="113">
        <v>6436.8</v>
      </c>
      <c r="M2764" s="308">
        <v>5764.4</v>
      </c>
      <c r="N2764" s="308">
        <v>1605.12</v>
      </c>
      <c r="O2764" s="431">
        <v>357</v>
      </c>
      <c r="P2764" s="353" t="s">
        <v>2138</v>
      </c>
      <c r="Q2764" s="113">
        <v>12332844</v>
      </c>
      <c r="R2764" s="113">
        <v>0</v>
      </c>
      <c r="S2764" s="113">
        <f t="shared" si="1831"/>
        <v>5613322.3799999999</v>
      </c>
      <c r="T2764" s="113">
        <v>0</v>
      </c>
      <c r="U2764" s="113">
        <v>6719521.6200000001</v>
      </c>
      <c r="V2764" s="113">
        <v>0</v>
      </c>
      <c r="W2764" s="113">
        <f t="shared" si="1832"/>
        <v>1915.989932885906</v>
      </c>
      <c r="X2764" s="113">
        <v>1915.99</v>
      </c>
      <c r="Y2764" s="120">
        <v>44926</v>
      </c>
    </row>
    <row r="2765" spans="1:25" ht="15" x14ac:dyDescent="0.25">
      <c r="A2765" s="484"/>
      <c r="B2765" s="97"/>
      <c r="C2765" s="97"/>
      <c r="D2765" s="211"/>
      <c r="E2765" s="402"/>
      <c r="F2765" s="618" t="s">
        <v>31</v>
      </c>
      <c r="G2765" s="352" t="s">
        <v>18</v>
      </c>
      <c r="H2765" s="352" t="s">
        <v>18</v>
      </c>
      <c r="I2765" s="352" t="s">
        <v>18</v>
      </c>
      <c r="J2765" s="352" t="s">
        <v>18</v>
      </c>
      <c r="K2765" s="352" t="s">
        <v>18</v>
      </c>
      <c r="L2765" s="114">
        <f>L2764</f>
        <v>6436.8</v>
      </c>
      <c r="M2765" s="114">
        <f>M2764</f>
        <v>5764.4</v>
      </c>
      <c r="N2765" s="114">
        <f>N2764</f>
        <v>1605.12</v>
      </c>
      <c r="O2765" s="465">
        <f>O2764</f>
        <v>357</v>
      </c>
      <c r="P2765" s="352" t="s">
        <v>18</v>
      </c>
      <c r="Q2765" s="114">
        <f>SUM(Q2763:Q2764)</f>
        <v>16105002</v>
      </c>
      <c r="R2765" s="114">
        <f t="shared" ref="R2765:U2765" si="1833">SUM(R2763:R2764)</f>
        <v>0</v>
      </c>
      <c r="S2765" s="114">
        <f t="shared" si="1833"/>
        <v>7330228.79</v>
      </c>
      <c r="T2765" s="114">
        <f t="shared" si="1833"/>
        <v>0</v>
      </c>
      <c r="U2765" s="114">
        <f t="shared" si="1833"/>
        <v>8774773.2100000009</v>
      </c>
      <c r="V2765" s="114">
        <f>SUBTOTAL(9,V2763:V2764)</f>
        <v>0</v>
      </c>
      <c r="W2765" s="466" t="s">
        <v>18</v>
      </c>
      <c r="X2765" s="466" t="s">
        <v>18</v>
      </c>
      <c r="Y2765" s="468" t="s">
        <v>18</v>
      </c>
    </row>
    <row r="2766" spans="1:25" x14ac:dyDescent="0.25">
      <c r="A2766" s="437"/>
      <c r="B2766" s="34"/>
      <c r="C2766" s="34"/>
      <c r="D2766" s="132"/>
      <c r="E2766" s="402" t="s">
        <v>643</v>
      </c>
      <c r="F2766" s="428" t="s">
        <v>599</v>
      </c>
      <c r="G2766" s="429" t="s">
        <v>38</v>
      </c>
      <c r="H2766" s="429" t="s">
        <v>382</v>
      </c>
      <c r="I2766" s="429"/>
      <c r="J2766" s="429" t="s">
        <v>600</v>
      </c>
      <c r="K2766" s="429">
        <v>5</v>
      </c>
      <c r="L2766" s="113">
        <v>3029.9</v>
      </c>
      <c r="M2766" s="308">
        <v>2706.5</v>
      </c>
      <c r="N2766" s="308">
        <v>687.6</v>
      </c>
      <c r="O2766" s="431">
        <v>132</v>
      </c>
      <c r="P2766" s="353" t="s">
        <v>45</v>
      </c>
      <c r="Q2766" s="113">
        <v>2984672</v>
      </c>
      <c r="R2766" s="113">
        <v>0</v>
      </c>
      <c r="S2766" s="113">
        <f>Q2766-U2766</f>
        <v>1358480.34</v>
      </c>
      <c r="T2766" s="113">
        <v>0</v>
      </c>
      <c r="U2766" s="113">
        <v>1626191.66</v>
      </c>
      <c r="V2766" s="113">
        <v>0</v>
      </c>
      <c r="W2766" s="113">
        <f>Q2766/N2766</f>
        <v>4340.7097149505526</v>
      </c>
      <c r="X2766" s="113">
        <v>4340.71</v>
      </c>
      <c r="Y2766" s="120">
        <v>44926</v>
      </c>
    </row>
    <row r="2767" spans="1:25" ht="15" x14ac:dyDescent="0.25">
      <c r="A2767" s="484"/>
      <c r="B2767" s="97"/>
      <c r="C2767" s="97"/>
      <c r="D2767" s="211"/>
      <c r="E2767" s="402"/>
      <c r="F2767" s="618" t="s">
        <v>31</v>
      </c>
      <c r="G2767" s="352" t="s">
        <v>18</v>
      </c>
      <c r="H2767" s="352" t="s">
        <v>18</v>
      </c>
      <c r="I2767" s="352" t="s">
        <v>18</v>
      </c>
      <c r="J2767" s="352" t="s">
        <v>18</v>
      </c>
      <c r="K2767" s="352" t="s">
        <v>18</v>
      </c>
      <c r="L2767" s="114">
        <f>L2766</f>
        <v>3029.9</v>
      </c>
      <c r="M2767" s="114">
        <f>M2766</f>
        <v>2706.5</v>
      </c>
      <c r="N2767" s="114">
        <f>N2766</f>
        <v>687.6</v>
      </c>
      <c r="O2767" s="465">
        <f>O2766</f>
        <v>132</v>
      </c>
      <c r="P2767" s="352" t="s">
        <v>18</v>
      </c>
      <c r="Q2767" s="114">
        <f>SUM(Q2766:Q2766)</f>
        <v>2984672</v>
      </c>
      <c r="R2767" s="114">
        <f t="shared" ref="R2767:U2767" si="1834">SUM(R2766:R2766)</f>
        <v>0</v>
      </c>
      <c r="S2767" s="114">
        <f t="shared" si="1834"/>
        <v>1358480.34</v>
      </c>
      <c r="T2767" s="114">
        <f t="shared" si="1834"/>
        <v>0</v>
      </c>
      <c r="U2767" s="114">
        <f t="shared" si="1834"/>
        <v>1626191.66</v>
      </c>
      <c r="V2767" s="114">
        <f>SUBTOTAL(9,V2766:V2766)</f>
        <v>0</v>
      </c>
      <c r="W2767" s="466" t="s">
        <v>18</v>
      </c>
      <c r="X2767" s="466" t="s">
        <v>18</v>
      </c>
      <c r="Y2767" s="468" t="s">
        <v>18</v>
      </c>
    </row>
    <row r="2768" spans="1:25" ht="15" x14ac:dyDescent="0.25">
      <c r="A2768" s="484"/>
      <c r="B2768" s="97"/>
      <c r="C2768" s="97"/>
      <c r="D2768" s="211"/>
      <c r="E2768" s="402" t="s">
        <v>644</v>
      </c>
      <c r="F2768" s="428" t="s">
        <v>716</v>
      </c>
      <c r="G2768" s="429" t="s">
        <v>38</v>
      </c>
      <c r="H2768" s="429" t="s">
        <v>616</v>
      </c>
      <c r="I2768" s="432"/>
      <c r="J2768" s="429" t="s">
        <v>600</v>
      </c>
      <c r="K2768" s="429">
        <v>5</v>
      </c>
      <c r="L2768" s="113">
        <v>2992</v>
      </c>
      <c r="M2768" s="308">
        <v>2685.8</v>
      </c>
      <c r="N2768" s="308">
        <v>775.8</v>
      </c>
      <c r="O2768" s="431">
        <v>177</v>
      </c>
      <c r="P2768" s="353" t="s">
        <v>2137</v>
      </c>
      <c r="Q2768" s="113">
        <v>1753402</v>
      </c>
      <c r="R2768" s="113">
        <v>0</v>
      </c>
      <c r="S2768" s="113">
        <f t="shared" ref="S2768:S2769" si="1835">Q2768-U2768</f>
        <v>798064.96</v>
      </c>
      <c r="T2768" s="113">
        <v>0</v>
      </c>
      <c r="U2768" s="113">
        <v>955337.04</v>
      </c>
      <c r="V2768" s="113">
        <v>0</v>
      </c>
      <c r="W2768" s="113">
        <f t="shared" ref="W2768:W2769" si="1836">Q2768/L2768</f>
        <v>586.03008021390372</v>
      </c>
      <c r="X2768" s="113">
        <v>586.03</v>
      </c>
      <c r="Y2768" s="120">
        <v>44926</v>
      </c>
    </row>
    <row r="2769" spans="1:25" ht="15" x14ac:dyDescent="0.25">
      <c r="A2769" s="484"/>
      <c r="B2769" s="97"/>
      <c r="C2769" s="97"/>
      <c r="D2769" s="211"/>
      <c r="E2769" s="402" t="s">
        <v>644</v>
      </c>
      <c r="F2769" s="428" t="s">
        <v>716</v>
      </c>
      <c r="G2769" s="429" t="s">
        <v>38</v>
      </c>
      <c r="H2769" s="429" t="s">
        <v>616</v>
      </c>
      <c r="I2769" s="432"/>
      <c r="J2769" s="429" t="s">
        <v>600</v>
      </c>
      <c r="K2769" s="429">
        <v>5</v>
      </c>
      <c r="L2769" s="113">
        <v>2992</v>
      </c>
      <c r="M2769" s="308">
        <v>2685.8</v>
      </c>
      <c r="N2769" s="308">
        <v>775.8</v>
      </c>
      <c r="O2769" s="431">
        <v>177</v>
      </c>
      <c r="P2769" s="353" t="s">
        <v>2138</v>
      </c>
      <c r="Q2769" s="113">
        <v>5732642</v>
      </c>
      <c r="R2769" s="113">
        <v>0</v>
      </c>
      <c r="S2769" s="113">
        <f t="shared" si="1835"/>
        <v>2609225.2200000002</v>
      </c>
      <c r="T2769" s="113">
        <v>0</v>
      </c>
      <c r="U2769" s="113">
        <v>3123416.78</v>
      </c>
      <c r="V2769" s="113">
        <v>0</v>
      </c>
      <c r="W2769" s="113">
        <f t="shared" si="1836"/>
        <v>1915.989973262032</v>
      </c>
      <c r="X2769" s="113">
        <v>1915.99</v>
      </c>
      <c r="Y2769" s="120">
        <v>44926</v>
      </c>
    </row>
    <row r="2770" spans="1:25" ht="15" x14ac:dyDescent="0.25">
      <c r="A2770" s="484"/>
      <c r="B2770" s="97"/>
      <c r="C2770" s="97"/>
      <c r="D2770" s="211"/>
      <c r="E2770" s="402"/>
      <c r="F2770" s="618" t="s">
        <v>31</v>
      </c>
      <c r="G2770" s="352" t="s">
        <v>18</v>
      </c>
      <c r="H2770" s="352" t="s">
        <v>18</v>
      </c>
      <c r="I2770" s="352" t="s">
        <v>18</v>
      </c>
      <c r="J2770" s="352" t="s">
        <v>18</v>
      </c>
      <c r="K2770" s="352" t="s">
        <v>18</v>
      </c>
      <c r="L2770" s="114">
        <f>L2769</f>
        <v>2992</v>
      </c>
      <c r="M2770" s="114">
        <f>M2769</f>
        <v>2685.8</v>
      </c>
      <c r="N2770" s="114">
        <f>N2769</f>
        <v>775.8</v>
      </c>
      <c r="O2770" s="465">
        <f>O2769</f>
        <v>177</v>
      </c>
      <c r="P2770" s="352" t="s">
        <v>18</v>
      </c>
      <c r="Q2770" s="114">
        <f>SUM(Q2768:Q2769)</f>
        <v>7486044</v>
      </c>
      <c r="R2770" s="114">
        <f t="shared" ref="R2770:U2770" si="1837">SUM(R2768:R2769)</f>
        <v>0</v>
      </c>
      <c r="S2770" s="114">
        <f t="shared" si="1837"/>
        <v>3407290.18</v>
      </c>
      <c r="T2770" s="114">
        <f t="shared" si="1837"/>
        <v>0</v>
      </c>
      <c r="U2770" s="114">
        <f t="shared" si="1837"/>
        <v>4078753.82</v>
      </c>
      <c r="V2770" s="114">
        <f>SUBTOTAL(9,V2768:V2769)</f>
        <v>0</v>
      </c>
      <c r="W2770" s="466" t="s">
        <v>18</v>
      </c>
      <c r="X2770" s="466" t="s">
        <v>18</v>
      </c>
      <c r="Y2770" s="468" t="s">
        <v>18</v>
      </c>
    </row>
    <row r="2771" spans="1:25" x14ac:dyDescent="0.25">
      <c r="A2771" s="437"/>
      <c r="B2771" s="34"/>
      <c r="C2771" s="34"/>
      <c r="D2771" s="132"/>
      <c r="E2771" s="402" t="s">
        <v>645</v>
      </c>
      <c r="F2771" s="428" t="s">
        <v>605</v>
      </c>
      <c r="G2771" s="429" t="s">
        <v>38</v>
      </c>
      <c r="H2771" s="429">
        <v>1950</v>
      </c>
      <c r="I2771" s="429"/>
      <c r="J2771" s="443" t="s">
        <v>606</v>
      </c>
      <c r="K2771" s="429">
        <v>2</v>
      </c>
      <c r="L2771" s="113">
        <v>1152.7</v>
      </c>
      <c r="M2771" s="308">
        <v>1063.0999999999999</v>
      </c>
      <c r="N2771" s="308">
        <v>665.76</v>
      </c>
      <c r="O2771" s="431">
        <v>32</v>
      </c>
      <c r="P2771" s="353" t="s">
        <v>2138</v>
      </c>
      <c r="Q2771" s="113">
        <v>5982386</v>
      </c>
      <c r="R2771" s="113">
        <v>0</v>
      </c>
      <c r="S2771" s="113">
        <f t="shared" ref="S2771:S2773" si="1838">Q2771-U2771</f>
        <v>2722896.78</v>
      </c>
      <c r="T2771" s="113">
        <v>0</v>
      </c>
      <c r="U2771" s="113">
        <v>3259489.22</v>
      </c>
      <c r="V2771" s="113">
        <v>0</v>
      </c>
      <c r="W2771" s="113">
        <f t="shared" ref="W2771:W2773" si="1839">Q2771/L2771</f>
        <v>5189.8898238917327</v>
      </c>
      <c r="X2771" s="113">
        <v>5189.8900000000003</v>
      </c>
      <c r="Y2771" s="120">
        <v>44926</v>
      </c>
    </row>
    <row r="2772" spans="1:25" ht="15" x14ac:dyDescent="0.25">
      <c r="A2772" s="484"/>
      <c r="B2772" s="97"/>
      <c r="C2772" s="97"/>
      <c r="D2772" s="211"/>
      <c r="E2772" s="402" t="s">
        <v>645</v>
      </c>
      <c r="F2772" s="428" t="s">
        <v>605</v>
      </c>
      <c r="G2772" s="429" t="s">
        <v>38</v>
      </c>
      <c r="H2772" s="429">
        <v>1950</v>
      </c>
      <c r="I2772" s="429"/>
      <c r="J2772" s="443" t="s">
        <v>606</v>
      </c>
      <c r="K2772" s="429">
        <v>2</v>
      </c>
      <c r="L2772" s="113">
        <v>1152.7</v>
      </c>
      <c r="M2772" s="308">
        <v>1063.0999999999999</v>
      </c>
      <c r="N2772" s="308">
        <v>665.76</v>
      </c>
      <c r="O2772" s="431">
        <v>32</v>
      </c>
      <c r="P2772" s="353" t="s">
        <v>2115</v>
      </c>
      <c r="Q2772" s="113">
        <v>751203</v>
      </c>
      <c r="R2772" s="113">
        <v>0</v>
      </c>
      <c r="S2772" s="113">
        <f t="shared" si="1838"/>
        <v>341911.78</v>
      </c>
      <c r="T2772" s="113">
        <v>0</v>
      </c>
      <c r="U2772" s="113">
        <v>409291.22</v>
      </c>
      <c r="V2772" s="113">
        <v>0</v>
      </c>
      <c r="W2772" s="113">
        <f t="shared" si="1839"/>
        <v>651.68994534571004</v>
      </c>
      <c r="X2772" s="113">
        <v>651.69000000000005</v>
      </c>
      <c r="Y2772" s="120">
        <v>44926</v>
      </c>
    </row>
    <row r="2773" spans="1:25" ht="15" x14ac:dyDescent="0.25">
      <c r="A2773" s="484"/>
      <c r="B2773" s="97"/>
      <c r="C2773" s="97"/>
      <c r="D2773" s="211"/>
      <c r="E2773" s="402" t="s">
        <v>645</v>
      </c>
      <c r="F2773" s="428" t="s">
        <v>605</v>
      </c>
      <c r="G2773" s="429" t="s">
        <v>38</v>
      </c>
      <c r="H2773" s="429">
        <v>1950</v>
      </c>
      <c r="I2773" s="429"/>
      <c r="J2773" s="443" t="s">
        <v>606</v>
      </c>
      <c r="K2773" s="429">
        <v>2</v>
      </c>
      <c r="L2773" s="113">
        <v>1152.7</v>
      </c>
      <c r="M2773" s="308">
        <v>1063.0999999999999</v>
      </c>
      <c r="N2773" s="308">
        <v>665.76</v>
      </c>
      <c r="O2773" s="431">
        <v>32</v>
      </c>
      <c r="P2773" s="353" t="s">
        <v>2111</v>
      </c>
      <c r="Q2773" s="113">
        <v>1299012</v>
      </c>
      <c r="R2773" s="113">
        <v>0</v>
      </c>
      <c r="S2773" s="113">
        <f t="shared" si="1838"/>
        <v>591248.31000000006</v>
      </c>
      <c r="T2773" s="113">
        <v>0</v>
      </c>
      <c r="U2773" s="113">
        <v>707763.69</v>
      </c>
      <c r="V2773" s="113">
        <v>0</v>
      </c>
      <c r="W2773" s="113">
        <f t="shared" si="1839"/>
        <v>1126.929816951505</v>
      </c>
      <c r="X2773" s="113">
        <v>1126.93</v>
      </c>
      <c r="Y2773" s="120">
        <v>44926</v>
      </c>
    </row>
    <row r="2774" spans="1:25" x14ac:dyDescent="0.25">
      <c r="A2774" s="437"/>
      <c r="B2774" s="34"/>
      <c r="C2774" s="34"/>
      <c r="D2774" s="132"/>
      <c r="E2774" s="418"/>
      <c r="F2774" s="618" t="s">
        <v>31</v>
      </c>
      <c r="G2774" s="352" t="s">
        <v>18</v>
      </c>
      <c r="H2774" s="352" t="s">
        <v>18</v>
      </c>
      <c r="I2774" s="352" t="s">
        <v>18</v>
      </c>
      <c r="J2774" s="352" t="s">
        <v>18</v>
      </c>
      <c r="K2774" s="352" t="s">
        <v>18</v>
      </c>
      <c r="L2774" s="114">
        <f>L2773</f>
        <v>1152.7</v>
      </c>
      <c r="M2774" s="114">
        <f>M2773</f>
        <v>1063.0999999999999</v>
      </c>
      <c r="N2774" s="114">
        <f>N2773</f>
        <v>665.76</v>
      </c>
      <c r="O2774" s="465">
        <f>O2773</f>
        <v>32</v>
      </c>
      <c r="P2774" s="352" t="s">
        <v>18</v>
      </c>
      <c r="Q2774" s="114">
        <f>SUM(Q2771:Q2773)</f>
        <v>8032601</v>
      </c>
      <c r="R2774" s="114">
        <f t="shared" ref="R2774:U2774" si="1840">SUM(R2771:R2773)</f>
        <v>0</v>
      </c>
      <c r="S2774" s="114">
        <f t="shared" si="1840"/>
        <v>3656056.8699999996</v>
      </c>
      <c r="T2774" s="114">
        <f t="shared" si="1840"/>
        <v>0</v>
      </c>
      <c r="U2774" s="114">
        <f t="shared" si="1840"/>
        <v>4376544.1300000008</v>
      </c>
      <c r="V2774" s="114">
        <f>SUBTOTAL(9,V2771:V2773)</f>
        <v>0</v>
      </c>
      <c r="W2774" s="466" t="s">
        <v>18</v>
      </c>
      <c r="X2774" s="466" t="s">
        <v>18</v>
      </c>
      <c r="Y2774" s="468" t="s">
        <v>18</v>
      </c>
    </row>
    <row r="2775" spans="1:25" ht="24.75" customHeight="1" x14ac:dyDescent="0.25">
      <c r="A2775" s="484"/>
      <c r="B2775" s="97"/>
      <c r="C2775" s="97"/>
      <c r="D2775" s="211"/>
      <c r="E2775" s="402" t="s">
        <v>647</v>
      </c>
      <c r="F2775" s="428" t="s">
        <v>815</v>
      </c>
      <c r="G2775" s="429" t="s">
        <v>38</v>
      </c>
      <c r="H2775" s="429" t="s">
        <v>607</v>
      </c>
      <c r="I2775" s="429"/>
      <c r="J2775" s="429" t="s">
        <v>608</v>
      </c>
      <c r="K2775" s="429">
        <v>4</v>
      </c>
      <c r="L2775" s="113">
        <v>2832.8</v>
      </c>
      <c r="M2775" s="308">
        <v>2670.5</v>
      </c>
      <c r="N2775" s="308"/>
      <c r="O2775" s="431">
        <v>129</v>
      </c>
      <c r="P2775" s="353" t="s">
        <v>2111</v>
      </c>
      <c r="Q2775" s="113">
        <v>2270772</v>
      </c>
      <c r="R2775" s="113">
        <v>0</v>
      </c>
      <c r="S2775" s="113">
        <f t="shared" ref="S2775:S2777" si="1841">Q2775-U2775</f>
        <v>1033547.1100000001</v>
      </c>
      <c r="T2775" s="113">
        <v>0</v>
      </c>
      <c r="U2775" s="113">
        <v>1237224.8899999999</v>
      </c>
      <c r="V2775" s="113">
        <v>0</v>
      </c>
      <c r="W2775" s="113">
        <f t="shared" ref="W2775:W2777" si="1842">Q2775/L2775</f>
        <v>801.59983055633995</v>
      </c>
      <c r="X2775" s="113">
        <v>801.6</v>
      </c>
      <c r="Y2775" s="120">
        <v>44926</v>
      </c>
    </row>
    <row r="2776" spans="1:25" ht="23.25" customHeight="1" x14ac:dyDescent="0.25">
      <c r="A2776" s="484"/>
      <c r="B2776" s="97"/>
      <c r="C2776" s="97"/>
      <c r="D2776" s="211"/>
      <c r="E2776" s="402" t="s">
        <v>647</v>
      </c>
      <c r="F2776" s="428" t="s">
        <v>815</v>
      </c>
      <c r="G2776" s="429" t="s">
        <v>38</v>
      </c>
      <c r="H2776" s="429" t="s">
        <v>607</v>
      </c>
      <c r="I2776" s="429"/>
      <c r="J2776" s="429" t="s">
        <v>608</v>
      </c>
      <c r="K2776" s="429">
        <v>4</v>
      </c>
      <c r="L2776" s="113">
        <v>2832.8</v>
      </c>
      <c r="M2776" s="308">
        <v>2670.5</v>
      </c>
      <c r="N2776" s="308"/>
      <c r="O2776" s="431">
        <v>129</v>
      </c>
      <c r="P2776" s="353" t="s">
        <v>2138</v>
      </c>
      <c r="Q2776" s="113">
        <v>7374713</v>
      </c>
      <c r="R2776" s="113">
        <v>0</v>
      </c>
      <c r="S2776" s="113">
        <f t="shared" si="1841"/>
        <v>3356617.63</v>
      </c>
      <c r="T2776" s="113">
        <v>0</v>
      </c>
      <c r="U2776" s="113">
        <v>4018095.37</v>
      </c>
      <c r="V2776" s="113">
        <v>0</v>
      </c>
      <c r="W2776" s="113">
        <f t="shared" si="1842"/>
        <v>2603.3299209262918</v>
      </c>
      <c r="X2776" s="113">
        <v>2603.33</v>
      </c>
      <c r="Y2776" s="120">
        <v>44926</v>
      </c>
    </row>
    <row r="2777" spans="1:25" ht="23.25" customHeight="1" x14ac:dyDescent="0.25">
      <c r="A2777" s="484"/>
      <c r="B2777" s="97"/>
      <c r="C2777" s="97"/>
      <c r="D2777" s="211"/>
      <c r="E2777" s="402" t="s">
        <v>647</v>
      </c>
      <c r="F2777" s="428" t="s">
        <v>815</v>
      </c>
      <c r="G2777" s="429" t="s">
        <v>38</v>
      </c>
      <c r="H2777" s="429" t="s">
        <v>607</v>
      </c>
      <c r="I2777" s="429"/>
      <c r="J2777" s="429" t="s">
        <v>608</v>
      </c>
      <c r="K2777" s="429">
        <v>4</v>
      </c>
      <c r="L2777" s="113">
        <v>2832.8</v>
      </c>
      <c r="M2777" s="308">
        <v>2670.5</v>
      </c>
      <c r="N2777" s="308"/>
      <c r="O2777" s="431">
        <v>129</v>
      </c>
      <c r="P2777" s="353" t="s">
        <v>2137</v>
      </c>
      <c r="Q2777" s="113">
        <v>2954299</v>
      </c>
      <c r="R2777" s="113">
        <v>0</v>
      </c>
      <c r="S2777" s="113">
        <f t="shared" si="1841"/>
        <v>1344656</v>
      </c>
      <c r="T2777" s="113">
        <v>0</v>
      </c>
      <c r="U2777" s="113">
        <v>1609643</v>
      </c>
      <c r="V2777" s="113">
        <v>0</v>
      </c>
      <c r="W2777" s="113">
        <f t="shared" si="1842"/>
        <v>1042.890073425586</v>
      </c>
      <c r="X2777" s="113">
        <v>1042.8900000000001</v>
      </c>
      <c r="Y2777" s="120">
        <v>44926</v>
      </c>
    </row>
    <row r="2778" spans="1:25" ht="15" x14ac:dyDescent="0.25">
      <c r="A2778" s="484"/>
      <c r="B2778" s="97"/>
      <c r="C2778" s="97"/>
      <c r="D2778" s="211"/>
      <c r="E2778" s="402"/>
      <c r="F2778" s="618" t="s">
        <v>31</v>
      </c>
      <c r="G2778" s="352" t="s">
        <v>18</v>
      </c>
      <c r="H2778" s="352" t="s">
        <v>18</v>
      </c>
      <c r="I2778" s="352" t="s">
        <v>18</v>
      </c>
      <c r="J2778" s="352" t="s">
        <v>18</v>
      </c>
      <c r="K2778" s="352" t="s">
        <v>18</v>
      </c>
      <c r="L2778" s="114">
        <f>L2777</f>
        <v>2832.8</v>
      </c>
      <c r="M2778" s="114">
        <f>M2777</f>
        <v>2670.5</v>
      </c>
      <c r="N2778" s="114">
        <f>N2777</f>
        <v>0</v>
      </c>
      <c r="O2778" s="465">
        <f>O2777</f>
        <v>129</v>
      </c>
      <c r="P2778" s="352" t="s">
        <v>18</v>
      </c>
      <c r="Q2778" s="114">
        <f>SUM(Q2775:Q2777)</f>
        <v>12599784</v>
      </c>
      <c r="R2778" s="114">
        <f t="shared" ref="R2778:U2778" si="1843">SUM(R2775:R2777)</f>
        <v>0</v>
      </c>
      <c r="S2778" s="114">
        <f t="shared" si="1843"/>
        <v>5734820.7400000002</v>
      </c>
      <c r="T2778" s="114">
        <f t="shared" si="1843"/>
        <v>0</v>
      </c>
      <c r="U2778" s="114">
        <f t="shared" si="1843"/>
        <v>6864963.2599999998</v>
      </c>
      <c r="V2778" s="114">
        <f>SUBTOTAL(9,V2775:V2777)</f>
        <v>0</v>
      </c>
      <c r="W2778" s="466" t="s">
        <v>18</v>
      </c>
      <c r="X2778" s="466" t="s">
        <v>18</v>
      </c>
      <c r="Y2778" s="468" t="s">
        <v>18</v>
      </c>
    </row>
    <row r="2779" spans="1:25" ht="15.75" customHeight="1" x14ac:dyDescent="0.25">
      <c r="A2779" s="437"/>
      <c r="B2779" s="34"/>
      <c r="C2779" s="34"/>
      <c r="D2779" s="132"/>
      <c r="E2779" s="402" t="s">
        <v>646</v>
      </c>
      <c r="F2779" s="428" t="s">
        <v>816</v>
      </c>
      <c r="G2779" s="429" t="s">
        <v>38</v>
      </c>
      <c r="H2779" s="429" t="s">
        <v>607</v>
      </c>
      <c r="I2779" s="429"/>
      <c r="J2779" s="429" t="s">
        <v>608</v>
      </c>
      <c r="K2779" s="429">
        <v>4</v>
      </c>
      <c r="L2779" s="113">
        <v>3597.1</v>
      </c>
      <c r="M2779" s="308">
        <v>3322.1</v>
      </c>
      <c r="N2779" s="308">
        <v>678</v>
      </c>
      <c r="O2779" s="431">
        <v>234</v>
      </c>
      <c r="P2779" s="353" t="s">
        <v>45</v>
      </c>
      <c r="Q2779" s="113">
        <v>5115869</v>
      </c>
      <c r="R2779" s="113">
        <v>0</v>
      </c>
      <c r="S2779" s="113">
        <f t="shared" ref="S2779:S2780" si="1844">Q2779-U2779</f>
        <v>2328499.5699999998</v>
      </c>
      <c r="T2779" s="113">
        <v>0</v>
      </c>
      <c r="U2779" s="113">
        <v>2787369.43</v>
      </c>
      <c r="V2779" s="113">
        <v>0</v>
      </c>
      <c r="W2779" s="113">
        <f>Q2779/N2779</f>
        <v>7545.5294985250739</v>
      </c>
      <c r="X2779" s="113">
        <v>7545.53</v>
      </c>
      <c r="Y2779" s="120">
        <v>44926</v>
      </c>
    </row>
    <row r="2780" spans="1:25" ht="15" x14ac:dyDescent="0.25">
      <c r="A2780" s="484"/>
      <c r="B2780" s="97"/>
      <c r="C2780" s="97"/>
      <c r="D2780" s="211"/>
      <c r="E2780" s="402" t="s">
        <v>646</v>
      </c>
      <c r="F2780" s="428" t="s">
        <v>816</v>
      </c>
      <c r="G2780" s="429" t="s">
        <v>38</v>
      </c>
      <c r="H2780" s="429" t="s">
        <v>607</v>
      </c>
      <c r="I2780" s="429"/>
      <c r="J2780" s="429" t="s">
        <v>608</v>
      </c>
      <c r="K2780" s="429">
        <v>4</v>
      </c>
      <c r="L2780" s="113">
        <v>3597.1</v>
      </c>
      <c r="M2780" s="308">
        <v>3322.1</v>
      </c>
      <c r="N2780" s="308">
        <v>678</v>
      </c>
      <c r="O2780" s="431">
        <v>234</v>
      </c>
      <c r="P2780" s="353" t="s">
        <v>2120</v>
      </c>
      <c r="Q2780" s="113">
        <v>1545818</v>
      </c>
      <c r="R2780" s="113">
        <v>0</v>
      </c>
      <c r="S2780" s="113">
        <f t="shared" si="1844"/>
        <v>703582.63</v>
      </c>
      <c r="T2780" s="113">
        <v>0</v>
      </c>
      <c r="U2780" s="113">
        <v>842235.37</v>
      </c>
      <c r="V2780" s="113">
        <v>0</v>
      </c>
      <c r="W2780" s="113">
        <f t="shared" ref="W2780" si="1845">Q2780/L2780</f>
        <v>429.74006838842399</v>
      </c>
      <c r="X2780" s="113">
        <v>429.74</v>
      </c>
      <c r="Y2780" s="120">
        <v>44926</v>
      </c>
    </row>
    <row r="2781" spans="1:25" ht="15" x14ac:dyDescent="0.25">
      <c r="A2781" s="484"/>
      <c r="B2781" s="97"/>
      <c r="C2781" s="97"/>
      <c r="D2781" s="211"/>
      <c r="E2781" s="402"/>
      <c r="F2781" s="618" t="s">
        <v>31</v>
      </c>
      <c r="G2781" s="352" t="s">
        <v>18</v>
      </c>
      <c r="H2781" s="352" t="s">
        <v>18</v>
      </c>
      <c r="I2781" s="352" t="s">
        <v>18</v>
      </c>
      <c r="J2781" s="352" t="s">
        <v>18</v>
      </c>
      <c r="K2781" s="352" t="s">
        <v>18</v>
      </c>
      <c r="L2781" s="114">
        <f>L2780</f>
        <v>3597.1</v>
      </c>
      <c r="M2781" s="114">
        <f>M2780</f>
        <v>3322.1</v>
      </c>
      <c r="N2781" s="114">
        <f>N2780</f>
        <v>678</v>
      </c>
      <c r="O2781" s="465">
        <f>O2780</f>
        <v>234</v>
      </c>
      <c r="P2781" s="352" t="s">
        <v>18</v>
      </c>
      <c r="Q2781" s="114">
        <f>SUM(Q2779:Q2780)</f>
        <v>6661687</v>
      </c>
      <c r="R2781" s="114">
        <f t="shared" ref="R2781:U2781" si="1846">SUM(R2779:R2780)</f>
        <v>0</v>
      </c>
      <c r="S2781" s="114">
        <f t="shared" si="1846"/>
        <v>3032082.1999999997</v>
      </c>
      <c r="T2781" s="114">
        <f t="shared" si="1846"/>
        <v>0</v>
      </c>
      <c r="U2781" s="114">
        <f t="shared" si="1846"/>
        <v>3629604.8000000003</v>
      </c>
      <c r="V2781" s="114">
        <f>SUBTOTAL(9,V2779:V2780)</f>
        <v>0</v>
      </c>
      <c r="W2781" s="466" t="s">
        <v>18</v>
      </c>
      <c r="X2781" s="466" t="s">
        <v>18</v>
      </c>
      <c r="Y2781" s="468" t="s">
        <v>18</v>
      </c>
    </row>
    <row r="2782" spans="1:25" ht="24.75" customHeight="1" x14ac:dyDescent="0.25">
      <c r="A2782" s="437"/>
      <c r="B2782" s="34"/>
      <c r="C2782" s="34"/>
      <c r="D2782" s="132"/>
      <c r="E2782" s="402" t="s">
        <v>648</v>
      </c>
      <c r="F2782" s="428" t="s">
        <v>817</v>
      </c>
      <c r="G2782" s="429" t="s">
        <v>38</v>
      </c>
      <c r="H2782" s="429" t="s">
        <v>609</v>
      </c>
      <c r="I2782" s="429"/>
      <c r="J2782" s="429" t="s">
        <v>600</v>
      </c>
      <c r="K2782" s="429">
        <v>5</v>
      </c>
      <c r="L2782" s="113">
        <v>4799.6000000000004</v>
      </c>
      <c r="M2782" s="308">
        <v>4244.8</v>
      </c>
      <c r="N2782" s="308"/>
      <c r="O2782" s="431">
        <v>237</v>
      </c>
      <c r="P2782" s="353" t="s">
        <v>2138</v>
      </c>
      <c r="Q2782" s="113">
        <v>9195986</v>
      </c>
      <c r="R2782" s="113">
        <v>0</v>
      </c>
      <c r="S2782" s="113">
        <f t="shared" ref="S2782:S2783" si="1847">Q2782-U2782</f>
        <v>4185574.2300000004</v>
      </c>
      <c r="T2782" s="113">
        <v>0</v>
      </c>
      <c r="U2782" s="113">
        <v>5010411.7699999996</v>
      </c>
      <c r="V2782" s="113">
        <v>0</v>
      </c>
      <c r="W2782" s="113">
        <f t="shared" ref="W2782:W2783" si="1848">Q2782/L2782</f>
        <v>1915.9900825068755</v>
      </c>
      <c r="X2782" s="113">
        <v>1915.99</v>
      </c>
      <c r="Y2782" s="120">
        <v>44926</v>
      </c>
    </row>
    <row r="2783" spans="1:25" ht="24.75" customHeight="1" x14ac:dyDescent="0.25">
      <c r="A2783" s="484"/>
      <c r="B2783" s="97"/>
      <c r="C2783" s="97"/>
      <c r="D2783" s="211"/>
      <c r="E2783" s="402" t="s">
        <v>648</v>
      </c>
      <c r="F2783" s="428" t="s">
        <v>817</v>
      </c>
      <c r="G2783" s="429" t="s">
        <v>38</v>
      </c>
      <c r="H2783" s="429" t="s">
        <v>609</v>
      </c>
      <c r="I2783" s="429"/>
      <c r="J2783" s="429" t="s">
        <v>600</v>
      </c>
      <c r="K2783" s="429">
        <v>5</v>
      </c>
      <c r="L2783" s="113">
        <v>4799.6000000000004</v>
      </c>
      <c r="M2783" s="308">
        <v>4244.8</v>
      </c>
      <c r="N2783" s="308"/>
      <c r="O2783" s="431">
        <v>237</v>
      </c>
      <c r="P2783" s="353" t="s">
        <v>2137</v>
      </c>
      <c r="Q2783" s="113">
        <v>2812710</v>
      </c>
      <c r="R2783" s="113">
        <v>0</v>
      </c>
      <c r="S2783" s="113">
        <f t="shared" si="1847"/>
        <v>1280211.44</v>
      </c>
      <c r="T2783" s="113">
        <v>0</v>
      </c>
      <c r="U2783" s="113">
        <v>1532498.56</v>
      </c>
      <c r="V2783" s="113">
        <v>0</v>
      </c>
      <c r="W2783" s="113">
        <f t="shared" si="1848"/>
        <v>586.03008584048666</v>
      </c>
      <c r="X2783" s="113">
        <v>586.03</v>
      </c>
      <c r="Y2783" s="120">
        <v>44926</v>
      </c>
    </row>
    <row r="2784" spans="1:25" ht="15" x14ac:dyDescent="0.25">
      <c r="A2784" s="484"/>
      <c r="B2784" s="97"/>
      <c r="C2784" s="97"/>
      <c r="D2784" s="211"/>
      <c r="E2784" s="402"/>
      <c r="F2784" s="618" t="s">
        <v>31</v>
      </c>
      <c r="G2784" s="352" t="s">
        <v>18</v>
      </c>
      <c r="H2784" s="352" t="s">
        <v>18</v>
      </c>
      <c r="I2784" s="352" t="s">
        <v>18</v>
      </c>
      <c r="J2784" s="352" t="s">
        <v>18</v>
      </c>
      <c r="K2784" s="352" t="s">
        <v>18</v>
      </c>
      <c r="L2784" s="114">
        <f>L2783</f>
        <v>4799.6000000000004</v>
      </c>
      <c r="M2784" s="114">
        <f>M2783</f>
        <v>4244.8</v>
      </c>
      <c r="N2784" s="114">
        <f>N2783</f>
        <v>0</v>
      </c>
      <c r="O2784" s="465">
        <f>O2783</f>
        <v>237</v>
      </c>
      <c r="P2784" s="352" t="s">
        <v>18</v>
      </c>
      <c r="Q2784" s="114">
        <f>SUM(Q2782:Q2783)</f>
        <v>12008696</v>
      </c>
      <c r="R2784" s="114">
        <f t="shared" ref="R2784:U2784" si="1849">SUM(R2782:R2783)</f>
        <v>0</v>
      </c>
      <c r="S2784" s="114">
        <f t="shared" si="1849"/>
        <v>5465785.6699999999</v>
      </c>
      <c r="T2784" s="114">
        <f t="shared" si="1849"/>
        <v>0</v>
      </c>
      <c r="U2784" s="114">
        <f t="shared" si="1849"/>
        <v>6542910.3300000001</v>
      </c>
      <c r="V2784" s="114">
        <f>SUBTOTAL(9,V2782:V2783)</f>
        <v>0</v>
      </c>
      <c r="W2784" s="466" t="s">
        <v>18</v>
      </c>
      <c r="X2784" s="466" t="s">
        <v>18</v>
      </c>
      <c r="Y2784" s="468" t="s">
        <v>18</v>
      </c>
    </row>
    <row r="2785" spans="1:25" ht="24.75" customHeight="1" x14ac:dyDescent="0.25">
      <c r="A2785" s="484"/>
      <c r="B2785" s="97"/>
      <c r="C2785" s="97"/>
      <c r="D2785" s="211"/>
      <c r="E2785" s="402" t="s">
        <v>649</v>
      </c>
      <c r="F2785" s="428" t="s">
        <v>899</v>
      </c>
      <c r="G2785" s="429" t="s">
        <v>38</v>
      </c>
      <c r="H2785" s="429" t="s">
        <v>607</v>
      </c>
      <c r="I2785" s="429"/>
      <c r="J2785" s="429" t="s">
        <v>608</v>
      </c>
      <c r="K2785" s="429">
        <v>4</v>
      </c>
      <c r="L2785" s="113">
        <v>2844.6</v>
      </c>
      <c r="M2785" s="308">
        <v>2656.9</v>
      </c>
      <c r="N2785" s="308">
        <v>780.21</v>
      </c>
      <c r="O2785" s="431">
        <v>108</v>
      </c>
      <c r="P2785" s="353" t="s">
        <v>2137</v>
      </c>
      <c r="Q2785" s="113">
        <v>2966605</v>
      </c>
      <c r="R2785" s="113">
        <v>0</v>
      </c>
      <c r="S2785" s="113">
        <f>Q2785-U2785</f>
        <v>1350257.11</v>
      </c>
      <c r="T2785" s="113">
        <v>0</v>
      </c>
      <c r="U2785" s="113">
        <v>1616347.89</v>
      </c>
      <c r="V2785" s="113">
        <v>0</v>
      </c>
      <c r="W2785" s="113">
        <f>Q2785/L2785</f>
        <v>1042.8900372635871</v>
      </c>
      <c r="X2785" s="113">
        <v>1042.8900000000001</v>
      </c>
      <c r="Y2785" s="120">
        <v>44926</v>
      </c>
    </row>
    <row r="2786" spans="1:25" ht="15" x14ac:dyDescent="0.25">
      <c r="A2786" s="484"/>
      <c r="B2786" s="97"/>
      <c r="C2786" s="97"/>
      <c r="D2786" s="211"/>
      <c r="E2786" s="402"/>
      <c r="F2786" s="618" t="s">
        <v>31</v>
      </c>
      <c r="G2786" s="352" t="s">
        <v>18</v>
      </c>
      <c r="H2786" s="352" t="s">
        <v>18</v>
      </c>
      <c r="I2786" s="352" t="s">
        <v>18</v>
      </c>
      <c r="J2786" s="352" t="s">
        <v>18</v>
      </c>
      <c r="K2786" s="352" t="s">
        <v>18</v>
      </c>
      <c r="L2786" s="114">
        <f>L2785</f>
        <v>2844.6</v>
      </c>
      <c r="M2786" s="114">
        <f>M2785</f>
        <v>2656.9</v>
      </c>
      <c r="N2786" s="114">
        <f>N2785</f>
        <v>780.21</v>
      </c>
      <c r="O2786" s="465">
        <f>O2785</f>
        <v>108</v>
      </c>
      <c r="P2786" s="352" t="s">
        <v>18</v>
      </c>
      <c r="Q2786" s="114">
        <f>SUM(Q2785:Q2785)</f>
        <v>2966605</v>
      </c>
      <c r="R2786" s="114">
        <f t="shared" ref="R2786:U2786" si="1850">SUM(R2785:R2785)</f>
        <v>0</v>
      </c>
      <c r="S2786" s="114">
        <f t="shared" si="1850"/>
        <v>1350257.11</v>
      </c>
      <c r="T2786" s="114">
        <f t="shared" si="1850"/>
        <v>0</v>
      </c>
      <c r="U2786" s="114">
        <f t="shared" si="1850"/>
        <v>1616347.89</v>
      </c>
      <c r="V2786" s="114">
        <f>SUBTOTAL(9,V2785:V2785)</f>
        <v>0</v>
      </c>
      <c r="W2786" s="466" t="s">
        <v>18</v>
      </c>
      <c r="X2786" s="466" t="s">
        <v>18</v>
      </c>
      <c r="Y2786" s="468" t="s">
        <v>18</v>
      </c>
    </row>
    <row r="2787" spans="1:25" ht="24" customHeight="1" x14ac:dyDescent="0.25">
      <c r="A2787" s="484"/>
      <c r="B2787" s="97"/>
      <c r="C2787" s="97"/>
      <c r="D2787" s="211"/>
      <c r="E2787" s="402" t="s">
        <v>650</v>
      </c>
      <c r="F2787" s="428" t="s">
        <v>1061</v>
      </c>
      <c r="G2787" s="429" t="s">
        <v>38</v>
      </c>
      <c r="H2787" s="429" t="s">
        <v>703</v>
      </c>
      <c r="I2787" s="429"/>
      <c r="J2787" s="429" t="s">
        <v>613</v>
      </c>
      <c r="K2787" s="429">
        <v>4</v>
      </c>
      <c r="L2787" s="113">
        <v>2199.1</v>
      </c>
      <c r="M2787" s="113">
        <v>2095.1</v>
      </c>
      <c r="N2787" s="113"/>
      <c r="O2787" s="431">
        <v>144</v>
      </c>
      <c r="P2787" s="445" t="s">
        <v>2119</v>
      </c>
      <c r="Q2787" s="113">
        <v>95837</v>
      </c>
      <c r="R2787" s="113">
        <v>0</v>
      </c>
      <c r="S2787" s="113">
        <f t="shared" ref="S2787:S2788" si="1851">Q2787-U2787</f>
        <v>43620.43</v>
      </c>
      <c r="T2787" s="113">
        <v>0</v>
      </c>
      <c r="U2787" s="113">
        <v>52216.57</v>
      </c>
      <c r="V2787" s="113">
        <v>0</v>
      </c>
      <c r="W2787" s="113">
        <f t="shared" ref="W2787:W2788" si="1852">Q2787/L2787</f>
        <v>43.580100950388797</v>
      </c>
      <c r="X2787" s="113">
        <v>43.58</v>
      </c>
      <c r="Y2787" s="120">
        <v>44926</v>
      </c>
    </row>
    <row r="2788" spans="1:25" ht="24" customHeight="1" x14ac:dyDescent="0.25">
      <c r="A2788" s="484"/>
      <c r="B2788" s="97"/>
      <c r="C2788" s="97"/>
      <c r="D2788" s="211"/>
      <c r="E2788" s="402" t="s">
        <v>650</v>
      </c>
      <c r="F2788" s="428" t="s">
        <v>1061</v>
      </c>
      <c r="G2788" s="429" t="s">
        <v>38</v>
      </c>
      <c r="H2788" s="429" t="s">
        <v>703</v>
      </c>
      <c r="I2788" s="429"/>
      <c r="J2788" s="429" t="s">
        <v>613</v>
      </c>
      <c r="K2788" s="429">
        <v>4</v>
      </c>
      <c r="L2788" s="113">
        <v>2199.1</v>
      </c>
      <c r="M2788" s="113">
        <v>2095.1</v>
      </c>
      <c r="N2788" s="113"/>
      <c r="O2788" s="431">
        <v>144</v>
      </c>
      <c r="P2788" s="445" t="s">
        <v>2111</v>
      </c>
      <c r="Q2788" s="113">
        <v>1270530</v>
      </c>
      <c r="R2788" s="113">
        <v>0</v>
      </c>
      <c r="S2788" s="113">
        <f t="shared" si="1851"/>
        <v>578284.66</v>
      </c>
      <c r="T2788" s="113">
        <v>0</v>
      </c>
      <c r="U2788" s="113">
        <v>692245.34</v>
      </c>
      <c r="V2788" s="113">
        <v>0</v>
      </c>
      <c r="W2788" s="113">
        <f t="shared" si="1852"/>
        <v>577.74998863171299</v>
      </c>
      <c r="X2788" s="113">
        <v>577.75</v>
      </c>
      <c r="Y2788" s="120">
        <v>44926</v>
      </c>
    </row>
    <row r="2789" spans="1:25" x14ac:dyDescent="0.25">
      <c r="A2789" s="437"/>
      <c r="B2789" s="34"/>
      <c r="C2789" s="34"/>
      <c r="D2789" s="132"/>
      <c r="E2789" s="418"/>
      <c r="F2789" s="618" t="s">
        <v>31</v>
      </c>
      <c r="G2789" s="352" t="s">
        <v>18</v>
      </c>
      <c r="H2789" s="352" t="s">
        <v>18</v>
      </c>
      <c r="I2789" s="352" t="s">
        <v>18</v>
      </c>
      <c r="J2789" s="352" t="s">
        <v>18</v>
      </c>
      <c r="K2789" s="352" t="s">
        <v>18</v>
      </c>
      <c r="L2789" s="114">
        <f>L2788</f>
        <v>2199.1</v>
      </c>
      <c r="M2789" s="114">
        <f>M2788</f>
        <v>2095.1</v>
      </c>
      <c r="N2789" s="114">
        <f>N2788</f>
        <v>0</v>
      </c>
      <c r="O2789" s="465">
        <f>O2788</f>
        <v>144</v>
      </c>
      <c r="P2789" s="352" t="s">
        <v>18</v>
      </c>
      <c r="Q2789" s="114">
        <f>SUM(Q2787:Q2788)</f>
        <v>1366367</v>
      </c>
      <c r="R2789" s="114">
        <f t="shared" ref="R2789:U2789" si="1853">SUM(R2787:R2788)</f>
        <v>0</v>
      </c>
      <c r="S2789" s="114">
        <f t="shared" si="1853"/>
        <v>621905.09000000008</v>
      </c>
      <c r="T2789" s="114">
        <f t="shared" si="1853"/>
        <v>0</v>
      </c>
      <c r="U2789" s="114">
        <f t="shared" si="1853"/>
        <v>744461.90999999992</v>
      </c>
      <c r="V2789" s="114">
        <f>SUBTOTAL(9,V2787:V2788)</f>
        <v>0</v>
      </c>
      <c r="W2789" s="466" t="s">
        <v>18</v>
      </c>
      <c r="X2789" s="466" t="s">
        <v>18</v>
      </c>
      <c r="Y2789" s="468" t="s">
        <v>18</v>
      </c>
    </row>
    <row r="2790" spans="1:25" ht="15" x14ac:dyDescent="0.25">
      <c r="A2790" s="484"/>
      <c r="B2790" s="97"/>
      <c r="C2790" s="97"/>
      <c r="D2790" s="211"/>
      <c r="E2790" s="402" t="s">
        <v>651</v>
      </c>
      <c r="F2790" s="428" t="s">
        <v>900</v>
      </c>
      <c r="G2790" s="429" t="s">
        <v>38</v>
      </c>
      <c r="H2790" s="429" t="s">
        <v>718</v>
      </c>
      <c r="I2790" s="429"/>
      <c r="J2790" s="429" t="s">
        <v>600</v>
      </c>
      <c r="K2790" s="429">
        <v>5</v>
      </c>
      <c r="L2790" s="113">
        <v>6423.9</v>
      </c>
      <c r="M2790" s="308">
        <v>5681.6</v>
      </c>
      <c r="N2790" s="308">
        <v>694.7</v>
      </c>
      <c r="O2790" s="431">
        <v>357</v>
      </c>
      <c r="P2790" s="353" t="s">
        <v>2137</v>
      </c>
      <c r="Q2790" s="113">
        <v>3764598</v>
      </c>
      <c r="R2790" s="113">
        <v>0</v>
      </c>
      <c r="S2790" s="113">
        <f>Q2790-U2790</f>
        <v>1713465.46</v>
      </c>
      <c r="T2790" s="113">
        <v>0</v>
      </c>
      <c r="U2790" s="113">
        <v>2051132.54</v>
      </c>
      <c r="V2790" s="113">
        <v>0</v>
      </c>
      <c r="W2790" s="113">
        <f>Q2790/L2790</f>
        <v>586.02998178676512</v>
      </c>
      <c r="X2790" s="113">
        <v>586.03</v>
      </c>
      <c r="Y2790" s="120">
        <v>44926</v>
      </c>
    </row>
    <row r="2791" spans="1:25" ht="15" x14ac:dyDescent="0.25">
      <c r="A2791" s="484"/>
      <c r="B2791" s="97"/>
      <c r="C2791" s="97"/>
      <c r="D2791" s="211"/>
      <c r="E2791" s="402"/>
      <c r="F2791" s="618" t="s">
        <v>31</v>
      </c>
      <c r="G2791" s="352" t="s">
        <v>18</v>
      </c>
      <c r="H2791" s="352" t="s">
        <v>18</v>
      </c>
      <c r="I2791" s="352" t="s">
        <v>18</v>
      </c>
      <c r="J2791" s="352" t="s">
        <v>18</v>
      </c>
      <c r="K2791" s="352" t="s">
        <v>18</v>
      </c>
      <c r="L2791" s="114">
        <f>L2790</f>
        <v>6423.9</v>
      </c>
      <c r="M2791" s="114">
        <f>M2790</f>
        <v>5681.6</v>
      </c>
      <c r="N2791" s="114">
        <f>N2790</f>
        <v>694.7</v>
      </c>
      <c r="O2791" s="465">
        <f>O2790</f>
        <v>357</v>
      </c>
      <c r="P2791" s="352" t="s">
        <v>18</v>
      </c>
      <c r="Q2791" s="114">
        <f>SUM(Q2790:Q2790)</f>
        <v>3764598</v>
      </c>
      <c r="R2791" s="114">
        <f t="shared" ref="R2791:U2791" si="1854">SUM(R2790:R2790)</f>
        <v>0</v>
      </c>
      <c r="S2791" s="114">
        <f t="shared" si="1854"/>
        <v>1713465.46</v>
      </c>
      <c r="T2791" s="114">
        <f t="shared" si="1854"/>
        <v>0</v>
      </c>
      <c r="U2791" s="114">
        <f t="shared" si="1854"/>
        <v>2051132.54</v>
      </c>
      <c r="V2791" s="114">
        <f>SUBTOTAL(9,V2790:V2790)</f>
        <v>0</v>
      </c>
      <c r="W2791" s="466" t="s">
        <v>18</v>
      </c>
      <c r="X2791" s="466" t="s">
        <v>18</v>
      </c>
      <c r="Y2791" s="468" t="s">
        <v>18</v>
      </c>
    </row>
    <row r="2792" spans="1:25" ht="15" x14ac:dyDescent="0.25">
      <c r="A2792" s="484"/>
      <c r="B2792" s="97"/>
      <c r="C2792" s="97"/>
      <c r="D2792" s="211"/>
      <c r="E2792" s="402" t="s">
        <v>652</v>
      </c>
      <c r="F2792" s="428" t="s">
        <v>901</v>
      </c>
      <c r="G2792" s="429" t="s">
        <v>38</v>
      </c>
      <c r="H2792" s="429" t="s">
        <v>611</v>
      </c>
      <c r="I2792" s="429"/>
      <c r="J2792" s="429" t="s">
        <v>600</v>
      </c>
      <c r="K2792" s="429">
        <v>5</v>
      </c>
      <c r="L2792" s="113">
        <v>3068.9</v>
      </c>
      <c r="M2792" s="308">
        <v>2740.3</v>
      </c>
      <c r="N2792" s="308">
        <v>694.7</v>
      </c>
      <c r="O2792" s="431">
        <v>357</v>
      </c>
      <c r="P2792" s="353" t="s">
        <v>45</v>
      </c>
      <c r="Q2792" s="113">
        <v>3015491</v>
      </c>
      <c r="R2792" s="113">
        <v>0</v>
      </c>
      <c r="S2792" s="113">
        <f t="shared" ref="S2792:S2793" si="1855">Q2792-U2792</f>
        <v>1372507.68</v>
      </c>
      <c r="T2792" s="113">
        <v>0</v>
      </c>
      <c r="U2792" s="113">
        <v>1642983.32</v>
      </c>
      <c r="V2792" s="113">
        <v>0</v>
      </c>
      <c r="W2792" s="113">
        <f>Q2792/N2792</f>
        <v>4340.7096588455443</v>
      </c>
      <c r="X2792" s="113">
        <v>4340.71</v>
      </c>
      <c r="Y2792" s="120">
        <v>44926</v>
      </c>
    </row>
    <row r="2793" spans="1:25" ht="15" x14ac:dyDescent="0.25">
      <c r="A2793" s="484"/>
      <c r="B2793" s="97"/>
      <c r="C2793" s="97"/>
      <c r="D2793" s="211"/>
      <c r="E2793" s="402" t="s">
        <v>652</v>
      </c>
      <c r="F2793" s="428" t="s">
        <v>901</v>
      </c>
      <c r="G2793" s="429" t="s">
        <v>38</v>
      </c>
      <c r="H2793" s="429" t="s">
        <v>611</v>
      </c>
      <c r="I2793" s="429"/>
      <c r="J2793" s="429" t="s">
        <v>600</v>
      </c>
      <c r="K2793" s="429">
        <v>5</v>
      </c>
      <c r="L2793" s="113">
        <v>3068.9</v>
      </c>
      <c r="M2793" s="308">
        <v>2740.3</v>
      </c>
      <c r="N2793" s="308">
        <v>694.7</v>
      </c>
      <c r="O2793" s="431">
        <v>357</v>
      </c>
      <c r="P2793" s="353" t="s">
        <v>2137</v>
      </c>
      <c r="Q2793" s="113">
        <v>1798467</v>
      </c>
      <c r="R2793" s="113">
        <v>0</v>
      </c>
      <c r="S2793" s="113">
        <f t="shared" si="1855"/>
        <v>818576.4</v>
      </c>
      <c r="T2793" s="113">
        <v>0</v>
      </c>
      <c r="U2793" s="113">
        <v>979890.6</v>
      </c>
      <c r="V2793" s="113">
        <v>0</v>
      </c>
      <c r="W2793" s="113">
        <f t="shared" ref="W2793" si="1856">Q2793/L2793</f>
        <v>586.02984782821204</v>
      </c>
      <c r="X2793" s="113">
        <v>586.03</v>
      </c>
      <c r="Y2793" s="120">
        <v>44926</v>
      </c>
    </row>
    <row r="2794" spans="1:25" x14ac:dyDescent="0.25">
      <c r="A2794" s="437"/>
      <c r="B2794" s="34"/>
      <c r="C2794" s="34"/>
      <c r="D2794" s="132"/>
      <c r="E2794" s="418"/>
      <c r="F2794" s="618" t="s">
        <v>31</v>
      </c>
      <c r="G2794" s="352" t="s">
        <v>18</v>
      </c>
      <c r="H2794" s="352" t="s">
        <v>18</v>
      </c>
      <c r="I2794" s="352" t="s">
        <v>18</v>
      </c>
      <c r="J2794" s="352" t="s">
        <v>18</v>
      </c>
      <c r="K2794" s="352" t="s">
        <v>18</v>
      </c>
      <c r="L2794" s="114">
        <f>L2793</f>
        <v>3068.9</v>
      </c>
      <c r="M2794" s="114">
        <f>M2793</f>
        <v>2740.3</v>
      </c>
      <c r="N2794" s="114">
        <f>N2793</f>
        <v>694.7</v>
      </c>
      <c r="O2794" s="465">
        <f>O2793</f>
        <v>357</v>
      </c>
      <c r="P2794" s="352" t="s">
        <v>18</v>
      </c>
      <c r="Q2794" s="114">
        <f>SUM(Q2792:Q2793)</f>
        <v>4813958</v>
      </c>
      <c r="R2794" s="114">
        <f t="shared" ref="R2794:U2794" si="1857">SUM(R2792:R2793)</f>
        <v>0</v>
      </c>
      <c r="S2794" s="114">
        <f t="shared" si="1857"/>
        <v>2191084.08</v>
      </c>
      <c r="T2794" s="114">
        <f t="shared" si="1857"/>
        <v>0</v>
      </c>
      <c r="U2794" s="114">
        <f t="shared" si="1857"/>
        <v>2622873.92</v>
      </c>
      <c r="V2794" s="114">
        <f>SUBTOTAL(9,V2792:V2793)</f>
        <v>0</v>
      </c>
      <c r="W2794" s="466" t="s">
        <v>18</v>
      </c>
      <c r="X2794" s="466" t="s">
        <v>18</v>
      </c>
      <c r="Y2794" s="468" t="s">
        <v>18</v>
      </c>
    </row>
    <row r="2795" spans="1:25" ht="15" x14ac:dyDescent="0.25">
      <c r="A2795" s="484"/>
      <c r="B2795" s="97"/>
      <c r="C2795" s="97"/>
      <c r="D2795" s="211"/>
      <c r="E2795" s="402" t="s">
        <v>653</v>
      </c>
      <c r="F2795" s="428" t="s">
        <v>818</v>
      </c>
      <c r="G2795" s="429" t="s">
        <v>38</v>
      </c>
      <c r="H2795" s="429" t="s">
        <v>610</v>
      </c>
      <c r="I2795" s="429"/>
      <c r="J2795" s="429" t="s">
        <v>600</v>
      </c>
      <c r="K2795" s="429">
        <v>5</v>
      </c>
      <c r="L2795" s="113">
        <v>3069</v>
      </c>
      <c r="M2795" s="308">
        <v>2762.6</v>
      </c>
      <c r="N2795" s="308">
        <v>700.2</v>
      </c>
      <c r="O2795" s="431">
        <v>180</v>
      </c>
      <c r="P2795" s="353" t="s">
        <v>45</v>
      </c>
      <c r="Q2795" s="113">
        <v>3039365</v>
      </c>
      <c r="R2795" s="113">
        <v>0</v>
      </c>
      <c r="S2795" s="113">
        <f>Q2795-U2795</f>
        <v>1383373.99</v>
      </c>
      <c r="T2795" s="113">
        <v>0</v>
      </c>
      <c r="U2795" s="113">
        <v>1655991.01</v>
      </c>
      <c r="V2795" s="113">
        <v>0</v>
      </c>
      <c r="W2795" s="113">
        <f>Q2795/N2795</f>
        <v>4340.7097972007996</v>
      </c>
      <c r="X2795" s="113">
        <v>4340.71</v>
      </c>
      <c r="Y2795" s="120">
        <v>44926</v>
      </c>
    </row>
    <row r="2796" spans="1:25" ht="15" x14ac:dyDescent="0.25">
      <c r="A2796" s="484"/>
      <c r="B2796" s="97"/>
      <c r="C2796" s="97"/>
      <c r="D2796" s="211"/>
      <c r="E2796" s="402"/>
      <c r="F2796" s="618" t="s">
        <v>31</v>
      </c>
      <c r="G2796" s="352" t="s">
        <v>18</v>
      </c>
      <c r="H2796" s="352" t="s">
        <v>18</v>
      </c>
      <c r="I2796" s="352" t="s">
        <v>18</v>
      </c>
      <c r="J2796" s="352" t="s">
        <v>18</v>
      </c>
      <c r="K2796" s="352" t="s">
        <v>18</v>
      </c>
      <c r="L2796" s="114">
        <f>L2795</f>
        <v>3069</v>
      </c>
      <c r="M2796" s="114">
        <f>M2795</f>
        <v>2762.6</v>
      </c>
      <c r="N2796" s="114">
        <f>N2795</f>
        <v>700.2</v>
      </c>
      <c r="O2796" s="465">
        <f>O2795</f>
        <v>180</v>
      </c>
      <c r="P2796" s="352" t="s">
        <v>18</v>
      </c>
      <c r="Q2796" s="114">
        <f>SUM(Q2795:Q2795)</f>
        <v>3039365</v>
      </c>
      <c r="R2796" s="114">
        <f t="shared" ref="R2796:U2796" si="1858">SUM(R2795:R2795)</f>
        <v>0</v>
      </c>
      <c r="S2796" s="114">
        <f t="shared" si="1858"/>
        <v>1383373.99</v>
      </c>
      <c r="T2796" s="114">
        <f t="shared" si="1858"/>
        <v>0</v>
      </c>
      <c r="U2796" s="114">
        <f t="shared" si="1858"/>
        <v>1655991.01</v>
      </c>
      <c r="V2796" s="114">
        <f>SUBTOTAL(9,V2795:V2795)</f>
        <v>0</v>
      </c>
      <c r="W2796" s="466" t="s">
        <v>18</v>
      </c>
      <c r="X2796" s="466" t="s">
        <v>18</v>
      </c>
      <c r="Y2796" s="468" t="s">
        <v>18</v>
      </c>
    </row>
    <row r="2797" spans="1:25" x14ac:dyDescent="0.25">
      <c r="A2797" s="437"/>
      <c r="B2797" s="34"/>
      <c r="C2797" s="34"/>
      <c r="D2797" s="132"/>
      <c r="E2797" s="402" t="s">
        <v>654</v>
      </c>
      <c r="F2797" s="428" t="s">
        <v>902</v>
      </c>
      <c r="G2797" s="429" t="s">
        <v>38</v>
      </c>
      <c r="H2797" s="429" t="s">
        <v>611</v>
      </c>
      <c r="I2797" s="429"/>
      <c r="J2797" s="429" t="s">
        <v>600</v>
      </c>
      <c r="K2797" s="429">
        <v>5</v>
      </c>
      <c r="L2797" s="113">
        <v>3061.4</v>
      </c>
      <c r="M2797" s="308">
        <v>2718.6</v>
      </c>
      <c r="N2797" s="308">
        <v>694.7</v>
      </c>
      <c r="O2797" s="431">
        <v>180</v>
      </c>
      <c r="P2797" s="353" t="s">
        <v>45</v>
      </c>
      <c r="Q2797" s="113">
        <v>3015491</v>
      </c>
      <c r="R2797" s="113">
        <v>0</v>
      </c>
      <c r="S2797" s="113">
        <f t="shared" ref="S2797:S2803" si="1859">Q2797-U2797</f>
        <v>1372507.68</v>
      </c>
      <c r="T2797" s="113">
        <v>0</v>
      </c>
      <c r="U2797" s="113">
        <v>1642983.32</v>
      </c>
      <c r="V2797" s="113">
        <v>0</v>
      </c>
      <c r="W2797" s="113">
        <f>Q2797/N2797</f>
        <v>4340.7096588455443</v>
      </c>
      <c r="X2797" s="113">
        <v>4340.71</v>
      </c>
      <c r="Y2797" s="120">
        <v>44926</v>
      </c>
    </row>
    <row r="2798" spans="1:25" ht="15" x14ac:dyDescent="0.25">
      <c r="A2798" s="484"/>
      <c r="B2798" s="97"/>
      <c r="C2798" s="97"/>
      <c r="D2798" s="211"/>
      <c r="E2798" s="402" t="s">
        <v>654</v>
      </c>
      <c r="F2798" s="428" t="s">
        <v>902</v>
      </c>
      <c r="G2798" s="429" t="s">
        <v>38</v>
      </c>
      <c r="H2798" s="429" t="s">
        <v>611</v>
      </c>
      <c r="I2798" s="429"/>
      <c r="J2798" s="429" t="s">
        <v>600</v>
      </c>
      <c r="K2798" s="429">
        <v>5</v>
      </c>
      <c r="L2798" s="113">
        <v>3061.4</v>
      </c>
      <c r="M2798" s="308">
        <v>2718.6</v>
      </c>
      <c r="N2798" s="308">
        <v>694.7</v>
      </c>
      <c r="O2798" s="431">
        <v>180</v>
      </c>
      <c r="P2798" s="353" t="s">
        <v>2119</v>
      </c>
      <c r="Q2798" s="113">
        <v>169724</v>
      </c>
      <c r="R2798" s="113">
        <v>0</v>
      </c>
      <c r="S2798" s="113">
        <f t="shared" si="1859"/>
        <v>77250.27</v>
      </c>
      <c r="T2798" s="113">
        <v>0</v>
      </c>
      <c r="U2798" s="113">
        <v>92473.73</v>
      </c>
      <c r="V2798" s="113">
        <v>0</v>
      </c>
      <c r="W2798" s="113">
        <f t="shared" ref="W2798:W2803" si="1860">Q2798/L2798</f>
        <v>55.439994773632975</v>
      </c>
      <c r="X2798" s="113">
        <v>55.44</v>
      </c>
      <c r="Y2798" s="120">
        <v>44926</v>
      </c>
    </row>
    <row r="2799" spans="1:25" ht="15" x14ac:dyDescent="0.25">
      <c r="A2799" s="484"/>
      <c r="B2799" s="97"/>
      <c r="C2799" s="97"/>
      <c r="D2799" s="211"/>
      <c r="E2799" s="402" t="s">
        <v>654</v>
      </c>
      <c r="F2799" s="428" t="s">
        <v>902</v>
      </c>
      <c r="G2799" s="429" t="s">
        <v>38</v>
      </c>
      <c r="H2799" s="429" t="s">
        <v>611</v>
      </c>
      <c r="I2799" s="429"/>
      <c r="J2799" s="429" t="s">
        <v>600</v>
      </c>
      <c r="K2799" s="429">
        <v>5</v>
      </c>
      <c r="L2799" s="113">
        <v>3061.4</v>
      </c>
      <c r="M2799" s="308">
        <v>2718.6</v>
      </c>
      <c r="N2799" s="308">
        <v>694.7</v>
      </c>
      <c r="O2799" s="431">
        <v>180</v>
      </c>
      <c r="P2799" s="353" t="s">
        <v>2111</v>
      </c>
      <c r="Q2799" s="113">
        <v>1489279</v>
      </c>
      <c r="R2799" s="113">
        <v>0</v>
      </c>
      <c r="S2799" s="113">
        <f t="shared" si="1859"/>
        <v>677848.77</v>
      </c>
      <c r="T2799" s="113">
        <v>0</v>
      </c>
      <c r="U2799" s="113">
        <v>811430.23</v>
      </c>
      <c r="V2799" s="113">
        <v>0</v>
      </c>
      <c r="W2799" s="113">
        <f t="shared" si="1860"/>
        <v>486.46991572483176</v>
      </c>
      <c r="X2799" s="113">
        <v>486.47</v>
      </c>
      <c r="Y2799" s="120">
        <v>44926</v>
      </c>
    </row>
    <row r="2800" spans="1:25" x14ac:dyDescent="0.25">
      <c r="A2800" s="437"/>
      <c r="B2800" s="34"/>
      <c r="C2800" s="34"/>
      <c r="D2800" s="132"/>
      <c r="E2800" s="402" t="s">
        <v>654</v>
      </c>
      <c r="F2800" s="428" t="s">
        <v>902</v>
      </c>
      <c r="G2800" s="429" t="s">
        <v>38</v>
      </c>
      <c r="H2800" s="429" t="s">
        <v>611</v>
      </c>
      <c r="I2800" s="429"/>
      <c r="J2800" s="429" t="s">
        <v>600</v>
      </c>
      <c r="K2800" s="429">
        <v>5</v>
      </c>
      <c r="L2800" s="113">
        <v>3061.4</v>
      </c>
      <c r="M2800" s="308">
        <v>2718.6</v>
      </c>
      <c r="N2800" s="308">
        <v>694.7</v>
      </c>
      <c r="O2800" s="431">
        <v>180</v>
      </c>
      <c r="P2800" s="353" t="s">
        <v>2138</v>
      </c>
      <c r="Q2800" s="113">
        <v>5865612</v>
      </c>
      <c r="R2800" s="113">
        <v>0</v>
      </c>
      <c r="S2800" s="113">
        <f t="shared" si="1859"/>
        <v>2669746.83</v>
      </c>
      <c r="T2800" s="113">
        <v>0</v>
      </c>
      <c r="U2800" s="113">
        <v>3195865.17</v>
      </c>
      <c r="V2800" s="113">
        <v>0</v>
      </c>
      <c r="W2800" s="113">
        <f t="shared" si="1860"/>
        <v>1915.9900699026589</v>
      </c>
      <c r="X2800" s="113">
        <v>1915.99</v>
      </c>
      <c r="Y2800" s="120">
        <v>44926</v>
      </c>
    </row>
    <row r="2801" spans="1:25" ht="15" x14ac:dyDescent="0.25">
      <c r="A2801" s="484"/>
      <c r="B2801" s="97"/>
      <c r="C2801" s="97"/>
      <c r="D2801" s="211"/>
      <c r="E2801" s="402" t="s">
        <v>654</v>
      </c>
      <c r="F2801" s="428" t="s">
        <v>902</v>
      </c>
      <c r="G2801" s="429" t="s">
        <v>38</v>
      </c>
      <c r="H2801" s="429" t="s">
        <v>611</v>
      </c>
      <c r="I2801" s="429"/>
      <c r="J2801" s="429" t="s">
        <v>600</v>
      </c>
      <c r="K2801" s="429">
        <v>5</v>
      </c>
      <c r="L2801" s="113">
        <v>3061.4</v>
      </c>
      <c r="M2801" s="308">
        <v>2718.6</v>
      </c>
      <c r="N2801" s="308">
        <v>694.7</v>
      </c>
      <c r="O2801" s="431">
        <v>180</v>
      </c>
      <c r="P2801" s="353" t="s">
        <v>2115</v>
      </c>
      <c r="Q2801" s="113">
        <v>1017028</v>
      </c>
      <c r="R2801" s="113">
        <v>0</v>
      </c>
      <c r="S2801" s="113">
        <f t="shared" si="1859"/>
        <v>462902.64</v>
      </c>
      <c r="T2801" s="113">
        <v>0</v>
      </c>
      <c r="U2801" s="113">
        <v>554125.36</v>
      </c>
      <c r="V2801" s="113">
        <v>0</v>
      </c>
      <c r="W2801" s="113">
        <f t="shared" si="1860"/>
        <v>332.21009995426925</v>
      </c>
      <c r="X2801" s="113">
        <v>332.21</v>
      </c>
      <c r="Y2801" s="120">
        <v>44926</v>
      </c>
    </row>
    <row r="2802" spans="1:25" ht="15" x14ac:dyDescent="0.25">
      <c r="A2802" s="484"/>
      <c r="B2802" s="97"/>
      <c r="C2802" s="97"/>
      <c r="D2802" s="211"/>
      <c r="E2802" s="402" t="s">
        <v>654</v>
      </c>
      <c r="F2802" s="428" t="s">
        <v>902</v>
      </c>
      <c r="G2802" s="429" t="s">
        <v>38</v>
      </c>
      <c r="H2802" s="429" t="s">
        <v>611</v>
      </c>
      <c r="I2802" s="429"/>
      <c r="J2802" s="429" t="s">
        <v>600</v>
      </c>
      <c r="K2802" s="429">
        <v>5</v>
      </c>
      <c r="L2802" s="113">
        <v>3061.4</v>
      </c>
      <c r="M2802" s="308">
        <v>2718.6</v>
      </c>
      <c r="N2802" s="308">
        <v>694.7</v>
      </c>
      <c r="O2802" s="431">
        <v>180</v>
      </c>
      <c r="P2802" s="353" t="s">
        <v>2137</v>
      </c>
      <c r="Q2802" s="113">
        <v>1794072</v>
      </c>
      <c r="R2802" s="113">
        <v>0</v>
      </c>
      <c r="S2802" s="113">
        <f t="shared" si="1859"/>
        <v>816576.01</v>
      </c>
      <c r="T2802" s="113">
        <v>0</v>
      </c>
      <c r="U2802" s="113">
        <v>977495.99</v>
      </c>
      <c r="V2802" s="113">
        <v>0</v>
      </c>
      <c r="W2802" s="113">
        <f t="shared" si="1860"/>
        <v>586.02992095119873</v>
      </c>
      <c r="X2802" s="113">
        <v>586.03</v>
      </c>
      <c r="Y2802" s="120">
        <v>44926</v>
      </c>
    </row>
    <row r="2803" spans="1:25" ht="15" x14ac:dyDescent="0.25">
      <c r="A2803" s="484"/>
      <c r="B2803" s="97"/>
      <c r="C2803" s="97"/>
      <c r="D2803" s="211"/>
      <c r="E2803" s="402" t="s">
        <v>654</v>
      </c>
      <c r="F2803" s="428" t="s">
        <v>902</v>
      </c>
      <c r="G2803" s="429" t="s">
        <v>38</v>
      </c>
      <c r="H2803" s="429" t="s">
        <v>611</v>
      </c>
      <c r="I2803" s="429"/>
      <c r="J2803" s="429" t="s">
        <v>600</v>
      </c>
      <c r="K2803" s="429">
        <v>5</v>
      </c>
      <c r="L2803" s="113">
        <v>3061.4</v>
      </c>
      <c r="M2803" s="308">
        <v>2718.6</v>
      </c>
      <c r="N2803" s="308">
        <v>694.7</v>
      </c>
      <c r="O2803" s="431">
        <v>180</v>
      </c>
      <c r="P2803" s="353" t="s">
        <v>2120</v>
      </c>
      <c r="Q2803" s="113">
        <v>1081164</v>
      </c>
      <c r="R2803" s="113">
        <v>0</v>
      </c>
      <c r="S2803" s="113">
        <f t="shared" si="1859"/>
        <v>492094.29000000004</v>
      </c>
      <c r="T2803" s="113">
        <v>0</v>
      </c>
      <c r="U2803" s="113">
        <v>589069.71</v>
      </c>
      <c r="V2803" s="113">
        <v>0</v>
      </c>
      <c r="W2803" s="113">
        <f t="shared" si="1860"/>
        <v>353.15999216044946</v>
      </c>
      <c r="X2803" s="113">
        <v>353.16</v>
      </c>
      <c r="Y2803" s="120">
        <v>44926</v>
      </c>
    </row>
    <row r="2804" spans="1:25" ht="15" x14ac:dyDescent="0.25">
      <c r="A2804" s="484"/>
      <c r="B2804" s="97"/>
      <c r="C2804" s="97"/>
      <c r="D2804" s="211"/>
      <c r="E2804" s="402"/>
      <c r="F2804" s="618" t="s">
        <v>31</v>
      </c>
      <c r="G2804" s="352" t="s">
        <v>18</v>
      </c>
      <c r="H2804" s="352" t="s">
        <v>18</v>
      </c>
      <c r="I2804" s="352" t="s">
        <v>18</v>
      </c>
      <c r="J2804" s="352" t="s">
        <v>18</v>
      </c>
      <c r="K2804" s="352" t="s">
        <v>18</v>
      </c>
      <c r="L2804" s="114">
        <f>L2803</f>
        <v>3061.4</v>
      </c>
      <c r="M2804" s="114">
        <f>M2803</f>
        <v>2718.6</v>
      </c>
      <c r="N2804" s="114">
        <f>N2803</f>
        <v>694.7</v>
      </c>
      <c r="O2804" s="465">
        <f>O2803</f>
        <v>180</v>
      </c>
      <c r="P2804" s="352" t="s">
        <v>18</v>
      </c>
      <c r="Q2804" s="114">
        <f>SUM(Q2797:Q2803)</f>
        <v>14432370</v>
      </c>
      <c r="R2804" s="114">
        <f t="shared" ref="R2804:U2804" si="1861">SUM(R2797:R2803)</f>
        <v>0</v>
      </c>
      <c r="S2804" s="114">
        <f t="shared" si="1861"/>
        <v>6568926.4899999993</v>
      </c>
      <c r="T2804" s="114">
        <f t="shared" si="1861"/>
        <v>0</v>
      </c>
      <c r="U2804" s="114">
        <f t="shared" si="1861"/>
        <v>7863443.5100000007</v>
      </c>
      <c r="V2804" s="114">
        <f>SUBTOTAL(9,V2797:V2803)</f>
        <v>0</v>
      </c>
      <c r="W2804" s="466" t="s">
        <v>18</v>
      </c>
      <c r="X2804" s="466" t="s">
        <v>18</v>
      </c>
      <c r="Y2804" s="468" t="s">
        <v>18</v>
      </c>
    </row>
    <row r="2805" spans="1:25" ht="15" x14ac:dyDescent="0.25">
      <c r="A2805" s="484"/>
      <c r="B2805" s="97"/>
      <c r="C2805" s="97"/>
      <c r="D2805" s="211"/>
      <c r="E2805" s="402" t="s">
        <v>655</v>
      </c>
      <c r="F2805" s="428" t="s">
        <v>903</v>
      </c>
      <c r="G2805" s="429" t="s">
        <v>38</v>
      </c>
      <c r="H2805" s="429" t="s">
        <v>611</v>
      </c>
      <c r="I2805" s="429"/>
      <c r="J2805" s="429" t="s">
        <v>600</v>
      </c>
      <c r="K2805" s="429">
        <v>5</v>
      </c>
      <c r="L2805" s="113">
        <v>3051.4</v>
      </c>
      <c r="M2805" s="308">
        <v>2734.6</v>
      </c>
      <c r="N2805" s="308">
        <v>699.4</v>
      </c>
      <c r="O2805" s="431">
        <v>180</v>
      </c>
      <c r="P2805" s="353" t="s">
        <v>45</v>
      </c>
      <c r="Q2805" s="113">
        <v>3035893</v>
      </c>
      <c r="R2805" s="113">
        <v>0</v>
      </c>
      <c r="S2805" s="113">
        <f t="shared" ref="S2805:S2809" si="1862">Q2805-U2805</f>
        <v>1381793.7</v>
      </c>
      <c r="T2805" s="113">
        <v>0</v>
      </c>
      <c r="U2805" s="113">
        <v>1654099.3</v>
      </c>
      <c r="V2805" s="113">
        <v>0</v>
      </c>
      <c r="W2805" s="113">
        <f>Q2805/N2805</f>
        <v>4340.7106090935085</v>
      </c>
      <c r="X2805" s="113">
        <v>4340.71</v>
      </c>
      <c r="Y2805" s="120">
        <v>44926</v>
      </c>
    </row>
    <row r="2806" spans="1:25" ht="15" x14ac:dyDescent="0.25">
      <c r="A2806" s="484"/>
      <c r="B2806" s="97"/>
      <c r="C2806" s="97"/>
      <c r="D2806" s="211"/>
      <c r="E2806" s="402" t="s">
        <v>655</v>
      </c>
      <c r="F2806" s="428" t="s">
        <v>903</v>
      </c>
      <c r="G2806" s="429" t="s">
        <v>38</v>
      </c>
      <c r="H2806" s="429" t="s">
        <v>611</v>
      </c>
      <c r="I2806" s="429"/>
      <c r="J2806" s="429" t="s">
        <v>600</v>
      </c>
      <c r="K2806" s="429">
        <v>5</v>
      </c>
      <c r="L2806" s="113">
        <v>3051.4</v>
      </c>
      <c r="M2806" s="308">
        <v>2734.6</v>
      </c>
      <c r="N2806" s="308">
        <v>699.4</v>
      </c>
      <c r="O2806" s="431">
        <v>180</v>
      </c>
      <c r="P2806" s="353" t="s">
        <v>2119</v>
      </c>
      <c r="Q2806" s="113">
        <v>169170</v>
      </c>
      <c r="R2806" s="113">
        <v>0</v>
      </c>
      <c r="S2806" s="113">
        <f t="shared" si="1862"/>
        <v>76998.12</v>
      </c>
      <c r="T2806" s="113">
        <v>0</v>
      </c>
      <c r="U2806" s="113">
        <v>92171.88</v>
      </c>
      <c r="V2806" s="113">
        <v>0</v>
      </c>
      <c r="W2806" s="113">
        <f t="shared" ref="W2806:W2809" si="1863">Q2806/L2806</f>
        <v>55.440125843874938</v>
      </c>
      <c r="X2806" s="113">
        <v>55.44</v>
      </c>
      <c r="Y2806" s="120">
        <v>44926</v>
      </c>
    </row>
    <row r="2807" spans="1:25" x14ac:dyDescent="0.25">
      <c r="A2807" s="437"/>
      <c r="B2807" s="34"/>
      <c r="C2807" s="34"/>
      <c r="D2807" s="132"/>
      <c r="E2807" s="402" t="s">
        <v>655</v>
      </c>
      <c r="F2807" s="428" t="s">
        <v>903</v>
      </c>
      <c r="G2807" s="429" t="s">
        <v>38</v>
      </c>
      <c r="H2807" s="429" t="s">
        <v>611</v>
      </c>
      <c r="I2807" s="429"/>
      <c r="J2807" s="429" t="s">
        <v>600</v>
      </c>
      <c r="K2807" s="429">
        <v>5</v>
      </c>
      <c r="L2807" s="113">
        <v>3051.4</v>
      </c>
      <c r="M2807" s="308">
        <v>2734.6</v>
      </c>
      <c r="N2807" s="308">
        <v>699.4</v>
      </c>
      <c r="O2807" s="431">
        <v>180</v>
      </c>
      <c r="P2807" s="353" t="s">
        <v>2111</v>
      </c>
      <c r="Q2807" s="113">
        <v>1484415</v>
      </c>
      <c r="R2807" s="113">
        <v>0</v>
      </c>
      <c r="S2807" s="113">
        <f t="shared" si="1862"/>
        <v>675634.91</v>
      </c>
      <c r="T2807" s="113">
        <v>0</v>
      </c>
      <c r="U2807" s="113">
        <v>808780.09</v>
      </c>
      <c r="V2807" s="113">
        <v>0</v>
      </c>
      <c r="W2807" s="113">
        <f t="shared" si="1863"/>
        <v>486.47014485154352</v>
      </c>
      <c r="X2807" s="113">
        <v>486.47</v>
      </c>
      <c r="Y2807" s="120">
        <v>44926</v>
      </c>
    </row>
    <row r="2808" spans="1:25" ht="15" x14ac:dyDescent="0.25">
      <c r="A2808" s="484"/>
      <c r="B2808" s="97"/>
      <c r="C2808" s="97"/>
      <c r="D2808" s="211"/>
      <c r="E2808" s="402" t="s">
        <v>655</v>
      </c>
      <c r="F2808" s="428" t="s">
        <v>903</v>
      </c>
      <c r="G2808" s="429" t="s">
        <v>38</v>
      </c>
      <c r="H2808" s="429" t="s">
        <v>611</v>
      </c>
      <c r="I2808" s="429"/>
      <c r="J2808" s="429" t="s">
        <v>600</v>
      </c>
      <c r="K2808" s="429">
        <v>5</v>
      </c>
      <c r="L2808" s="113">
        <v>3051.4</v>
      </c>
      <c r="M2808" s="308">
        <v>2734.6</v>
      </c>
      <c r="N2808" s="308">
        <v>699.4</v>
      </c>
      <c r="O2808" s="431">
        <v>180</v>
      </c>
      <c r="P2808" s="353" t="s">
        <v>2115</v>
      </c>
      <c r="Q2808" s="113">
        <v>1013706</v>
      </c>
      <c r="R2808" s="113">
        <v>0</v>
      </c>
      <c r="S2808" s="113">
        <f t="shared" si="1862"/>
        <v>461390.62</v>
      </c>
      <c r="T2808" s="113">
        <v>0</v>
      </c>
      <c r="U2808" s="113">
        <v>552315.38</v>
      </c>
      <c r="V2808" s="113">
        <v>0</v>
      </c>
      <c r="W2808" s="113">
        <f t="shared" si="1863"/>
        <v>332.21013305368029</v>
      </c>
      <c r="X2808" s="113">
        <v>332.21</v>
      </c>
      <c r="Y2808" s="120">
        <v>44926</v>
      </c>
    </row>
    <row r="2809" spans="1:25" ht="15" x14ac:dyDescent="0.25">
      <c r="A2809" s="484"/>
      <c r="B2809" s="97"/>
      <c r="C2809" s="97"/>
      <c r="D2809" s="211"/>
      <c r="E2809" s="402" t="s">
        <v>655</v>
      </c>
      <c r="F2809" s="428" t="s">
        <v>903</v>
      </c>
      <c r="G2809" s="429" t="s">
        <v>38</v>
      </c>
      <c r="H2809" s="429" t="s">
        <v>611</v>
      </c>
      <c r="I2809" s="429"/>
      <c r="J2809" s="429" t="s">
        <v>600</v>
      </c>
      <c r="K2809" s="429">
        <v>5</v>
      </c>
      <c r="L2809" s="113">
        <v>3051.4</v>
      </c>
      <c r="M2809" s="308">
        <v>2734.6</v>
      </c>
      <c r="N2809" s="308">
        <v>699.4</v>
      </c>
      <c r="O2809" s="431">
        <v>180</v>
      </c>
      <c r="P2809" s="353" t="s">
        <v>2120</v>
      </c>
      <c r="Q2809" s="113">
        <v>1077632</v>
      </c>
      <c r="R2809" s="113">
        <v>0</v>
      </c>
      <c r="S2809" s="113">
        <f t="shared" si="1862"/>
        <v>490486.68999999994</v>
      </c>
      <c r="T2809" s="113">
        <v>0</v>
      </c>
      <c r="U2809" s="113">
        <v>587145.31000000006</v>
      </c>
      <c r="V2809" s="113">
        <v>0</v>
      </c>
      <c r="W2809" s="113">
        <f t="shared" si="1863"/>
        <v>353.15986104738806</v>
      </c>
      <c r="X2809" s="113">
        <v>353.16</v>
      </c>
      <c r="Y2809" s="120">
        <v>44926</v>
      </c>
    </row>
    <row r="2810" spans="1:25" x14ac:dyDescent="0.25">
      <c r="A2810" s="437"/>
      <c r="B2810" s="34"/>
      <c r="C2810" s="34"/>
      <c r="D2810" s="132"/>
      <c r="E2810" s="418"/>
      <c r="F2810" s="618" t="s">
        <v>31</v>
      </c>
      <c r="G2810" s="352" t="s">
        <v>18</v>
      </c>
      <c r="H2810" s="352" t="s">
        <v>18</v>
      </c>
      <c r="I2810" s="352" t="s">
        <v>18</v>
      </c>
      <c r="J2810" s="352" t="s">
        <v>18</v>
      </c>
      <c r="K2810" s="352" t="s">
        <v>18</v>
      </c>
      <c r="L2810" s="114">
        <f>L2809</f>
        <v>3051.4</v>
      </c>
      <c r="M2810" s="114">
        <f>M2809</f>
        <v>2734.6</v>
      </c>
      <c r="N2810" s="114">
        <f>N2809</f>
        <v>699.4</v>
      </c>
      <c r="O2810" s="465">
        <f>O2809</f>
        <v>180</v>
      </c>
      <c r="P2810" s="352" t="s">
        <v>18</v>
      </c>
      <c r="Q2810" s="114">
        <f>SUM(Q2805:Q2809)</f>
        <v>6780816</v>
      </c>
      <c r="R2810" s="114">
        <f t="shared" ref="R2810:U2810" si="1864">SUM(R2805:R2809)</f>
        <v>0</v>
      </c>
      <c r="S2810" s="114">
        <f t="shared" si="1864"/>
        <v>3086304.04</v>
      </c>
      <c r="T2810" s="114">
        <f t="shared" si="1864"/>
        <v>0</v>
      </c>
      <c r="U2810" s="114">
        <f t="shared" si="1864"/>
        <v>3694511.96</v>
      </c>
      <c r="V2810" s="114">
        <f>SUBTOTAL(9,V2805:V2809)</f>
        <v>0</v>
      </c>
      <c r="W2810" s="466" t="s">
        <v>18</v>
      </c>
      <c r="X2810" s="466" t="s">
        <v>18</v>
      </c>
      <c r="Y2810" s="468" t="s">
        <v>18</v>
      </c>
    </row>
    <row r="2811" spans="1:25" ht="15" x14ac:dyDescent="0.25">
      <c r="A2811" s="484"/>
      <c r="B2811" s="97"/>
      <c r="C2811" s="97"/>
      <c r="D2811" s="211"/>
      <c r="E2811" s="402" t="s">
        <v>656</v>
      </c>
      <c r="F2811" s="428" t="s">
        <v>872</v>
      </c>
      <c r="G2811" s="429" t="s">
        <v>38</v>
      </c>
      <c r="H2811" s="429" t="s">
        <v>634</v>
      </c>
      <c r="I2811" s="429"/>
      <c r="J2811" s="429" t="s">
        <v>600</v>
      </c>
      <c r="K2811" s="429">
        <v>5</v>
      </c>
      <c r="L2811" s="113">
        <v>3047.8</v>
      </c>
      <c r="M2811" s="308">
        <v>2705.9</v>
      </c>
      <c r="N2811" s="308">
        <v>692.6</v>
      </c>
      <c r="O2811" s="431">
        <v>180</v>
      </c>
      <c r="P2811" s="353" t="s">
        <v>2111</v>
      </c>
      <c r="Q2811" s="113">
        <v>1482663</v>
      </c>
      <c r="R2811" s="113">
        <v>0</v>
      </c>
      <c r="S2811" s="113">
        <f t="shared" ref="S2811:S2812" si="1865">Q2811-U2811</f>
        <v>674837.48</v>
      </c>
      <c r="T2811" s="113">
        <v>0</v>
      </c>
      <c r="U2811" s="113">
        <v>807825.52</v>
      </c>
      <c r="V2811" s="113">
        <v>0</v>
      </c>
      <c r="W2811" s="113">
        <f t="shared" ref="W2811:W2812" si="1866">Q2811/L2811</f>
        <v>486.469912723932</v>
      </c>
      <c r="X2811" s="113">
        <v>486.47</v>
      </c>
      <c r="Y2811" s="120">
        <v>44926</v>
      </c>
    </row>
    <row r="2812" spans="1:25" ht="15" x14ac:dyDescent="0.25">
      <c r="A2812" s="484"/>
      <c r="B2812" s="97"/>
      <c r="C2812" s="97"/>
      <c r="D2812" s="211"/>
      <c r="E2812" s="402" t="s">
        <v>656</v>
      </c>
      <c r="F2812" s="428" t="s">
        <v>872</v>
      </c>
      <c r="G2812" s="429" t="s">
        <v>38</v>
      </c>
      <c r="H2812" s="429" t="s">
        <v>634</v>
      </c>
      <c r="I2812" s="429"/>
      <c r="J2812" s="429" t="s">
        <v>600</v>
      </c>
      <c r="K2812" s="429">
        <v>5</v>
      </c>
      <c r="L2812" s="113">
        <v>3047.8</v>
      </c>
      <c r="M2812" s="308">
        <v>2705.9</v>
      </c>
      <c r="N2812" s="308">
        <v>692.6</v>
      </c>
      <c r="O2812" s="431">
        <v>180</v>
      </c>
      <c r="P2812" s="353" t="s">
        <v>2138</v>
      </c>
      <c r="Q2812" s="113">
        <v>5839554</v>
      </c>
      <c r="R2812" s="113">
        <v>0</v>
      </c>
      <c r="S2812" s="113">
        <f t="shared" si="1865"/>
        <v>2657886.4700000002</v>
      </c>
      <c r="T2812" s="113">
        <v>0</v>
      </c>
      <c r="U2812" s="113">
        <v>3181667.53</v>
      </c>
      <c r="V2812" s="113">
        <v>0</v>
      </c>
      <c r="W2812" s="113">
        <f t="shared" si="1866"/>
        <v>1915.989894350023</v>
      </c>
      <c r="X2812" s="113">
        <v>1915.99</v>
      </c>
      <c r="Y2812" s="120">
        <v>44926</v>
      </c>
    </row>
    <row r="2813" spans="1:25" ht="15" x14ac:dyDescent="0.25">
      <c r="A2813" s="484"/>
      <c r="B2813" s="97"/>
      <c r="C2813" s="97"/>
      <c r="D2813" s="211"/>
      <c r="E2813" s="402"/>
      <c r="F2813" s="618" t="s">
        <v>31</v>
      </c>
      <c r="G2813" s="352" t="s">
        <v>18</v>
      </c>
      <c r="H2813" s="352" t="s">
        <v>18</v>
      </c>
      <c r="I2813" s="352" t="s">
        <v>18</v>
      </c>
      <c r="J2813" s="352" t="s">
        <v>18</v>
      </c>
      <c r="K2813" s="352" t="s">
        <v>18</v>
      </c>
      <c r="L2813" s="114">
        <f>L2812</f>
        <v>3047.8</v>
      </c>
      <c r="M2813" s="114">
        <f>M2812</f>
        <v>2705.9</v>
      </c>
      <c r="N2813" s="114">
        <f>N2812</f>
        <v>692.6</v>
      </c>
      <c r="O2813" s="465">
        <f>O2812</f>
        <v>180</v>
      </c>
      <c r="P2813" s="352" t="s">
        <v>18</v>
      </c>
      <c r="Q2813" s="114">
        <f>SUM(Q2811:Q2812)</f>
        <v>7322217</v>
      </c>
      <c r="R2813" s="114">
        <f t="shared" ref="R2813:U2813" si="1867">SUM(R2811:R2812)</f>
        <v>0</v>
      </c>
      <c r="S2813" s="114">
        <f t="shared" si="1867"/>
        <v>3332723.95</v>
      </c>
      <c r="T2813" s="114">
        <f t="shared" si="1867"/>
        <v>0</v>
      </c>
      <c r="U2813" s="114">
        <f t="shared" si="1867"/>
        <v>3989493.05</v>
      </c>
      <c r="V2813" s="114">
        <f>SUBTOTAL(9,V2811:V2812)</f>
        <v>0</v>
      </c>
      <c r="W2813" s="466" t="s">
        <v>18</v>
      </c>
      <c r="X2813" s="466" t="s">
        <v>18</v>
      </c>
      <c r="Y2813" s="468" t="s">
        <v>18</v>
      </c>
    </row>
    <row r="2814" spans="1:25" ht="15" x14ac:dyDescent="0.25">
      <c r="A2814" s="484"/>
      <c r="B2814" s="97"/>
      <c r="C2814" s="97"/>
      <c r="D2814" s="211"/>
      <c r="E2814" s="402" t="s">
        <v>657</v>
      </c>
      <c r="F2814" s="428" t="s">
        <v>905</v>
      </c>
      <c r="G2814" s="429" t="s">
        <v>38</v>
      </c>
      <c r="H2814" s="429" t="s">
        <v>701</v>
      </c>
      <c r="I2814" s="429"/>
      <c r="J2814" s="429" t="s">
        <v>600</v>
      </c>
      <c r="K2814" s="429">
        <v>5</v>
      </c>
      <c r="L2814" s="113">
        <v>11079.9</v>
      </c>
      <c r="M2814" s="308">
        <v>10809.6</v>
      </c>
      <c r="N2814" s="308">
        <v>2760.3</v>
      </c>
      <c r="O2814" s="431">
        <v>711</v>
      </c>
      <c r="P2814" s="353" t="s">
        <v>2138</v>
      </c>
      <c r="Q2814" s="113">
        <v>21228978</v>
      </c>
      <c r="R2814" s="113">
        <v>0</v>
      </c>
      <c r="S2814" s="113">
        <f t="shared" ref="S2814:S2815" si="1868">Q2814-U2814</f>
        <v>9662418.2799999993</v>
      </c>
      <c r="T2814" s="113">
        <v>0</v>
      </c>
      <c r="U2814" s="113">
        <v>11566559.720000001</v>
      </c>
      <c r="V2814" s="113">
        <v>0</v>
      </c>
      <c r="W2814" s="113">
        <f t="shared" ref="W2814:W2815" si="1869">Q2814/L2814</f>
        <v>1915.9900360111553</v>
      </c>
      <c r="X2814" s="113">
        <v>1915.99</v>
      </c>
      <c r="Y2814" s="120">
        <v>44926</v>
      </c>
    </row>
    <row r="2815" spans="1:25" ht="15" x14ac:dyDescent="0.25">
      <c r="A2815" s="484"/>
      <c r="B2815" s="97"/>
      <c r="C2815" s="97"/>
      <c r="D2815" s="211"/>
      <c r="E2815" s="402" t="s">
        <v>657</v>
      </c>
      <c r="F2815" s="428" t="s">
        <v>905</v>
      </c>
      <c r="G2815" s="429" t="s">
        <v>38</v>
      </c>
      <c r="H2815" s="429" t="s">
        <v>701</v>
      </c>
      <c r="I2815" s="429"/>
      <c r="J2815" s="429" t="s">
        <v>600</v>
      </c>
      <c r="K2815" s="429">
        <v>5</v>
      </c>
      <c r="L2815" s="113">
        <v>11079.9</v>
      </c>
      <c r="M2815" s="308">
        <v>10809.6</v>
      </c>
      <c r="N2815" s="308">
        <v>2760.3</v>
      </c>
      <c r="O2815" s="431">
        <v>711</v>
      </c>
      <c r="P2815" s="353" t="s">
        <v>2137</v>
      </c>
      <c r="Q2815" s="113">
        <v>6493154</v>
      </c>
      <c r="R2815" s="113">
        <v>0</v>
      </c>
      <c r="S2815" s="113">
        <f t="shared" si="1868"/>
        <v>2955374.01</v>
      </c>
      <c r="T2815" s="113">
        <v>0</v>
      </c>
      <c r="U2815" s="113">
        <v>3537779.99</v>
      </c>
      <c r="V2815" s="113">
        <v>0</v>
      </c>
      <c r="W2815" s="113">
        <f t="shared" si="1869"/>
        <v>586.03001832146504</v>
      </c>
      <c r="X2815" s="113">
        <v>586.03</v>
      </c>
      <c r="Y2815" s="120">
        <v>44926</v>
      </c>
    </row>
    <row r="2816" spans="1:25" ht="15" x14ac:dyDescent="0.25">
      <c r="A2816" s="484"/>
      <c r="B2816" s="97"/>
      <c r="C2816" s="97"/>
      <c r="D2816" s="211"/>
      <c r="E2816" s="402"/>
      <c r="F2816" s="618" t="s">
        <v>31</v>
      </c>
      <c r="G2816" s="352" t="s">
        <v>18</v>
      </c>
      <c r="H2816" s="352" t="s">
        <v>18</v>
      </c>
      <c r="I2816" s="352" t="s">
        <v>18</v>
      </c>
      <c r="J2816" s="352" t="s">
        <v>18</v>
      </c>
      <c r="K2816" s="352" t="s">
        <v>18</v>
      </c>
      <c r="L2816" s="114">
        <f>L2815</f>
        <v>11079.9</v>
      </c>
      <c r="M2816" s="114">
        <f>M2815</f>
        <v>10809.6</v>
      </c>
      <c r="N2816" s="114">
        <f>N2815</f>
        <v>2760.3</v>
      </c>
      <c r="O2816" s="465">
        <f>O2815</f>
        <v>711</v>
      </c>
      <c r="P2816" s="352" t="s">
        <v>18</v>
      </c>
      <c r="Q2816" s="114">
        <f>SUM(Q2814:Q2815)</f>
        <v>27722132</v>
      </c>
      <c r="R2816" s="114">
        <f t="shared" ref="R2816:U2816" si="1870">SUM(R2814:R2815)</f>
        <v>0</v>
      </c>
      <c r="S2816" s="114">
        <f t="shared" si="1870"/>
        <v>12617792.289999999</v>
      </c>
      <c r="T2816" s="114">
        <f t="shared" si="1870"/>
        <v>0</v>
      </c>
      <c r="U2816" s="114">
        <f t="shared" si="1870"/>
        <v>15104339.710000001</v>
      </c>
      <c r="V2816" s="114">
        <f>SUBTOTAL(9,V2814:V2815)</f>
        <v>0</v>
      </c>
      <c r="W2816" s="466" t="s">
        <v>18</v>
      </c>
      <c r="X2816" s="466" t="s">
        <v>18</v>
      </c>
      <c r="Y2816" s="468" t="s">
        <v>18</v>
      </c>
    </row>
    <row r="2817" spans="1:25" ht="15" x14ac:dyDescent="0.25">
      <c r="A2817" s="484"/>
      <c r="B2817" s="97"/>
      <c r="C2817" s="97"/>
      <c r="D2817" s="211"/>
      <c r="E2817" s="402" t="s">
        <v>658</v>
      </c>
      <c r="F2817" s="428" t="s">
        <v>906</v>
      </c>
      <c r="G2817" s="429" t="s">
        <v>38</v>
      </c>
      <c r="H2817" s="429" t="s">
        <v>382</v>
      </c>
      <c r="I2817" s="429"/>
      <c r="J2817" s="429" t="s">
        <v>600</v>
      </c>
      <c r="K2817" s="429">
        <v>5</v>
      </c>
      <c r="L2817" s="113">
        <v>4838.5</v>
      </c>
      <c r="M2817" s="308">
        <v>4384.7</v>
      </c>
      <c r="N2817" s="308">
        <v>1211</v>
      </c>
      <c r="O2817" s="431">
        <v>270</v>
      </c>
      <c r="P2817" s="353" t="s">
        <v>45</v>
      </c>
      <c r="Q2817" s="113">
        <v>5256600</v>
      </c>
      <c r="R2817" s="113">
        <v>0</v>
      </c>
      <c r="S2817" s="113">
        <f t="shared" ref="S2817:S2822" si="1871">Q2817-U2817</f>
        <v>2392553.61</v>
      </c>
      <c r="T2817" s="113">
        <v>0</v>
      </c>
      <c r="U2817" s="113">
        <v>2864046.39</v>
      </c>
      <c r="V2817" s="113">
        <v>0</v>
      </c>
      <c r="W2817" s="113">
        <f>Q2817/N2817</f>
        <v>4340.7101568951284</v>
      </c>
      <c r="X2817" s="113">
        <v>4340.71</v>
      </c>
      <c r="Y2817" s="120">
        <v>44926</v>
      </c>
    </row>
    <row r="2818" spans="1:25" ht="15" x14ac:dyDescent="0.25">
      <c r="A2818" s="484"/>
      <c r="B2818" s="97"/>
      <c r="C2818" s="97"/>
      <c r="D2818" s="211"/>
      <c r="E2818" s="402" t="s">
        <v>658</v>
      </c>
      <c r="F2818" s="428" t="s">
        <v>906</v>
      </c>
      <c r="G2818" s="429" t="s">
        <v>38</v>
      </c>
      <c r="H2818" s="429" t="s">
        <v>382</v>
      </c>
      <c r="I2818" s="429"/>
      <c r="J2818" s="429" t="s">
        <v>600</v>
      </c>
      <c r="K2818" s="429">
        <v>5</v>
      </c>
      <c r="L2818" s="113">
        <v>4838.5</v>
      </c>
      <c r="M2818" s="308">
        <v>4384.7</v>
      </c>
      <c r="N2818" s="308">
        <v>1211</v>
      </c>
      <c r="O2818" s="431">
        <v>270</v>
      </c>
      <c r="P2818" s="353" t="s">
        <v>2120</v>
      </c>
      <c r="Q2818" s="113">
        <v>1708765</v>
      </c>
      <c r="R2818" s="113">
        <v>0</v>
      </c>
      <c r="S2818" s="113">
        <f t="shared" si="1871"/>
        <v>777748.33</v>
      </c>
      <c r="T2818" s="113">
        <v>0</v>
      </c>
      <c r="U2818" s="113">
        <v>931016.67</v>
      </c>
      <c r="V2818" s="113">
        <v>0</v>
      </c>
      <c r="W2818" s="113">
        <f t="shared" ref="W2818:W2822" si="1872">Q2818/L2818</f>
        <v>353.1600702697117</v>
      </c>
      <c r="X2818" s="113">
        <v>353.16</v>
      </c>
      <c r="Y2818" s="120">
        <v>44926</v>
      </c>
    </row>
    <row r="2819" spans="1:25" ht="15" x14ac:dyDescent="0.25">
      <c r="A2819" s="484"/>
      <c r="B2819" s="97"/>
      <c r="C2819" s="97"/>
      <c r="D2819" s="211"/>
      <c r="E2819" s="402" t="s">
        <v>658</v>
      </c>
      <c r="F2819" s="428" t="s">
        <v>906</v>
      </c>
      <c r="G2819" s="429" t="s">
        <v>38</v>
      </c>
      <c r="H2819" s="429" t="s">
        <v>382</v>
      </c>
      <c r="I2819" s="429"/>
      <c r="J2819" s="429" t="s">
        <v>600</v>
      </c>
      <c r="K2819" s="429">
        <v>5</v>
      </c>
      <c r="L2819" s="113">
        <v>4838.5</v>
      </c>
      <c r="M2819" s="308">
        <v>4384.7</v>
      </c>
      <c r="N2819" s="308">
        <v>1211</v>
      </c>
      <c r="O2819" s="431">
        <v>270</v>
      </c>
      <c r="P2819" s="353" t="s">
        <v>2137</v>
      </c>
      <c r="Q2819" s="113">
        <v>2835506</v>
      </c>
      <c r="R2819" s="113">
        <v>0</v>
      </c>
      <c r="S2819" s="113">
        <f t="shared" si="1871"/>
        <v>1290587.0900000001</v>
      </c>
      <c r="T2819" s="113">
        <v>0</v>
      </c>
      <c r="U2819" s="113">
        <v>1544918.91</v>
      </c>
      <c r="V2819" s="113">
        <v>0</v>
      </c>
      <c r="W2819" s="113">
        <f t="shared" si="1872"/>
        <v>586.0299679652785</v>
      </c>
      <c r="X2819" s="113">
        <v>586.03</v>
      </c>
      <c r="Y2819" s="120">
        <v>44926</v>
      </c>
    </row>
    <row r="2820" spans="1:25" ht="15" x14ac:dyDescent="0.25">
      <c r="A2820" s="484"/>
      <c r="B2820" s="97"/>
      <c r="C2820" s="97"/>
      <c r="D2820" s="211"/>
      <c r="E2820" s="402" t="s">
        <v>658</v>
      </c>
      <c r="F2820" s="428" t="s">
        <v>906</v>
      </c>
      <c r="G2820" s="429" t="s">
        <v>38</v>
      </c>
      <c r="H2820" s="429" t="s">
        <v>382</v>
      </c>
      <c r="I2820" s="429"/>
      <c r="J2820" s="429" t="s">
        <v>600</v>
      </c>
      <c r="K2820" s="429">
        <v>5</v>
      </c>
      <c r="L2820" s="113">
        <v>4838.5</v>
      </c>
      <c r="M2820" s="308">
        <v>4384.7</v>
      </c>
      <c r="N2820" s="308">
        <v>1211</v>
      </c>
      <c r="O2820" s="431">
        <v>270</v>
      </c>
      <c r="P2820" s="353" t="s">
        <v>2115</v>
      </c>
      <c r="Q2820" s="113">
        <v>1607398</v>
      </c>
      <c r="R2820" s="113">
        <v>0</v>
      </c>
      <c r="S2820" s="113">
        <f t="shared" si="1871"/>
        <v>731610.91</v>
      </c>
      <c r="T2820" s="113">
        <v>0</v>
      </c>
      <c r="U2820" s="113">
        <v>875787.09</v>
      </c>
      <c r="V2820" s="113">
        <v>0</v>
      </c>
      <c r="W2820" s="113">
        <f t="shared" si="1872"/>
        <v>332.20998243257208</v>
      </c>
      <c r="X2820" s="113">
        <v>332.21</v>
      </c>
      <c r="Y2820" s="120">
        <v>44926</v>
      </c>
    </row>
    <row r="2821" spans="1:25" ht="15" x14ac:dyDescent="0.25">
      <c r="A2821" s="484"/>
      <c r="B2821" s="97"/>
      <c r="C2821" s="97"/>
      <c r="D2821" s="211"/>
      <c r="E2821" s="402" t="s">
        <v>658</v>
      </c>
      <c r="F2821" s="428" t="s">
        <v>906</v>
      </c>
      <c r="G2821" s="429" t="s">
        <v>38</v>
      </c>
      <c r="H2821" s="429" t="s">
        <v>382</v>
      </c>
      <c r="I2821" s="429"/>
      <c r="J2821" s="429" t="s">
        <v>600</v>
      </c>
      <c r="K2821" s="429">
        <v>5</v>
      </c>
      <c r="L2821" s="113">
        <v>4838.5</v>
      </c>
      <c r="M2821" s="308">
        <v>4384.7</v>
      </c>
      <c r="N2821" s="308">
        <v>1211</v>
      </c>
      <c r="O2821" s="431">
        <v>270</v>
      </c>
      <c r="P2821" s="353" t="s">
        <v>2138</v>
      </c>
      <c r="Q2821" s="113">
        <v>9270518</v>
      </c>
      <c r="R2821" s="113">
        <v>0</v>
      </c>
      <c r="S2821" s="113">
        <f t="shared" si="1871"/>
        <v>4219497.6399999997</v>
      </c>
      <c r="T2821" s="113">
        <v>0</v>
      </c>
      <c r="U2821" s="113">
        <v>5051020.3600000003</v>
      </c>
      <c r="V2821" s="113">
        <v>0</v>
      </c>
      <c r="W2821" s="113">
        <f t="shared" si="1872"/>
        <v>1915.9900795701146</v>
      </c>
      <c r="X2821" s="113">
        <v>1915.99</v>
      </c>
      <c r="Y2821" s="120">
        <v>44926</v>
      </c>
    </row>
    <row r="2822" spans="1:25" ht="15" x14ac:dyDescent="0.25">
      <c r="A2822" s="484"/>
      <c r="B2822" s="97"/>
      <c r="C2822" s="97"/>
      <c r="D2822" s="211"/>
      <c r="E2822" s="402" t="s">
        <v>658</v>
      </c>
      <c r="F2822" s="428" t="s">
        <v>906</v>
      </c>
      <c r="G2822" s="429" t="s">
        <v>38</v>
      </c>
      <c r="H2822" s="429" t="s">
        <v>382</v>
      </c>
      <c r="I2822" s="429"/>
      <c r="J2822" s="429" t="s">
        <v>600</v>
      </c>
      <c r="K2822" s="429">
        <v>5</v>
      </c>
      <c r="L2822" s="113">
        <v>4838.5</v>
      </c>
      <c r="M2822" s="308">
        <v>4384.7</v>
      </c>
      <c r="N2822" s="308">
        <v>1211</v>
      </c>
      <c r="O2822" s="431">
        <v>270</v>
      </c>
      <c r="P2822" s="353" t="s">
        <v>2111</v>
      </c>
      <c r="Q2822" s="113">
        <v>2353785</v>
      </c>
      <c r="R2822" s="113">
        <v>0</v>
      </c>
      <c r="S2822" s="113">
        <f t="shared" si="1871"/>
        <v>1071330.67</v>
      </c>
      <c r="T2822" s="113">
        <v>0</v>
      </c>
      <c r="U2822" s="113">
        <v>1282454.33</v>
      </c>
      <c r="V2822" s="113">
        <v>0</v>
      </c>
      <c r="W2822" s="113">
        <f t="shared" si="1872"/>
        <v>486.46998036581584</v>
      </c>
      <c r="X2822" s="113">
        <v>486.47</v>
      </c>
      <c r="Y2822" s="120">
        <v>44926</v>
      </c>
    </row>
    <row r="2823" spans="1:25" x14ac:dyDescent="0.25">
      <c r="A2823" s="437"/>
      <c r="B2823" s="34"/>
      <c r="C2823" s="34"/>
      <c r="D2823" s="132"/>
      <c r="E2823" s="418"/>
      <c r="F2823" s="618" t="s">
        <v>31</v>
      </c>
      <c r="G2823" s="352" t="s">
        <v>18</v>
      </c>
      <c r="H2823" s="352" t="s">
        <v>18</v>
      </c>
      <c r="I2823" s="352" t="s">
        <v>18</v>
      </c>
      <c r="J2823" s="352" t="s">
        <v>18</v>
      </c>
      <c r="K2823" s="352" t="s">
        <v>18</v>
      </c>
      <c r="L2823" s="114">
        <f>L2822</f>
        <v>4838.5</v>
      </c>
      <c r="M2823" s="114">
        <f>M2822</f>
        <v>4384.7</v>
      </c>
      <c r="N2823" s="114">
        <f>N2822</f>
        <v>1211</v>
      </c>
      <c r="O2823" s="465">
        <f>O2822</f>
        <v>270</v>
      </c>
      <c r="P2823" s="352" t="s">
        <v>18</v>
      </c>
      <c r="Q2823" s="114">
        <f>SUM(Q2817:Q2822)</f>
        <v>23032572</v>
      </c>
      <c r="R2823" s="114">
        <f t="shared" ref="R2823:U2823" si="1873">SUM(R2817:R2822)</f>
        <v>0</v>
      </c>
      <c r="S2823" s="114">
        <f t="shared" si="1873"/>
        <v>10483328.25</v>
      </c>
      <c r="T2823" s="114">
        <f t="shared" si="1873"/>
        <v>0</v>
      </c>
      <c r="U2823" s="114">
        <f t="shared" si="1873"/>
        <v>12549243.75</v>
      </c>
      <c r="V2823" s="114">
        <f>SUBTOTAL(9,V2817:V2822)</f>
        <v>0</v>
      </c>
      <c r="W2823" s="466" t="s">
        <v>18</v>
      </c>
      <c r="X2823" s="466" t="s">
        <v>18</v>
      </c>
      <c r="Y2823" s="468" t="s">
        <v>18</v>
      </c>
    </row>
    <row r="2824" spans="1:25" ht="15" x14ac:dyDescent="0.25">
      <c r="A2824" s="484"/>
      <c r="B2824" s="97"/>
      <c r="C2824" s="97"/>
      <c r="D2824" s="211"/>
      <c r="E2824" s="402" t="s">
        <v>659</v>
      </c>
      <c r="F2824" s="428" t="s">
        <v>907</v>
      </c>
      <c r="G2824" s="429" t="s">
        <v>38</v>
      </c>
      <c r="H2824" s="429" t="s">
        <v>604</v>
      </c>
      <c r="I2824" s="429"/>
      <c r="J2824" s="429" t="s">
        <v>600</v>
      </c>
      <c r="K2824" s="429">
        <v>5</v>
      </c>
      <c r="L2824" s="113">
        <v>4869.8</v>
      </c>
      <c r="M2824" s="308">
        <v>4411.2</v>
      </c>
      <c r="N2824" s="308"/>
      <c r="O2824" s="431">
        <v>270</v>
      </c>
      <c r="P2824" s="353" t="s">
        <v>2138</v>
      </c>
      <c r="Q2824" s="113">
        <v>9330488</v>
      </c>
      <c r="R2824" s="113">
        <v>0</v>
      </c>
      <c r="S2824" s="113">
        <f t="shared" ref="S2824:S2825" si="1874">Q2824-U2824</f>
        <v>4246793.13</v>
      </c>
      <c r="T2824" s="113">
        <v>0</v>
      </c>
      <c r="U2824" s="113">
        <v>5083694.87</v>
      </c>
      <c r="V2824" s="113">
        <v>0</v>
      </c>
      <c r="W2824" s="113">
        <f t="shared" ref="W2824:W2825" si="1875">Q2824/L2824</f>
        <v>1915.9899790545812</v>
      </c>
      <c r="X2824" s="113">
        <v>1915.99</v>
      </c>
      <c r="Y2824" s="120">
        <v>44926</v>
      </c>
    </row>
    <row r="2825" spans="1:25" ht="15" x14ac:dyDescent="0.25">
      <c r="A2825" s="484"/>
      <c r="B2825" s="97"/>
      <c r="C2825" s="97"/>
      <c r="D2825" s="211"/>
      <c r="E2825" s="402" t="s">
        <v>659</v>
      </c>
      <c r="F2825" s="428" t="s">
        <v>907</v>
      </c>
      <c r="G2825" s="429" t="s">
        <v>38</v>
      </c>
      <c r="H2825" s="429" t="s">
        <v>604</v>
      </c>
      <c r="I2825" s="429"/>
      <c r="J2825" s="429" t="s">
        <v>600</v>
      </c>
      <c r="K2825" s="429">
        <v>5</v>
      </c>
      <c r="L2825" s="113">
        <v>4869.8</v>
      </c>
      <c r="M2825" s="308">
        <v>4411.2</v>
      </c>
      <c r="N2825" s="308"/>
      <c r="O2825" s="431">
        <v>270</v>
      </c>
      <c r="P2825" s="353" t="s">
        <v>2137</v>
      </c>
      <c r="Q2825" s="113">
        <v>2853849</v>
      </c>
      <c r="R2825" s="113">
        <v>0</v>
      </c>
      <c r="S2825" s="113">
        <f t="shared" si="1874"/>
        <v>1298935.95</v>
      </c>
      <c r="T2825" s="113">
        <v>0</v>
      </c>
      <c r="U2825" s="113">
        <v>1554913.05</v>
      </c>
      <c r="V2825" s="113">
        <v>0</v>
      </c>
      <c r="W2825" s="113">
        <f t="shared" si="1875"/>
        <v>586.03002176680764</v>
      </c>
      <c r="X2825" s="113">
        <v>586.03</v>
      </c>
      <c r="Y2825" s="120">
        <v>44926</v>
      </c>
    </row>
    <row r="2826" spans="1:25" ht="15" x14ac:dyDescent="0.25">
      <c r="A2826" s="484"/>
      <c r="B2826" s="97"/>
      <c r="C2826" s="97"/>
      <c r="D2826" s="211"/>
      <c r="E2826" s="402"/>
      <c r="F2826" s="618" t="s">
        <v>31</v>
      </c>
      <c r="G2826" s="352" t="s">
        <v>18</v>
      </c>
      <c r="H2826" s="352" t="s">
        <v>18</v>
      </c>
      <c r="I2826" s="352" t="s">
        <v>18</v>
      </c>
      <c r="J2826" s="352" t="s">
        <v>18</v>
      </c>
      <c r="K2826" s="352" t="s">
        <v>18</v>
      </c>
      <c r="L2826" s="114">
        <f>L2825</f>
        <v>4869.8</v>
      </c>
      <c r="M2826" s="114">
        <f>M2825</f>
        <v>4411.2</v>
      </c>
      <c r="N2826" s="114">
        <f>N2825</f>
        <v>0</v>
      </c>
      <c r="O2826" s="465">
        <f>O2825</f>
        <v>270</v>
      </c>
      <c r="P2826" s="352" t="s">
        <v>18</v>
      </c>
      <c r="Q2826" s="114">
        <f>SUM(Q2824:Q2825)</f>
        <v>12184337</v>
      </c>
      <c r="R2826" s="114">
        <f t="shared" ref="R2826:U2826" si="1876">SUM(R2824:R2825)</f>
        <v>0</v>
      </c>
      <c r="S2826" s="114">
        <f t="shared" si="1876"/>
        <v>5545729.0800000001</v>
      </c>
      <c r="T2826" s="114">
        <f t="shared" si="1876"/>
        <v>0</v>
      </c>
      <c r="U2826" s="114">
        <f t="shared" si="1876"/>
        <v>6638607.9199999999</v>
      </c>
      <c r="V2826" s="114">
        <f>SUBTOTAL(9,V2824:V2825)</f>
        <v>0</v>
      </c>
      <c r="W2826" s="466" t="s">
        <v>18</v>
      </c>
      <c r="X2826" s="466" t="s">
        <v>18</v>
      </c>
      <c r="Y2826" s="468" t="s">
        <v>18</v>
      </c>
    </row>
    <row r="2827" spans="1:25" ht="15" x14ac:dyDescent="0.25">
      <c r="A2827" s="484"/>
      <c r="B2827" s="97"/>
      <c r="C2827" s="97"/>
      <c r="D2827" s="211"/>
      <c r="E2827" s="402" t="s">
        <v>660</v>
      </c>
      <c r="F2827" s="428" t="s">
        <v>821</v>
      </c>
      <c r="G2827" s="429" t="s">
        <v>38</v>
      </c>
      <c r="H2827" s="429" t="s">
        <v>612</v>
      </c>
      <c r="I2827" s="429"/>
      <c r="J2827" s="443" t="s">
        <v>613</v>
      </c>
      <c r="K2827" s="429">
        <v>4</v>
      </c>
      <c r="L2827" s="113">
        <v>2459.9</v>
      </c>
      <c r="M2827" s="308">
        <v>2297.8000000000002</v>
      </c>
      <c r="N2827" s="308"/>
      <c r="O2827" s="431">
        <v>108</v>
      </c>
      <c r="P2827" s="353" t="s">
        <v>2111</v>
      </c>
      <c r="Q2827" s="113">
        <v>1421207</v>
      </c>
      <c r="R2827" s="113">
        <v>0</v>
      </c>
      <c r="S2827" s="113">
        <f>Q2827-U2827</f>
        <v>646865.64</v>
      </c>
      <c r="T2827" s="113">
        <v>0</v>
      </c>
      <c r="U2827" s="113">
        <v>774341.36</v>
      </c>
      <c r="V2827" s="113">
        <v>0</v>
      </c>
      <c r="W2827" s="113">
        <f>Q2827/L2827</f>
        <v>577.74990853286715</v>
      </c>
      <c r="X2827" s="113">
        <v>577.75</v>
      </c>
      <c r="Y2827" s="120">
        <v>44926</v>
      </c>
    </row>
    <row r="2828" spans="1:25" ht="15" x14ac:dyDescent="0.25">
      <c r="A2828" s="484"/>
      <c r="B2828" s="97"/>
      <c r="C2828" s="97"/>
      <c r="D2828" s="211"/>
      <c r="E2828" s="402"/>
      <c r="F2828" s="618" t="s">
        <v>31</v>
      </c>
      <c r="G2828" s="352" t="s">
        <v>18</v>
      </c>
      <c r="H2828" s="352" t="s">
        <v>18</v>
      </c>
      <c r="I2828" s="352" t="s">
        <v>18</v>
      </c>
      <c r="J2828" s="352" t="s">
        <v>18</v>
      </c>
      <c r="K2828" s="352" t="s">
        <v>18</v>
      </c>
      <c r="L2828" s="114">
        <f>L2827</f>
        <v>2459.9</v>
      </c>
      <c r="M2828" s="114">
        <f>M2827</f>
        <v>2297.8000000000002</v>
      </c>
      <c r="N2828" s="114">
        <f>N2827</f>
        <v>0</v>
      </c>
      <c r="O2828" s="465">
        <f>O2827</f>
        <v>108</v>
      </c>
      <c r="P2828" s="352" t="s">
        <v>18</v>
      </c>
      <c r="Q2828" s="114">
        <f>SUM(Q2827:Q2827)</f>
        <v>1421207</v>
      </c>
      <c r="R2828" s="114">
        <f t="shared" ref="R2828:U2828" si="1877">SUM(R2827:R2827)</f>
        <v>0</v>
      </c>
      <c r="S2828" s="114">
        <f t="shared" si="1877"/>
        <v>646865.64</v>
      </c>
      <c r="T2828" s="114">
        <f t="shared" si="1877"/>
        <v>0</v>
      </c>
      <c r="U2828" s="114">
        <f t="shared" si="1877"/>
        <v>774341.36</v>
      </c>
      <c r="V2828" s="114">
        <f>SUBTOTAL(9,V2827:V2827)</f>
        <v>0</v>
      </c>
      <c r="W2828" s="466" t="s">
        <v>18</v>
      </c>
      <c r="X2828" s="466" t="s">
        <v>18</v>
      </c>
      <c r="Y2828" s="468" t="s">
        <v>18</v>
      </c>
    </row>
    <row r="2829" spans="1:25" ht="15" x14ac:dyDescent="0.25">
      <c r="A2829" s="484"/>
      <c r="B2829" s="97"/>
      <c r="C2829" s="97"/>
      <c r="D2829" s="211"/>
      <c r="E2829" s="402" t="s">
        <v>661</v>
      </c>
      <c r="F2829" s="428" t="s">
        <v>908</v>
      </c>
      <c r="G2829" s="429" t="s">
        <v>38</v>
      </c>
      <c r="H2829" s="429" t="s">
        <v>623</v>
      </c>
      <c r="I2829" s="429"/>
      <c r="J2829" s="443" t="s">
        <v>613</v>
      </c>
      <c r="K2829" s="429">
        <v>4</v>
      </c>
      <c r="L2829" s="113">
        <v>2186.1999999999998</v>
      </c>
      <c r="M2829" s="308">
        <v>2033</v>
      </c>
      <c r="N2829" s="308">
        <v>684</v>
      </c>
      <c r="O2829" s="431">
        <v>117</v>
      </c>
      <c r="P2829" s="353" t="s">
        <v>2111</v>
      </c>
      <c r="Q2829" s="113">
        <v>1263077</v>
      </c>
      <c r="R2829" s="113">
        <v>0</v>
      </c>
      <c r="S2829" s="113">
        <f>Q2829-U2829</f>
        <v>574892.41</v>
      </c>
      <c r="T2829" s="113">
        <v>0</v>
      </c>
      <c r="U2829" s="113">
        <v>688184.59</v>
      </c>
      <c r="V2829" s="113">
        <v>0</v>
      </c>
      <c r="W2829" s="113">
        <f>Q2829/L2829</f>
        <v>577.7499771292654</v>
      </c>
      <c r="X2829" s="113">
        <v>577.75</v>
      </c>
      <c r="Y2829" s="120">
        <v>44926</v>
      </c>
    </row>
    <row r="2830" spans="1:25" ht="15" x14ac:dyDescent="0.25">
      <c r="A2830" s="484"/>
      <c r="B2830" s="97"/>
      <c r="C2830" s="97"/>
      <c r="D2830" s="211"/>
      <c r="E2830" s="402"/>
      <c r="F2830" s="618" t="s">
        <v>31</v>
      </c>
      <c r="G2830" s="352" t="s">
        <v>18</v>
      </c>
      <c r="H2830" s="352" t="s">
        <v>18</v>
      </c>
      <c r="I2830" s="352" t="s">
        <v>18</v>
      </c>
      <c r="J2830" s="352" t="s">
        <v>18</v>
      </c>
      <c r="K2830" s="352" t="s">
        <v>18</v>
      </c>
      <c r="L2830" s="114">
        <f>L2829</f>
        <v>2186.1999999999998</v>
      </c>
      <c r="M2830" s="114">
        <f>M2829</f>
        <v>2033</v>
      </c>
      <c r="N2830" s="114">
        <f>N2829</f>
        <v>684</v>
      </c>
      <c r="O2830" s="465">
        <f>O2829</f>
        <v>117</v>
      </c>
      <c r="P2830" s="352" t="s">
        <v>18</v>
      </c>
      <c r="Q2830" s="114">
        <f>SUM(Q2829:Q2829)</f>
        <v>1263077</v>
      </c>
      <c r="R2830" s="114">
        <f t="shared" ref="R2830:U2830" si="1878">SUM(R2829:R2829)</f>
        <v>0</v>
      </c>
      <c r="S2830" s="114">
        <f t="shared" si="1878"/>
        <v>574892.41</v>
      </c>
      <c r="T2830" s="114">
        <f t="shared" si="1878"/>
        <v>0</v>
      </c>
      <c r="U2830" s="114">
        <f t="shared" si="1878"/>
        <v>688184.59</v>
      </c>
      <c r="V2830" s="114">
        <f>SUBTOTAL(9,V2829:V2829)</f>
        <v>0</v>
      </c>
      <c r="W2830" s="466" t="s">
        <v>18</v>
      </c>
      <c r="X2830" s="466" t="s">
        <v>18</v>
      </c>
      <c r="Y2830" s="468" t="s">
        <v>18</v>
      </c>
    </row>
    <row r="2831" spans="1:25" ht="15" x14ac:dyDescent="0.25">
      <c r="A2831" s="484"/>
      <c r="B2831" s="97"/>
      <c r="C2831" s="97"/>
      <c r="D2831" s="211"/>
      <c r="E2831" s="402" t="s">
        <v>665</v>
      </c>
      <c r="F2831" s="428" t="s">
        <v>909</v>
      </c>
      <c r="G2831" s="429" t="s">
        <v>38</v>
      </c>
      <c r="H2831" s="429" t="s">
        <v>616</v>
      </c>
      <c r="I2831" s="429"/>
      <c r="J2831" s="429" t="s">
        <v>600</v>
      </c>
      <c r="K2831" s="429">
        <v>5</v>
      </c>
      <c r="L2831" s="113">
        <v>4898.8</v>
      </c>
      <c r="M2831" s="308">
        <v>4389.3999999999996</v>
      </c>
      <c r="N2831" s="308"/>
      <c r="O2831" s="431">
        <v>270</v>
      </c>
      <c r="P2831" s="353" t="s">
        <v>2138</v>
      </c>
      <c r="Q2831" s="113">
        <v>9386052</v>
      </c>
      <c r="R2831" s="113">
        <v>0</v>
      </c>
      <c r="S2831" s="113">
        <f>Q2831-U2831</f>
        <v>4272083.21</v>
      </c>
      <c r="T2831" s="113">
        <v>0</v>
      </c>
      <c r="U2831" s="113">
        <v>5113968.79</v>
      </c>
      <c r="V2831" s="113">
        <v>0</v>
      </c>
      <c r="W2831" s="113">
        <f>Q2831/L2831</f>
        <v>1915.9900383767454</v>
      </c>
      <c r="X2831" s="113">
        <v>1915.99</v>
      </c>
      <c r="Y2831" s="120">
        <v>44926</v>
      </c>
    </row>
    <row r="2832" spans="1:25" ht="15" x14ac:dyDescent="0.25">
      <c r="A2832" s="484"/>
      <c r="B2832" s="97"/>
      <c r="C2832" s="97"/>
      <c r="D2832" s="211"/>
      <c r="E2832" s="402"/>
      <c r="F2832" s="618" t="s">
        <v>31</v>
      </c>
      <c r="G2832" s="352" t="s">
        <v>18</v>
      </c>
      <c r="H2832" s="352" t="s">
        <v>18</v>
      </c>
      <c r="I2832" s="352" t="s">
        <v>18</v>
      </c>
      <c r="J2832" s="352" t="s">
        <v>18</v>
      </c>
      <c r="K2832" s="352" t="s">
        <v>18</v>
      </c>
      <c r="L2832" s="114">
        <f>L2831</f>
        <v>4898.8</v>
      </c>
      <c r="M2832" s="114">
        <f>M2831</f>
        <v>4389.3999999999996</v>
      </c>
      <c r="N2832" s="114">
        <f>N2831</f>
        <v>0</v>
      </c>
      <c r="O2832" s="465">
        <f>O2831</f>
        <v>270</v>
      </c>
      <c r="P2832" s="352" t="s">
        <v>18</v>
      </c>
      <c r="Q2832" s="114">
        <f>SUM(Q2831:Q2831)</f>
        <v>9386052</v>
      </c>
      <c r="R2832" s="114">
        <f t="shared" ref="R2832:U2832" si="1879">SUM(R2831:R2831)</f>
        <v>0</v>
      </c>
      <c r="S2832" s="114">
        <f t="shared" si="1879"/>
        <v>4272083.21</v>
      </c>
      <c r="T2832" s="114">
        <f t="shared" si="1879"/>
        <v>0</v>
      </c>
      <c r="U2832" s="114">
        <f t="shared" si="1879"/>
        <v>5113968.79</v>
      </c>
      <c r="V2832" s="114">
        <f>SUBTOTAL(9,V2831:V2831)</f>
        <v>0</v>
      </c>
      <c r="W2832" s="466" t="s">
        <v>18</v>
      </c>
      <c r="X2832" s="466" t="s">
        <v>18</v>
      </c>
      <c r="Y2832" s="468" t="s">
        <v>18</v>
      </c>
    </row>
    <row r="2833" spans="1:25" ht="15" x14ac:dyDescent="0.25">
      <c r="A2833" s="484"/>
      <c r="B2833" s="97"/>
      <c r="C2833" s="97"/>
      <c r="D2833" s="211"/>
      <c r="E2833" s="402" t="s">
        <v>666</v>
      </c>
      <c r="F2833" s="428" t="s">
        <v>826</v>
      </c>
      <c r="G2833" s="429" t="s">
        <v>38</v>
      </c>
      <c r="H2833" s="429" t="s">
        <v>616</v>
      </c>
      <c r="I2833" s="429"/>
      <c r="J2833" s="429" t="s">
        <v>600</v>
      </c>
      <c r="K2833" s="429">
        <v>5</v>
      </c>
      <c r="L2833" s="113">
        <v>3011.7</v>
      </c>
      <c r="M2833" s="308">
        <v>2686.9</v>
      </c>
      <c r="N2833" s="308">
        <v>692.3</v>
      </c>
      <c r="O2833" s="431">
        <v>174</v>
      </c>
      <c r="P2833" s="353" t="s">
        <v>2111</v>
      </c>
      <c r="Q2833" s="113">
        <v>1465102</v>
      </c>
      <c r="R2833" s="113">
        <v>0</v>
      </c>
      <c r="S2833" s="113">
        <f t="shared" ref="S2833:S2834" si="1880">Q2833-U2833</f>
        <v>666844.55000000005</v>
      </c>
      <c r="T2833" s="113">
        <v>0</v>
      </c>
      <c r="U2833" s="113">
        <v>798257.45</v>
      </c>
      <c r="V2833" s="113">
        <v>0</v>
      </c>
      <c r="W2833" s="113">
        <f t="shared" ref="W2833:W2834" si="1881">Q2833/L2833</f>
        <v>486.47009994355352</v>
      </c>
      <c r="X2833" s="113">
        <v>486.47</v>
      </c>
      <c r="Y2833" s="120">
        <v>44926</v>
      </c>
    </row>
    <row r="2834" spans="1:25" ht="15" x14ac:dyDescent="0.25">
      <c r="A2834" s="484"/>
      <c r="B2834" s="97"/>
      <c r="C2834" s="97"/>
      <c r="D2834" s="211"/>
      <c r="E2834" s="402" t="s">
        <v>666</v>
      </c>
      <c r="F2834" s="428" t="s">
        <v>826</v>
      </c>
      <c r="G2834" s="429" t="s">
        <v>38</v>
      </c>
      <c r="H2834" s="429" t="s">
        <v>616</v>
      </c>
      <c r="I2834" s="429"/>
      <c r="J2834" s="429" t="s">
        <v>600</v>
      </c>
      <c r="K2834" s="429">
        <v>5</v>
      </c>
      <c r="L2834" s="113">
        <v>3011.7</v>
      </c>
      <c r="M2834" s="308">
        <v>2686.9</v>
      </c>
      <c r="N2834" s="308">
        <v>692.3</v>
      </c>
      <c r="O2834" s="431">
        <v>174</v>
      </c>
      <c r="P2834" s="353" t="s">
        <v>2137</v>
      </c>
      <c r="Q2834" s="113">
        <v>1764947</v>
      </c>
      <c r="R2834" s="113">
        <v>0</v>
      </c>
      <c r="S2834" s="113">
        <f t="shared" si="1880"/>
        <v>803319.7</v>
      </c>
      <c r="T2834" s="113">
        <v>0</v>
      </c>
      <c r="U2834" s="113">
        <v>961627.3</v>
      </c>
      <c r="V2834" s="113">
        <v>0</v>
      </c>
      <c r="W2834" s="113">
        <f t="shared" si="1881"/>
        <v>586.03014908523426</v>
      </c>
      <c r="X2834" s="113">
        <v>586.03</v>
      </c>
      <c r="Y2834" s="120">
        <v>44926</v>
      </c>
    </row>
    <row r="2835" spans="1:25" ht="15" x14ac:dyDescent="0.25">
      <c r="A2835" s="484"/>
      <c r="B2835" s="97"/>
      <c r="C2835" s="97"/>
      <c r="D2835" s="211"/>
      <c r="E2835" s="402"/>
      <c r="F2835" s="618" t="s">
        <v>31</v>
      </c>
      <c r="G2835" s="352" t="s">
        <v>18</v>
      </c>
      <c r="H2835" s="352" t="s">
        <v>18</v>
      </c>
      <c r="I2835" s="352" t="s">
        <v>18</v>
      </c>
      <c r="J2835" s="352" t="s">
        <v>18</v>
      </c>
      <c r="K2835" s="352" t="s">
        <v>18</v>
      </c>
      <c r="L2835" s="114">
        <f>L2834</f>
        <v>3011.7</v>
      </c>
      <c r="M2835" s="114">
        <f>M2834</f>
        <v>2686.9</v>
      </c>
      <c r="N2835" s="114">
        <f>N2834</f>
        <v>692.3</v>
      </c>
      <c r="O2835" s="465">
        <f>O2834</f>
        <v>174</v>
      </c>
      <c r="P2835" s="352" t="s">
        <v>18</v>
      </c>
      <c r="Q2835" s="114">
        <f>SUM(Q2833:Q2834)</f>
        <v>3230049</v>
      </c>
      <c r="R2835" s="114">
        <f t="shared" ref="R2835:U2835" si="1882">SUM(R2833:R2834)</f>
        <v>0</v>
      </c>
      <c r="S2835" s="114">
        <f t="shared" si="1882"/>
        <v>1470164.25</v>
      </c>
      <c r="T2835" s="114">
        <f t="shared" si="1882"/>
        <v>0</v>
      </c>
      <c r="U2835" s="114">
        <f t="shared" si="1882"/>
        <v>1759884.75</v>
      </c>
      <c r="V2835" s="114">
        <f>SUBTOTAL(9,V2833:V2834)</f>
        <v>0</v>
      </c>
      <c r="W2835" s="466" t="s">
        <v>18</v>
      </c>
      <c r="X2835" s="466" t="s">
        <v>18</v>
      </c>
      <c r="Y2835" s="468" t="s">
        <v>18</v>
      </c>
    </row>
    <row r="2836" spans="1:25" x14ac:dyDescent="0.25">
      <c r="A2836" s="437"/>
      <c r="B2836" s="34"/>
      <c r="C2836" s="34"/>
      <c r="D2836" s="132"/>
      <c r="E2836" s="402" t="s">
        <v>667</v>
      </c>
      <c r="F2836" s="428" t="s">
        <v>910</v>
      </c>
      <c r="G2836" s="429" t="s">
        <v>38</v>
      </c>
      <c r="H2836" s="443" t="s">
        <v>616</v>
      </c>
      <c r="I2836" s="429"/>
      <c r="J2836" s="443" t="s">
        <v>600</v>
      </c>
      <c r="K2836" s="429">
        <v>5</v>
      </c>
      <c r="L2836" s="113">
        <v>5718.9</v>
      </c>
      <c r="M2836" s="308">
        <v>5415.6</v>
      </c>
      <c r="N2836" s="308">
        <v>1386.3</v>
      </c>
      <c r="O2836" s="431">
        <v>360</v>
      </c>
      <c r="P2836" s="353" t="s">
        <v>2111</v>
      </c>
      <c r="Q2836" s="113">
        <v>2782073</v>
      </c>
      <c r="R2836" s="113">
        <v>0</v>
      </c>
      <c r="S2836" s="113">
        <f t="shared" ref="S2836:S2837" si="1883">Q2836-U2836</f>
        <v>1266266.94</v>
      </c>
      <c r="T2836" s="113">
        <v>0</v>
      </c>
      <c r="U2836" s="113">
        <v>1515806.06</v>
      </c>
      <c r="V2836" s="113">
        <v>0</v>
      </c>
      <c r="W2836" s="113">
        <f t="shared" ref="W2836:W2837" si="1884">Q2836/L2836</f>
        <v>486.46995051495918</v>
      </c>
      <c r="X2836" s="113">
        <v>486.47</v>
      </c>
      <c r="Y2836" s="120">
        <v>44926</v>
      </c>
    </row>
    <row r="2837" spans="1:25" ht="15" x14ac:dyDescent="0.25">
      <c r="A2837" s="484"/>
      <c r="B2837" s="97"/>
      <c r="C2837" s="97"/>
      <c r="D2837" s="211"/>
      <c r="E2837" s="402" t="s">
        <v>667</v>
      </c>
      <c r="F2837" s="428" t="s">
        <v>910</v>
      </c>
      <c r="G2837" s="429" t="s">
        <v>38</v>
      </c>
      <c r="H2837" s="429" t="s">
        <v>616</v>
      </c>
      <c r="I2837" s="429"/>
      <c r="J2837" s="429" t="s">
        <v>600</v>
      </c>
      <c r="K2837" s="429">
        <v>5</v>
      </c>
      <c r="L2837" s="113">
        <v>5718.9</v>
      </c>
      <c r="M2837" s="308">
        <v>5415.6</v>
      </c>
      <c r="N2837" s="308">
        <v>1386.3</v>
      </c>
      <c r="O2837" s="431">
        <v>360</v>
      </c>
      <c r="P2837" s="353" t="s">
        <v>2137</v>
      </c>
      <c r="Q2837" s="113">
        <v>3351447</v>
      </c>
      <c r="R2837" s="113">
        <v>0</v>
      </c>
      <c r="S2837" s="113">
        <f t="shared" si="1883"/>
        <v>1525418.83</v>
      </c>
      <c r="T2837" s="113">
        <v>0</v>
      </c>
      <c r="U2837" s="113">
        <v>1826028.17</v>
      </c>
      <c r="V2837" s="113">
        <v>0</v>
      </c>
      <c r="W2837" s="113">
        <f t="shared" si="1884"/>
        <v>586.03000577034049</v>
      </c>
      <c r="X2837" s="113">
        <v>586.03</v>
      </c>
      <c r="Y2837" s="120">
        <v>44926</v>
      </c>
    </row>
    <row r="2838" spans="1:25" ht="15" x14ac:dyDescent="0.25">
      <c r="A2838" s="484"/>
      <c r="B2838" s="97"/>
      <c r="C2838" s="97"/>
      <c r="D2838" s="211"/>
      <c r="E2838" s="402"/>
      <c r="F2838" s="618" t="s">
        <v>31</v>
      </c>
      <c r="G2838" s="352" t="s">
        <v>18</v>
      </c>
      <c r="H2838" s="352" t="s">
        <v>18</v>
      </c>
      <c r="I2838" s="352" t="s">
        <v>18</v>
      </c>
      <c r="J2838" s="352" t="s">
        <v>18</v>
      </c>
      <c r="K2838" s="352" t="s">
        <v>18</v>
      </c>
      <c r="L2838" s="114">
        <f>L2837</f>
        <v>5718.9</v>
      </c>
      <c r="M2838" s="114">
        <f>M2837</f>
        <v>5415.6</v>
      </c>
      <c r="N2838" s="114">
        <f>N2837</f>
        <v>1386.3</v>
      </c>
      <c r="O2838" s="465">
        <f>O2837</f>
        <v>360</v>
      </c>
      <c r="P2838" s="352" t="s">
        <v>18</v>
      </c>
      <c r="Q2838" s="114">
        <f>SUM(Q2836:Q2837)</f>
        <v>6133520</v>
      </c>
      <c r="R2838" s="114">
        <f t="shared" ref="R2838:U2838" si="1885">SUM(R2836:R2837)</f>
        <v>0</v>
      </c>
      <c r="S2838" s="114">
        <f t="shared" si="1885"/>
        <v>2791685.77</v>
      </c>
      <c r="T2838" s="114">
        <f t="shared" si="1885"/>
        <v>0</v>
      </c>
      <c r="U2838" s="114">
        <f t="shared" si="1885"/>
        <v>3341834.23</v>
      </c>
      <c r="V2838" s="114">
        <f>SUBTOTAL(9,V2836:V2837)</f>
        <v>0</v>
      </c>
      <c r="W2838" s="466" t="s">
        <v>18</v>
      </c>
      <c r="X2838" s="466" t="s">
        <v>18</v>
      </c>
      <c r="Y2838" s="468" t="s">
        <v>18</v>
      </c>
    </row>
    <row r="2839" spans="1:25" ht="15" x14ac:dyDescent="0.25">
      <c r="A2839" s="484"/>
      <c r="B2839" s="97"/>
      <c r="C2839" s="97"/>
      <c r="D2839" s="211"/>
      <c r="E2839" s="402" t="s">
        <v>669</v>
      </c>
      <c r="F2839" s="428" t="s">
        <v>828</v>
      </c>
      <c r="G2839" s="429" t="s">
        <v>38</v>
      </c>
      <c r="H2839" s="429" t="s">
        <v>618</v>
      </c>
      <c r="I2839" s="429"/>
      <c r="J2839" s="443" t="s">
        <v>613</v>
      </c>
      <c r="K2839" s="429">
        <v>4</v>
      </c>
      <c r="L2839" s="113">
        <v>2221.6999999999998</v>
      </c>
      <c r="M2839" s="308">
        <v>2004.4</v>
      </c>
      <c r="N2839" s="308">
        <v>676</v>
      </c>
      <c r="O2839" s="431">
        <v>144</v>
      </c>
      <c r="P2839" s="353" t="s">
        <v>2120</v>
      </c>
      <c r="Q2839" s="113">
        <v>703235</v>
      </c>
      <c r="R2839" s="113">
        <v>0</v>
      </c>
      <c r="S2839" s="113">
        <f t="shared" ref="S2839:S2840" si="1886">Q2839-U2839</f>
        <v>320079.03000000003</v>
      </c>
      <c r="T2839" s="113">
        <v>0</v>
      </c>
      <c r="U2839" s="113">
        <v>383155.97</v>
      </c>
      <c r="V2839" s="113">
        <v>0</v>
      </c>
      <c r="W2839" s="113">
        <f t="shared" ref="W2839:W2840" si="1887">Q2839/L2839</f>
        <v>316.53013458162673</v>
      </c>
      <c r="X2839" s="113">
        <v>316.52999999999997</v>
      </c>
      <c r="Y2839" s="120">
        <v>44926</v>
      </c>
    </row>
    <row r="2840" spans="1:25" x14ac:dyDescent="0.25">
      <c r="A2840" s="437"/>
      <c r="B2840" s="34"/>
      <c r="C2840" s="34"/>
      <c r="D2840" s="132"/>
      <c r="E2840" s="402" t="s">
        <v>669</v>
      </c>
      <c r="F2840" s="428" t="s">
        <v>828</v>
      </c>
      <c r="G2840" s="429" t="s">
        <v>38</v>
      </c>
      <c r="H2840" s="443" t="s">
        <v>618</v>
      </c>
      <c r="I2840" s="429"/>
      <c r="J2840" s="443" t="s">
        <v>613</v>
      </c>
      <c r="K2840" s="429">
        <v>4</v>
      </c>
      <c r="L2840" s="113">
        <v>2221.6999999999998</v>
      </c>
      <c r="M2840" s="308">
        <v>2004.4</v>
      </c>
      <c r="N2840" s="308">
        <v>676</v>
      </c>
      <c r="O2840" s="431">
        <v>144</v>
      </c>
      <c r="P2840" s="353" t="s">
        <v>2129</v>
      </c>
      <c r="Q2840" s="113">
        <v>13374856</v>
      </c>
      <c r="R2840" s="113">
        <v>0</v>
      </c>
      <c r="S2840" s="113">
        <f t="shared" si="1886"/>
        <v>6087596.5499999998</v>
      </c>
      <c r="T2840" s="113">
        <v>0</v>
      </c>
      <c r="U2840" s="113">
        <v>7287259.4500000002</v>
      </c>
      <c r="V2840" s="113">
        <v>0</v>
      </c>
      <c r="W2840" s="113">
        <f t="shared" si="1887"/>
        <v>6020.0999234820192</v>
      </c>
      <c r="X2840" s="113">
        <v>6020.1</v>
      </c>
      <c r="Y2840" s="120">
        <v>44926</v>
      </c>
    </row>
    <row r="2841" spans="1:25" ht="15" x14ac:dyDescent="0.25">
      <c r="A2841" s="484"/>
      <c r="B2841" s="97"/>
      <c r="C2841" s="97"/>
      <c r="D2841" s="211"/>
      <c r="E2841" s="402"/>
      <c r="F2841" s="618" t="s">
        <v>31</v>
      </c>
      <c r="G2841" s="352" t="s">
        <v>18</v>
      </c>
      <c r="H2841" s="352" t="s">
        <v>18</v>
      </c>
      <c r="I2841" s="352" t="s">
        <v>18</v>
      </c>
      <c r="J2841" s="352" t="s">
        <v>18</v>
      </c>
      <c r="K2841" s="352" t="s">
        <v>18</v>
      </c>
      <c r="L2841" s="114">
        <f>L2840</f>
        <v>2221.6999999999998</v>
      </c>
      <c r="M2841" s="114">
        <f>M2840</f>
        <v>2004.4</v>
      </c>
      <c r="N2841" s="114">
        <f>N2840</f>
        <v>676</v>
      </c>
      <c r="O2841" s="465">
        <f>O2840</f>
        <v>144</v>
      </c>
      <c r="P2841" s="352" t="s">
        <v>18</v>
      </c>
      <c r="Q2841" s="114">
        <f>SUM(Q2839:Q2840)</f>
        <v>14078091</v>
      </c>
      <c r="R2841" s="114">
        <f t="shared" ref="R2841:U2841" si="1888">SUM(R2839:R2840)</f>
        <v>0</v>
      </c>
      <c r="S2841" s="114">
        <f t="shared" si="1888"/>
        <v>6407675.5800000001</v>
      </c>
      <c r="T2841" s="114">
        <f t="shared" si="1888"/>
        <v>0</v>
      </c>
      <c r="U2841" s="114">
        <f t="shared" si="1888"/>
        <v>7670415.4199999999</v>
      </c>
      <c r="V2841" s="114">
        <f>SUBTOTAL(9,V2839:V2840)</f>
        <v>0</v>
      </c>
      <c r="W2841" s="466" t="s">
        <v>18</v>
      </c>
      <c r="X2841" s="466" t="s">
        <v>18</v>
      </c>
      <c r="Y2841" s="468" t="s">
        <v>18</v>
      </c>
    </row>
    <row r="2842" spans="1:25" x14ac:dyDescent="0.25">
      <c r="A2842" s="437"/>
      <c r="B2842" s="34"/>
      <c r="C2842" s="34"/>
      <c r="D2842" s="132"/>
      <c r="E2842" s="402" t="s">
        <v>670</v>
      </c>
      <c r="F2842" s="428" t="s">
        <v>877</v>
      </c>
      <c r="G2842" s="429" t="s">
        <v>38</v>
      </c>
      <c r="H2842" s="443" t="s">
        <v>703</v>
      </c>
      <c r="I2842" s="429"/>
      <c r="J2842" s="443" t="s">
        <v>613</v>
      </c>
      <c r="K2842" s="429">
        <v>4</v>
      </c>
      <c r="L2842" s="113">
        <v>2720.4</v>
      </c>
      <c r="M2842" s="308">
        <v>2554.4</v>
      </c>
      <c r="N2842" s="308">
        <v>723.3</v>
      </c>
      <c r="O2842" s="431">
        <v>147</v>
      </c>
      <c r="P2842" s="353" t="s">
        <v>45</v>
      </c>
      <c r="Q2842" s="113">
        <v>4661625</v>
      </c>
      <c r="R2842" s="113">
        <v>0</v>
      </c>
      <c r="S2842" s="113">
        <f t="shared" ref="S2842:S2843" si="1889">Q2842-U2842</f>
        <v>2121749.37</v>
      </c>
      <c r="T2842" s="113">
        <v>0</v>
      </c>
      <c r="U2842" s="113">
        <v>2539875.63</v>
      </c>
      <c r="V2842" s="113">
        <v>0</v>
      </c>
      <c r="W2842" s="113">
        <f>Q2842/N2842</f>
        <v>6444.9398589796765</v>
      </c>
      <c r="X2842" s="113">
        <v>6444.94</v>
      </c>
      <c r="Y2842" s="120">
        <v>44926</v>
      </c>
    </row>
    <row r="2843" spans="1:25" ht="15" x14ac:dyDescent="0.25">
      <c r="A2843" s="484"/>
      <c r="B2843" s="97"/>
      <c r="C2843" s="97"/>
      <c r="D2843" s="211"/>
      <c r="E2843" s="402" t="s">
        <v>670</v>
      </c>
      <c r="F2843" s="428" t="s">
        <v>877</v>
      </c>
      <c r="G2843" s="429" t="s">
        <v>38</v>
      </c>
      <c r="H2843" s="429" t="s">
        <v>703</v>
      </c>
      <c r="I2843" s="429"/>
      <c r="J2843" s="443" t="s">
        <v>613</v>
      </c>
      <c r="K2843" s="429">
        <v>4</v>
      </c>
      <c r="L2843" s="113">
        <v>2720.4</v>
      </c>
      <c r="M2843" s="308">
        <v>2554.4</v>
      </c>
      <c r="N2843" s="308">
        <v>723.3</v>
      </c>
      <c r="O2843" s="431">
        <v>147</v>
      </c>
      <c r="P2843" s="353" t="s">
        <v>2115</v>
      </c>
      <c r="Q2843" s="113">
        <v>725830</v>
      </c>
      <c r="R2843" s="113">
        <v>0</v>
      </c>
      <c r="S2843" s="113">
        <f t="shared" si="1889"/>
        <v>330363.2</v>
      </c>
      <c r="T2843" s="113">
        <v>0</v>
      </c>
      <c r="U2843" s="113">
        <v>395466.8</v>
      </c>
      <c r="V2843" s="113">
        <v>0</v>
      </c>
      <c r="W2843" s="113">
        <f t="shared" ref="W2843" si="1890">Q2843/L2843</f>
        <v>266.81002793706807</v>
      </c>
      <c r="X2843" s="113">
        <v>266.81</v>
      </c>
      <c r="Y2843" s="120">
        <v>44926</v>
      </c>
    </row>
    <row r="2844" spans="1:25" x14ac:dyDescent="0.25">
      <c r="A2844" s="437"/>
      <c r="B2844" s="34"/>
      <c r="C2844" s="34"/>
      <c r="D2844" s="132"/>
      <c r="E2844" s="402"/>
      <c r="F2844" s="618" t="s">
        <v>31</v>
      </c>
      <c r="G2844" s="352" t="s">
        <v>18</v>
      </c>
      <c r="H2844" s="352" t="s">
        <v>18</v>
      </c>
      <c r="I2844" s="352" t="s">
        <v>18</v>
      </c>
      <c r="J2844" s="352" t="s">
        <v>18</v>
      </c>
      <c r="K2844" s="352" t="s">
        <v>18</v>
      </c>
      <c r="L2844" s="114">
        <f>L2843</f>
        <v>2720.4</v>
      </c>
      <c r="M2844" s="114">
        <f>M2843</f>
        <v>2554.4</v>
      </c>
      <c r="N2844" s="114">
        <f>N2843</f>
        <v>723.3</v>
      </c>
      <c r="O2844" s="465">
        <f>O2843</f>
        <v>147</v>
      </c>
      <c r="P2844" s="352" t="s">
        <v>18</v>
      </c>
      <c r="Q2844" s="114">
        <f>SUM(Q2842:Q2843)</f>
        <v>5387455</v>
      </c>
      <c r="R2844" s="114">
        <f t="shared" ref="R2844:U2844" si="1891">SUM(R2842:R2843)</f>
        <v>0</v>
      </c>
      <c r="S2844" s="114">
        <f t="shared" si="1891"/>
        <v>2452112.5700000003</v>
      </c>
      <c r="T2844" s="114">
        <f t="shared" si="1891"/>
        <v>0</v>
      </c>
      <c r="U2844" s="114">
        <f t="shared" si="1891"/>
        <v>2935342.4299999997</v>
      </c>
      <c r="V2844" s="114">
        <f>SUBTOTAL(9,V2842:V2843)</f>
        <v>0</v>
      </c>
      <c r="W2844" s="466" t="s">
        <v>18</v>
      </c>
      <c r="X2844" s="466" t="s">
        <v>18</v>
      </c>
      <c r="Y2844" s="468" t="s">
        <v>18</v>
      </c>
    </row>
    <row r="2845" spans="1:25" ht="15" x14ac:dyDescent="0.25">
      <c r="A2845" s="484"/>
      <c r="B2845" s="97"/>
      <c r="C2845" s="97"/>
      <c r="D2845" s="211"/>
      <c r="E2845" s="402" t="s">
        <v>671</v>
      </c>
      <c r="F2845" s="428" t="s">
        <v>878</v>
      </c>
      <c r="G2845" s="429" t="s">
        <v>38</v>
      </c>
      <c r="H2845" s="429" t="s">
        <v>619</v>
      </c>
      <c r="I2845" s="429"/>
      <c r="J2845" s="443" t="s">
        <v>624</v>
      </c>
      <c r="K2845" s="429">
        <v>2</v>
      </c>
      <c r="L2845" s="113">
        <v>1072.3</v>
      </c>
      <c r="M2845" s="308">
        <v>969.7</v>
      </c>
      <c r="N2845" s="308"/>
      <c r="O2845" s="431">
        <v>57</v>
      </c>
      <c r="P2845" s="353" t="s">
        <v>2129</v>
      </c>
      <c r="Q2845" s="113">
        <v>11376996</v>
      </c>
      <c r="R2845" s="113">
        <v>0</v>
      </c>
      <c r="S2845" s="113">
        <f>Q2845-U2845</f>
        <v>5178265.96</v>
      </c>
      <c r="T2845" s="113">
        <v>0</v>
      </c>
      <c r="U2845" s="113">
        <v>6198730.04</v>
      </c>
      <c r="V2845" s="113">
        <v>0</v>
      </c>
      <c r="W2845" s="113">
        <f>Q2845/L2845</f>
        <v>10609.900214492214</v>
      </c>
      <c r="X2845" s="113">
        <v>10609.9</v>
      </c>
      <c r="Y2845" s="120">
        <v>44926</v>
      </c>
    </row>
    <row r="2846" spans="1:25" ht="15" x14ac:dyDescent="0.25">
      <c r="A2846" s="484"/>
      <c r="B2846" s="97"/>
      <c r="C2846" s="97"/>
      <c r="D2846" s="211"/>
      <c r="E2846" s="402"/>
      <c r="F2846" s="618" t="s">
        <v>31</v>
      </c>
      <c r="G2846" s="352" t="s">
        <v>18</v>
      </c>
      <c r="H2846" s="352" t="s">
        <v>18</v>
      </c>
      <c r="I2846" s="352" t="s">
        <v>18</v>
      </c>
      <c r="J2846" s="352" t="s">
        <v>18</v>
      </c>
      <c r="K2846" s="352" t="s">
        <v>18</v>
      </c>
      <c r="L2846" s="114">
        <f>L2845</f>
        <v>1072.3</v>
      </c>
      <c r="M2846" s="114">
        <f>M2845</f>
        <v>969.7</v>
      </c>
      <c r="N2846" s="114">
        <f>N2845</f>
        <v>0</v>
      </c>
      <c r="O2846" s="465">
        <f>O2845</f>
        <v>57</v>
      </c>
      <c r="P2846" s="352" t="s">
        <v>18</v>
      </c>
      <c r="Q2846" s="114">
        <f>SUM(Q2845:Q2845)</f>
        <v>11376996</v>
      </c>
      <c r="R2846" s="114">
        <f t="shared" ref="R2846:U2846" si="1892">SUM(R2845:R2845)</f>
        <v>0</v>
      </c>
      <c r="S2846" s="114">
        <f t="shared" si="1892"/>
        <v>5178265.96</v>
      </c>
      <c r="T2846" s="114">
        <f t="shared" si="1892"/>
        <v>0</v>
      </c>
      <c r="U2846" s="114">
        <f t="shared" si="1892"/>
        <v>6198730.04</v>
      </c>
      <c r="V2846" s="114">
        <f>SUBTOTAL(9,V2845:V2845)</f>
        <v>0</v>
      </c>
      <c r="W2846" s="466" t="s">
        <v>18</v>
      </c>
      <c r="X2846" s="466" t="s">
        <v>18</v>
      </c>
      <c r="Y2846" s="468" t="s">
        <v>18</v>
      </c>
    </row>
    <row r="2847" spans="1:25" ht="15" x14ac:dyDescent="0.25">
      <c r="A2847" s="484"/>
      <c r="B2847" s="97"/>
      <c r="C2847" s="97"/>
      <c r="D2847" s="211"/>
      <c r="E2847" s="402" t="s">
        <v>672</v>
      </c>
      <c r="F2847" s="428" t="s">
        <v>832</v>
      </c>
      <c r="G2847" s="429" t="s">
        <v>38</v>
      </c>
      <c r="H2847" s="443" t="s">
        <v>619</v>
      </c>
      <c r="I2847" s="429"/>
      <c r="J2847" s="443" t="s">
        <v>620</v>
      </c>
      <c r="K2847" s="429">
        <v>3</v>
      </c>
      <c r="L2847" s="113">
        <v>1091.4000000000001</v>
      </c>
      <c r="M2847" s="308">
        <v>1015.3</v>
      </c>
      <c r="N2847" s="308">
        <v>537</v>
      </c>
      <c r="O2847" s="431">
        <v>51</v>
      </c>
      <c r="P2847" s="353" t="s">
        <v>2111</v>
      </c>
      <c r="Q2847" s="113">
        <v>951035</v>
      </c>
      <c r="R2847" s="113">
        <v>0</v>
      </c>
      <c r="S2847" s="113">
        <f t="shared" ref="S2847:S2850" si="1893">Q2847-U2847</f>
        <v>432865.77</v>
      </c>
      <c r="T2847" s="113">
        <v>0</v>
      </c>
      <c r="U2847" s="113">
        <v>518169.23</v>
      </c>
      <c r="V2847" s="113">
        <v>0</v>
      </c>
      <c r="W2847" s="113">
        <f t="shared" ref="W2847:W2850" si="1894">Q2847/L2847</f>
        <v>871.38995785229974</v>
      </c>
      <c r="X2847" s="113">
        <v>871.39</v>
      </c>
      <c r="Y2847" s="120">
        <v>44926</v>
      </c>
    </row>
    <row r="2848" spans="1:25" ht="15" x14ac:dyDescent="0.25">
      <c r="A2848" s="484"/>
      <c r="B2848" s="97"/>
      <c r="C2848" s="97"/>
      <c r="D2848" s="211"/>
      <c r="E2848" s="402" t="s">
        <v>672</v>
      </c>
      <c r="F2848" s="428" t="s">
        <v>832</v>
      </c>
      <c r="G2848" s="429" t="s">
        <v>38</v>
      </c>
      <c r="H2848" s="429" t="s">
        <v>619</v>
      </c>
      <c r="I2848" s="429"/>
      <c r="J2848" s="443" t="s">
        <v>620</v>
      </c>
      <c r="K2848" s="429">
        <v>3</v>
      </c>
      <c r="L2848" s="113">
        <v>1091.4000000000001</v>
      </c>
      <c r="M2848" s="308">
        <v>1015.3</v>
      </c>
      <c r="N2848" s="308">
        <v>537</v>
      </c>
      <c r="O2848" s="431">
        <v>51</v>
      </c>
      <c r="P2848" s="353" t="s">
        <v>2137</v>
      </c>
      <c r="Q2848" s="113">
        <v>2658945</v>
      </c>
      <c r="R2848" s="113">
        <v>0</v>
      </c>
      <c r="S2848" s="113">
        <f t="shared" si="1893"/>
        <v>1210224.95</v>
      </c>
      <c r="T2848" s="113">
        <v>0</v>
      </c>
      <c r="U2848" s="113">
        <v>1448720.05</v>
      </c>
      <c r="V2848" s="113">
        <v>0</v>
      </c>
      <c r="W2848" s="113">
        <f t="shared" si="1894"/>
        <v>2436.2699285321605</v>
      </c>
      <c r="X2848" s="113">
        <v>2436.27</v>
      </c>
      <c r="Y2848" s="120">
        <v>44926</v>
      </c>
    </row>
    <row r="2849" spans="1:25" x14ac:dyDescent="0.25">
      <c r="A2849" s="437"/>
      <c r="B2849" s="34"/>
      <c r="C2849" s="34"/>
      <c r="D2849" s="132"/>
      <c r="E2849" s="402" t="s">
        <v>672</v>
      </c>
      <c r="F2849" s="428" t="s">
        <v>832</v>
      </c>
      <c r="G2849" s="429" t="s">
        <v>38</v>
      </c>
      <c r="H2849" s="429" t="s">
        <v>619</v>
      </c>
      <c r="I2849" s="429"/>
      <c r="J2849" s="443" t="s">
        <v>620</v>
      </c>
      <c r="K2849" s="429">
        <v>3</v>
      </c>
      <c r="L2849" s="113">
        <v>1091.4000000000001</v>
      </c>
      <c r="M2849" s="308">
        <v>1015.3</v>
      </c>
      <c r="N2849" s="308">
        <v>537</v>
      </c>
      <c r="O2849" s="431">
        <v>51</v>
      </c>
      <c r="P2849" s="353" t="s">
        <v>2138</v>
      </c>
      <c r="Q2849" s="113">
        <v>4081192</v>
      </c>
      <c r="R2849" s="113">
        <v>0</v>
      </c>
      <c r="S2849" s="113">
        <f t="shared" si="1893"/>
        <v>1857563.9500000002</v>
      </c>
      <c r="T2849" s="113">
        <v>0</v>
      </c>
      <c r="U2849" s="113">
        <v>2223628.0499999998</v>
      </c>
      <c r="V2849" s="113">
        <v>0</v>
      </c>
      <c r="W2849" s="113">
        <f t="shared" si="1894"/>
        <v>3739.4099321971776</v>
      </c>
      <c r="X2849" s="113">
        <v>3739.41</v>
      </c>
      <c r="Y2849" s="120">
        <v>44926</v>
      </c>
    </row>
    <row r="2850" spans="1:25" ht="15" x14ac:dyDescent="0.25">
      <c r="A2850" s="484"/>
      <c r="B2850" s="97"/>
      <c r="C2850" s="97"/>
      <c r="D2850" s="211"/>
      <c r="E2850" s="402" t="s">
        <v>672</v>
      </c>
      <c r="F2850" s="428" t="s">
        <v>832</v>
      </c>
      <c r="G2850" s="429" t="s">
        <v>38</v>
      </c>
      <c r="H2850" s="429" t="s">
        <v>619</v>
      </c>
      <c r="I2850" s="429"/>
      <c r="J2850" s="443" t="s">
        <v>620</v>
      </c>
      <c r="K2850" s="429">
        <v>3</v>
      </c>
      <c r="L2850" s="113">
        <v>1091.4000000000001</v>
      </c>
      <c r="M2850" s="308">
        <v>1015.3</v>
      </c>
      <c r="N2850" s="308">
        <v>537</v>
      </c>
      <c r="O2850" s="431">
        <v>51</v>
      </c>
      <c r="P2850" s="353" t="s">
        <v>2120</v>
      </c>
      <c r="Q2850" s="113">
        <v>927919</v>
      </c>
      <c r="R2850" s="113">
        <v>0</v>
      </c>
      <c r="S2850" s="113">
        <f t="shared" si="1893"/>
        <v>422344.47</v>
      </c>
      <c r="T2850" s="113">
        <v>0</v>
      </c>
      <c r="U2850" s="113">
        <v>505574.53</v>
      </c>
      <c r="V2850" s="113">
        <v>0</v>
      </c>
      <c r="W2850" s="113">
        <f t="shared" si="1894"/>
        <v>850.20982224665556</v>
      </c>
      <c r="X2850" s="113">
        <v>850.21</v>
      </c>
      <c r="Y2850" s="120">
        <v>44926</v>
      </c>
    </row>
    <row r="2851" spans="1:25" ht="15" x14ac:dyDescent="0.25">
      <c r="A2851" s="484"/>
      <c r="B2851" s="97"/>
      <c r="C2851" s="97"/>
      <c r="D2851" s="211"/>
      <c r="E2851" s="402"/>
      <c r="F2851" s="618" t="s">
        <v>31</v>
      </c>
      <c r="G2851" s="352" t="s">
        <v>18</v>
      </c>
      <c r="H2851" s="352" t="s">
        <v>18</v>
      </c>
      <c r="I2851" s="352" t="s">
        <v>18</v>
      </c>
      <c r="J2851" s="352" t="s">
        <v>18</v>
      </c>
      <c r="K2851" s="352" t="s">
        <v>18</v>
      </c>
      <c r="L2851" s="114">
        <f>L2850</f>
        <v>1091.4000000000001</v>
      </c>
      <c r="M2851" s="114">
        <f>M2850</f>
        <v>1015.3</v>
      </c>
      <c r="N2851" s="114">
        <f>N2850</f>
        <v>537</v>
      </c>
      <c r="O2851" s="465">
        <f>O2850</f>
        <v>51</v>
      </c>
      <c r="P2851" s="352" t="s">
        <v>18</v>
      </c>
      <c r="Q2851" s="114">
        <f>SUM(Q2847:Q2850)</f>
        <v>8619091</v>
      </c>
      <c r="R2851" s="114">
        <f t="shared" ref="R2851:U2851" si="1895">SUM(R2847:R2850)</f>
        <v>0</v>
      </c>
      <c r="S2851" s="114">
        <f t="shared" si="1895"/>
        <v>3922999.1399999997</v>
      </c>
      <c r="T2851" s="114">
        <f t="shared" si="1895"/>
        <v>0</v>
      </c>
      <c r="U2851" s="114">
        <f t="shared" si="1895"/>
        <v>4696091.8600000003</v>
      </c>
      <c r="V2851" s="114">
        <f>SUBTOTAL(9,V2847:V2850)</f>
        <v>0</v>
      </c>
      <c r="W2851" s="466" t="s">
        <v>18</v>
      </c>
      <c r="X2851" s="466" t="s">
        <v>18</v>
      </c>
      <c r="Y2851" s="468" t="s">
        <v>18</v>
      </c>
    </row>
    <row r="2852" spans="1:25" ht="15" x14ac:dyDescent="0.25">
      <c r="A2852" s="484"/>
      <c r="B2852" s="97"/>
      <c r="C2852" s="97"/>
      <c r="D2852" s="211"/>
      <c r="E2852" s="402" t="s">
        <v>677</v>
      </c>
      <c r="F2852" s="428" t="s">
        <v>834</v>
      </c>
      <c r="G2852" s="429" t="s">
        <v>38</v>
      </c>
      <c r="H2852" s="443" t="s">
        <v>609</v>
      </c>
      <c r="I2852" s="429"/>
      <c r="J2852" s="443" t="s">
        <v>600</v>
      </c>
      <c r="K2852" s="429">
        <v>5</v>
      </c>
      <c r="L2852" s="113">
        <v>3220.2</v>
      </c>
      <c r="M2852" s="308">
        <v>2862.8</v>
      </c>
      <c r="N2852" s="308"/>
      <c r="O2852" s="431">
        <v>162</v>
      </c>
      <c r="P2852" s="353" t="s">
        <v>2137</v>
      </c>
      <c r="Q2852" s="113">
        <v>1887134</v>
      </c>
      <c r="R2852" s="113">
        <v>0</v>
      </c>
      <c r="S2852" s="113">
        <f>Q2852-U2852</f>
        <v>858933.39</v>
      </c>
      <c r="T2852" s="113">
        <v>0</v>
      </c>
      <c r="U2852" s="113">
        <v>1028200.61</v>
      </c>
      <c r="V2852" s="113">
        <v>0</v>
      </c>
      <c r="W2852" s="113">
        <f>Q2852/L2852</f>
        <v>586.03006024470528</v>
      </c>
      <c r="X2852" s="113">
        <v>586.03</v>
      </c>
      <c r="Y2852" s="120">
        <v>44926</v>
      </c>
    </row>
    <row r="2853" spans="1:25" ht="15" x14ac:dyDescent="0.25">
      <c r="A2853" s="484"/>
      <c r="B2853" s="97"/>
      <c r="C2853" s="97"/>
      <c r="D2853" s="211"/>
      <c r="E2853" s="402"/>
      <c r="F2853" s="618" t="s">
        <v>31</v>
      </c>
      <c r="G2853" s="352" t="s">
        <v>18</v>
      </c>
      <c r="H2853" s="352" t="s">
        <v>18</v>
      </c>
      <c r="I2853" s="352" t="s">
        <v>18</v>
      </c>
      <c r="J2853" s="352" t="s">
        <v>18</v>
      </c>
      <c r="K2853" s="352" t="s">
        <v>18</v>
      </c>
      <c r="L2853" s="114">
        <f>L2852</f>
        <v>3220.2</v>
      </c>
      <c r="M2853" s="114">
        <f>M2852</f>
        <v>2862.8</v>
      </c>
      <c r="N2853" s="114">
        <f>N2852</f>
        <v>0</v>
      </c>
      <c r="O2853" s="465">
        <f>O2852</f>
        <v>162</v>
      </c>
      <c r="P2853" s="352" t="s">
        <v>18</v>
      </c>
      <c r="Q2853" s="114">
        <f>SUM(Q2852:Q2852)</f>
        <v>1887134</v>
      </c>
      <c r="R2853" s="114">
        <f t="shared" ref="R2853:U2853" si="1896">SUM(R2852:R2852)</f>
        <v>0</v>
      </c>
      <c r="S2853" s="114">
        <f t="shared" si="1896"/>
        <v>858933.39</v>
      </c>
      <c r="T2853" s="114">
        <f t="shared" si="1896"/>
        <v>0</v>
      </c>
      <c r="U2853" s="114">
        <f t="shared" si="1896"/>
        <v>1028200.61</v>
      </c>
      <c r="V2853" s="114">
        <f>SUBTOTAL(9,V2852:V2852)</f>
        <v>0</v>
      </c>
      <c r="W2853" s="466" t="s">
        <v>18</v>
      </c>
      <c r="X2853" s="466" t="s">
        <v>18</v>
      </c>
      <c r="Y2853" s="468" t="s">
        <v>18</v>
      </c>
    </row>
    <row r="2854" spans="1:25" ht="15" x14ac:dyDescent="0.25">
      <c r="A2854" s="484"/>
      <c r="B2854" s="97"/>
      <c r="C2854" s="97"/>
      <c r="D2854" s="211"/>
      <c r="E2854" s="402" t="s">
        <v>678</v>
      </c>
      <c r="F2854" s="428" t="s">
        <v>835</v>
      </c>
      <c r="G2854" s="429" t="s">
        <v>38</v>
      </c>
      <c r="H2854" s="429" t="s">
        <v>623</v>
      </c>
      <c r="I2854" s="429"/>
      <c r="J2854" s="443" t="s">
        <v>608</v>
      </c>
      <c r="K2854" s="429">
        <v>4</v>
      </c>
      <c r="L2854" s="113">
        <v>2608.8000000000002</v>
      </c>
      <c r="M2854" s="308">
        <v>2403.4</v>
      </c>
      <c r="N2854" s="308">
        <v>679.8</v>
      </c>
      <c r="O2854" s="431">
        <v>156</v>
      </c>
      <c r="P2854" s="353" t="s">
        <v>2115</v>
      </c>
      <c r="Q2854" s="113">
        <v>1676467</v>
      </c>
      <c r="R2854" s="113">
        <v>0</v>
      </c>
      <c r="S2854" s="113">
        <f t="shared" ref="S2854:S2856" si="1897">Q2854-U2854</f>
        <v>763047.82</v>
      </c>
      <c r="T2854" s="113">
        <v>0</v>
      </c>
      <c r="U2854" s="113">
        <v>913419.18</v>
      </c>
      <c r="V2854" s="113">
        <v>0</v>
      </c>
      <c r="W2854" s="113">
        <f t="shared" ref="W2854:W2856" si="1898">Q2854/L2854</f>
        <v>642.61997853419189</v>
      </c>
      <c r="X2854" s="113">
        <v>642.62</v>
      </c>
      <c r="Y2854" s="120">
        <v>44926</v>
      </c>
    </row>
    <row r="2855" spans="1:25" ht="15" x14ac:dyDescent="0.25">
      <c r="A2855" s="484"/>
      <c r="B2855" s="97"/>
      <c r="C2855" s="97"/>
      <c r="D2855" s="211"/>
      <c r="E2855" s="402" t="s">
        <v>678</v>
      </c>
      <c r="F2855" s="428" t="s">
        <v>835</v>
      </c>
      <c r="G2855" s="429" t="s">
        <v>38</v>
      </c>
      <c r="H2855" s="429" t="s">
        <v>623</v>
      </c>
      <c r="I2855" s="429"/>
      <c r="J2855" s="443" t="s">
        <v>608</v>
      </c>
      <c r="K2855" s="429">
        <v>4</v>
      </c>
      <c r="L2855" s="113">
        <v>2608.8000000000002</v>
      </c>
      <c r="M2855" s="308">
        <v>2403.4</v>
      </c>
      <c r="N2855" s="308">
        <v>679.8</v>
      </c>
      <c r="O2855" s="431">
        <v>156</v>
      </c>
      <c r="P2855" s="353" t="s">
        <v>2120</v>
      </c>
      <c r="Q2855" s="113">
        <v>1121106</v>
      </c>
      <c r="R2855" s="113">
        <v>0</v>
      </c>
      <c r="S2855" s="113">
        <f t="shared" si="1897"/>
        <v>510273.98</v>
      </c>
      <c r="T2855" s="113">
        <v>0</v>
      </c>
      <c r="U2855" s="113">
        <v>610832.02</v>
      </c>
      <c r="V2855" s="113">
        <v>0</v>
      </c>
      <c r="W2855" s="113">
        <f t="shared" si="1898"/>
        <v>429.74011039558417</v>
      </c>
      <c r="X2855" s="113">
        <v>429.74</v>
      </c>
      <c r="Y2855" s="120">
        <v>44926</v>
      </c>
    </row>
    <row r="2856" spans="1:25" ht="15" x14ac:dyDescent="0.25">
      <c r="A2856" s="484"/>
      <c r="B2856" s="97"/>
      <c r="C2856" s="97"/>
      <c r="D2856" s="211"/>
      <c r="E2856" s="402" t="s">
        <v>678</v>
      </c>
      <c r="F2856" s="428" t="s">
        <v>835</v>
      </c>
      <c r="G2856" s="429" t="s">
        <v>38</v>
      </c>
      <c r="H2856" s="443" t="s">
        <v>623</v>
      </c>
      <c r="I2856" s="429"/>
      <c r="J2856" s="443" t="s">
        <v>608</v>
      </c>
      <c r="K2856" s="429">
        <v>4</v>
      </c>
      <c r="L2856" s="113">
        <v>2608.8000000000002</v>
      </c>
      <c r="M2856" s="308">
        <v>2403.4</v>
      </c>
      <c r="N2856" s="308">
        <v>679.8</v>
      </c>
      <c r="O2856" s="431">
        <v>156</v>
      </c>
      <c r="P2856" s="353" t="s">
        <v>2129</v>
      </c>
      <c r="Q2856" s="113">
        <v>11520800</v>
      </c>
      <c r="R2856" s="113">
        <v>0</v>
      </c>
      <c r="S2856" s="113">
        <f t="shared" si="1897"/>
        <v>5243718.68</v>
      </c>
      <c r="T2856" s="113">
        <v>0</v>
      </c>
      <c r="U2856" s="113">
        <v>6277081.3200000003</v>
      </c>
      <c r="V2856" s="113">
        <v>0</v>
      </c>
      <c r="W2856" s="113">
        <f t="shared" si="1898"/>
        <v>4416.1300214658077</v>
      </c>
      <c r="X2856" s="113">
        <v>4416.13</v>
      </c>
      <c r="Y2856" s="120">
        <v>44926</v>
      </c>
    </row>
    <row r="2857" spans="1:25" ht="15" x14ac:dyDescent="0.25">
      <c r="A2857" s="484"/>
      <c r="B2857" s="97"/>
      <c r="C2857" s="97"/>
      <c r="D2857" s="211"/>
      <c r="E2857" s="402"/>
      <c r="F2857" s="618" t="s">
        <v>31</v>
      </c>
      <c r="G2857" s="352" t="s">
        <v>18</v>
      </c>
      <c r="H2857" s="352" t="s">
        <v>18</v>
      </c>
      <c r="I2857" s="352" t="s">
        <v>18</v>
      </c>
      <c r="J2857" s="352" t="s">
        <v>18</v>
      </c>
      <c r="K2857" s="352" t="s">
        <v>18</v>
      </c>
      <c r="L2857" s="114">
        <f>L2856</f>
        <v>2608.8000000000002</v>
      </c>
      <c r="M2857" s="114">
        <f>M2856</f>
        <v>2403.4</v>
      </c>
      <c r="N2857" s="114">
        <f>N2856</f>
        <v>679.8</v>
      </c>
      <c r="O2857" s="465">
        <f>O2856</f>
        <v>156</v>
      </c>
      <c r="P2857" s="352" t="s">
        <v>18</v>
      </c>
      <c r="Q2857" s="114">
        <f>SUM(Q2854:Q2856)</f>
        <v>14318373</v>
      </c>
      <c r="R2857" s="114">
        <f t="shared" ref="R2857:U2857" si="1899">SUM(R2854:R2856)</f>
        <v>0</v>
      </c>
      <c r="S2857" s="114">
        <f t="shared" si="1899"/>
        <v>6517040.4799999995</v>
      </c>
      <c r="T2857" s="114">
        <f t="shared" si="1899"/>
        <v>0</v>
      </c>
      <c r="U2857" s="114">
        <f t="shared" si="1899"/>
        <v>7801332.5200000005</v>
      </c>
      <c r="V2857" s="114">
        <f>SUBTOTAL(9,V2854:V2856)</f>
        <v>0</v>
      </c>
      <c r="W2857" s="466" t="s">
        <v>18</v>
      </c>
      <c r="X2857" s="466" t="s">
        <v>18</v>
      </c>
      <c r="Y2857" s="468" t="s">
        <v>18</v>
      </c>
    </row>
    <row r="2858" spans="1:25" ht="15" x14ac:dyDescent="0.25">
      <c r="A2858" s="484"/>
      <c r="B2858" s="97"/>
      <c r="C2858" s="97"/>
      <c r="D2858" s="211"/>
      <c r="E2858" s="402" t="s">
        <v>673</v>
      </c>
      <c r="F2858" s="428" t="s">
        <v>837</v>
      </c>
      <c r="G2858" s="429" t="s">
        <v>38</v>
      </c>
      <c r="H2858" s="443" t="s">
        <v>625</v>
      </c>
      <c r="I2858" s="429"/>
      <c r="J2858" s="443" t="s">
        <v>624</v>
      </c>
      <c r="K2858" s="429">
        <v>2</v>
      </c>
      <c r="L2858" s="113">
        <v>1007.2</v>
      </c>
      <c r="M2858" s="308">
        <v>929.8</v>
      </c>
      <c r="N2858" s="308">
        <v>611.29999999999995</v>
      </c>
      <c r="O2858" s="431">
        <v>48</v>
      </c>
      <c r="P2858" s="353" t="s">
        <v>2111</v>
      </c>
      <c r="Q2858" s="113">
        <v>1094222</v>
      </c>
      <c r="R2858" s="113">
        <v>0</v>
      </c>
      <c r="S2858" s="113">
        <f>Q2858-U2858</f>
        <v>498037.67000000004</v>
      </c>
      <c r="T2858" s="113">
        <v>0</v>
      </c>
      <c r="U2858" s="113">
        <v>596184.32999999996</v>
      </c>
      <c r="V2858" s="113">
        <v>0</v>
      </c>
      <c r="W2858" s="113">
        <f>Q2858/L2858</f>
        <v>1086.3999205718824</v>
      </c>
      <c r="X2858" s="113">
        <v>1086.4000000000001</v>
      </c>
      <c r="Y2858" s="120">
        <v>44926</v>
      </c>
    </row>
    <row r="2859" spans="1:25" ht="15" x14ac:dyDescent="0.25">
      <c r="A2859" s="484"/>
      <c r="B2859" s="97"/>
      <c r="C2859" s="97"/>
      <c r="D2859" s="211"/>
      <c r="E2859" s="402"/>
      <c r="F2859" s="618" t="s">
        <v>31</v>
      </c>
      <c r="G2859" s="352" t="s">
        <v>18</v>
      </c>
      <c r="H2859" s="352" t="s">
        <v>18</v>
      </c>
      <c r="I2859" s="352" t="s">
        <v>18</v>
      </c>
      <c r="J2859" s="352" t="s">
        <v>18</v>
      </c>
      <c r="K2859" s="352" t="s">
        <v>18</v>
      </c>
      <c r="L2859" s="114">
        <f>L2858</f>
        <v>1007.2</v>
      </c>
      <c r="M2859" s="114">
        <f>M2858</f>
        <v>929.8</v>
      </c>
      <c r="N2859" s="114">
        <f>N2858</f>
        <v>611.29999999999995</v>
      </c>
      <c r="O2859" s="465">
        <f>O2858</f>
        <v>48</v>
      </c>
      <c r="P2859" s="352" t="s">
        <v>18</v>
      </c>
      <c r="Q2859" s="114">
        <f>SUM(Q2858:Q2858)</f>
        <v>1094222</v>
      </c>
      <c r="R2859" s="114">
        <f t="shared" ref="R2859:U2859" si="1900">SUM(R2858:R2858)</f>
        <v>0</v>
      </c>
      <c r="S2859" s="114">
        <f t="shared" si="1900"/>
        <v>498037.67000000004</v>
      </c>
      <c r="T2859" s="114">
        <f t="shared" si="1900"/>
        <v>0</v>
      </c>
      <c r="U2859" s="114">
        <f t="shared" si="1900"/>
        <v>596184.32999999996</v>
      </c>
      <c r="V2859" s="114">
        <f>SUBTOTAL(9,V2858:V2858)</f>
        <v>0</v>
      </c>
      <c r="W2859" s="466" t="s">
        <v>18</v>
      </c>
      <c r="X2859" s="466" t="s">
        <v>18</v>
      </c>
      <c r="Y2859" s="468" t="s">
        <v>18</v>
      </c>
    </row>
    <row r="2860" spans="1:25" ht="15" x14ac:dyDescent="0.25">
      <c r="A2860" s="484"/>
      <c r="B2860" s="97"/>
      <c r="C2860" s="97"/>
      <c r="D2860" s="211"/>
      <c r="E2860" s="402" t="s">
        <v>664</v>
      </c>
      <c r="F2860" s="428" t="s">
        <v>1097</v>
      </c>
      <c r="G2860" s="429" t="s">
        <v>38</v>
      </c>
      <c r="H2860" s="443" t="s">
        <v>626</v>
      </c>
      <c r="I2860" s="429"/>
      <c r="J2860" s="443" t="s">
        <v>624</v>
      </c>
      <c r="K2860" s="429">
        <v>2</v>
      </c>
      <c r="L2860" s="113">
        <v>492.6</v>
      </c>
      <c r="M2860" s="308">
        <v>436.7</v>
      </c>
      <c r="N2860" s="308"/>
      <c r="O2860" s="431">
        <v>24</v>
      </c>
      <c r="P2860" s="353" t="s">
        <v>2129</v>
      </c>
      <c r="Q2860" s="113">
        <v>5226437</v>
      </c>
      <c r="R2860" s="113">
        <v>0</v>
      </c>
      <c r="S2860" s="113">
        <f>Q2860-U2860</f>
        <v>2378824.85</v>
      </c>
      <c r="T2860" s="113">
        <v>0</v>
      </c>
      <c r="U2860" s="113">
        <v>2847612.15</v>
      </c>
      <c r="V2860" s="113">
        <v>0</v>
      </c>
      <c r="W2860" s="113">
        <f>Q2860/L2860</f>
        <v>10609.900527811611</v>
      </c>
      <c r="X2860" s="113">
        <v>10609.9</v>
      </c>
      <c r="Y2860" s="120">
        <v>44926</v>
      </c>
    </row>
    <row r="2861" spans="1:25" ht="15" x14ac:dyDescent="0.25">
      <c r="A2861" s="484"/>
      <c r="B2861" s="97"/>
      <c r="C2861" s="97"/>
      <c r="D2861" s="211"/>
      <c r="E2861" s="402"/>
      <c r="F2861" s="618" t="s">
        <v>31</v>
      </c>
      <c r="G2861" s="352" t="s">
        <v>18</v>
      </c>
      <c r="H2861" s="352" t="s">
        <v>18</v>
      </c>
      <c r="I2861" s="352" t="s">
        <v>18</v>
      </c>
      <c r="J2861" s="352" t="s">
        <v>18</v>
      </c>
      <c r="K2861" s="352" t="s">
        <v>18</v>
      </c>
      <c r="L2861" s="114">
        <f>L2860</f>
        <v>492.6</v>
      </c>
      <c r="M2861" s="114">
        <f>M2860</f>
        <v>436.7</v>
      </c>
      <c r="N2861" s="114">
        <f>N2860</f>
        <v>0</v>
      </c>
      <c r="O2861" s="465">
        <f>O2860</f>
        <v>24</v>
      </c>
      <c r="P2861" s="352" t="s">
        <v>18</v>
      </c>
      <c r="Q2861" s="114">
        <f>SUM(Q2860:Q2860)</f>
        <v>5226437</v>
      </c>
      <c r="R2861" s="114">
        <f t="shared" ref="R2861:U2861" si="1901">SUM(R2860:R2860)</f>
        <v>0</v>
      </c>
      <c r="S2861" s="114">
        <f t="shared" si="1901"/>
        <v>2378824.85</v>
      </c>
      <c r="T2861" s="114">
        <f t="shared" si="1901"/>
        <v>0</v>
      </c>
      <c r="U2861" s="114">
        <f t="shared" si="1901"/>
        <v>2847612.15</v>
      </c>
      <c r="V2861" s="114">
        <f>SUBTOTAL(9,V2860:V2860)</f>
        <v>0</v>
      </c>
      <c r="W2861" s="466" t="s">
        <v>18</v>
      </c>
      <c r="X2861" s="466" t="s">
        <v>18</v>
      </c>
      <c r="Y2861" s="468" t="s">
        <v>18</v>
      </c>
    </row>
    <row r="2862" spans="1:25" x14ac:dyDescent="0.25">
      <c r="A2862" s="437"/>
      <c r="B2862" s="34"/>
      <c r="C2862" s="34"/>
      <c r="D2862" s="132"/>
      <c r="E2862" s="402" t="s">
        <v>679</v>
      </c>
      <c r="F2862" s="428" t="s">
        <v>839</v>
      </c>
      <c r="G2862" s="429" t="s">
        <v>38</v>
      </c>
      <c r="H2862" s="443" t="s">
        <v>627</v>
      </c>
      <c r="I2862" s="429"/>
      <c r="J2862" s="443" t="s">
        <v>620</v>
      </c>
      <c r="K2862" s="429">
        <v>3</v>
      </c>
      <c r="L2862" s="113">
        <v>746.3</v>
      </c>
      <c r="M2862" s="308">
        <v>628.20000000000005</v>
      </c>
      <c r="N2862" s="308">
        <v>299.7</v>
      </c>
      <c r="O2862" s="431">
        <v>24</v>
      </c>
      <c r="P2862" s="353" t="s">
        <v>83</v>
      </c>
      <c r="Q2862" s="113">
        <v>176836</v>
      </c>
      <c r="R2862" s="113">
        <v>0</v>
      </c>
      <c r="S2862" s="113">
        <f t="shared" ref="S2862:S2871" si="1902">Q2862-U2862</f>
        <v>80487.31</v>
      </c>
      <c r="T2862" s="113">
        <v>0</v>
      </c>
      <c r="U2862" s="113">
        <v>96348.69</v>
      </c>
      <c r="V2862" s="113">
        <v>0</v>
      </c>
      <c r="W2862" s="113">
        <f t="shared" ref="W2862:W2871" si="1903">Q2862/L2862</f>
        <v>236.95028808790033</v>
      </c>
      <c r="X2862" s="113">
        <v>236.95</v>
      </c>
      <c r="Y2862" s="120">
        <v>44926</v>
      </c>
    </row>
    <row r="2863" spans="1:25" ht="15" x14ac:dyDescent="0.25">
      <c r="A2863" s="484"/>
      <c r="B2863" s="97"/>
      <c r="C2863" s="97"/>
      <c r="D2863" s="211"/>
      <c r="E2863" s="402" t="s">
        <v>679</v>
      </c>
      <c r="F2863" s="428" t="s">
        <v>839</v>
      </c>
      <c r="G2863" s="429" t="s">
        <v>38</v>
      </c>
      <c r="H2863" s="443" t="s">
        <v>627</v>
      </c>
      <c r="I2863" s="429"/>
      <c r="J2863" s="443" t="s">
        <v>620</v>
      </c>
      <c r="K2863" s="429">
        <v>3</v>
      </c>
      <c r="L2863" s="113">
        <v>746.3</v>
      </c>
      <c r="M2863" s="308">
        <v>628.20000000000005</v>
      </c>
      <c r="N2863" s="308">
        <v>299.7</v>
      </c>
      <c r="O2863" s="431">
        <v>24</v>
      </c>
      <c r="P2863" s="353" t="s">
        <v>45</v>
      </c>
      <c r="Q2863" s="113">
        <v>2262894</v>
      </c>
      <c r="R2863" s="113">
        <v>0</v>
      </c>
      <c r="S2863" s="113">
        <f t="shared" si="1902"/>
        <v>1029961.4199999999</v>
      </c>
      <c r="T2863" s="113">
        <v>0</v>
      </c>
      <c r="U2863" s="113">
        <v>1232932.58</v>
      </c>
      <c r="V2863" s="113">
        <v>0</v>
      </c>
      <c r="W2863" s="113">
        <f>Q2863/N2863</f>
        <v>7550.530530530531</v>
      </c>
      <c r="X2863" s="113">
        <v>7550.53</v>
      </c>
      <c r="Y2863" s="120">
        <v>44926</v>
      </c>
    </row>
    <row r="2864" spans="1:25" ht="15" x14ac:dyDescent="0.25">
      <c r="A2864" s="484"/>
      <c r="B2864" s="97"/>
      <c r="C2864" s="97"/>
      <c r="D2864" s="211"/>
      <c r="E2864" s="402" t="s">
        <v>679</v>
      </c>
      <c r="F2864" s="428" t="s">
        <v>839</v>
      </c>
      <c r="G2864" s="429" t="s">
        <v>38</v>
      </c>
      <c r="H2864" s="443" t="s">
        <v>627</v>
      </c>
      <c r="I2864" s="429"/>
      <c r="J2864" s="443" t="s">
        <v>620</v>
      </c>
      <c r="K2864" s="429">
        <v>3</v>
      </c>
      <c r="L2864" s="113">
        <v>746.3</v>
      </c>
      <c r="M2864" s="308">
        <v>628.20000000000005</v>
      </c>
      <c r="N2864" s="308">
        <v>299.7</v>
      </c>
      <c r="O2864" s="431">
        <v>24</v>
      </c>
      <c r="P2864" s="353" t="s">
        <v>436</v>
      </c>
      <c r="Q2864" s="113">
        <v>2720069</v>
      </c>
      <c r="R2864" s="113">
        <v>0</v>
      </c>
      <c r="S2864" s="113">
        <f t="shared" si="1902"/>
        <v>1238045.68</v>
      </c>
      <c r="T2864" s="113">
        <v>0</v>
      </c>
      <c r="U2864" s="113">
        <v>1482023.32</v>
      </c>
      <c r="V2864" s="113">
        <v>0</v>
      </c>
      <c r="W2864" s="113">
        <f t="shared" si="1903"/>
        <v>3644.7393809460004</v>
      </c>
      <c r="X2864" s="113">
        <v>3644.74</v>
      </c>
      <c r="Y2864" s="120">
        <v>44926</v>
      </c>
    </row>
    <row r="2865" spans="1:25" ht="15" x14ac:dyDescent="0.25">
      <c r="A2865" s="484"/>
      <c r="B2865" s="97"/>
      <c r="C2865" s="97"/>
      <c r="D2865" s="211"/>
      <c r="E2865" s="402" t="s">
        <v>679</v>
      </c>
      <c r="F2865" s="428" t="s">
        <v>839</v>
      </c>
      <c r="G2865" s="429" t="s">
        <v>38</v>
      </c>
      <c r="H2865" s="429" t="s">
        <v>627</v>
      </c>
      <c r="I2865" s="429"/>
      <c r="J2865" s="443" t="s">
        <v>620</v>
      </c>
      <c r="K2865" s="429">
        <v>3</v>
      </c>
      <c r="L2865" s="113">
        <v>746.3</v>
      </c>
      <c r="M2865" s="308">
        <v>628.20000000000005</v>
      </c>
      <c r="N2865" s="308">
        <v>299.7</v>
      </c>
      <c r="O2865" s="431">
        <v>24</v>
      </c>
      <c r="P2865" s="353" t="s">
        <v>2137</v>
      </c>
      <c r="Q2865" s="113">
        <v>1818188</v>
      </c>
      <c r="R2865" s="113">
        <v>0</v>
      </c>
      <c r="S2865" s="113">
        <f t="shared" si="1902"/>
        <v>827552.46</v>
      </c>
      <c r="T2865" s="113">
        <v>0</v>
      </c>
      <c r="U2865" s="113">
        <v>990635.54</v>
      </c>
      <c r="V2865" s="113">
        <v>0</v>
      </c>
      <c r="W2865" s="113">
        <f t="shared" si="1903"/>
        <v>2436.2695966769397</v>
      </c>
      <c r="X2865" s="113">
        <v>2436.27</v>
      </c>
      <c r="Y2865" s="120">
        <v>44926</v>
      </c>
    </row>
    <row r="2866" spans="1:25" ht="15" x14ac:dyDescent="0.25">
      <c r="A2866" s="484"/>
      <c r="B2866" s="97"/>
      <c r="C2866" s="97"/>
      <c r="D2866" s="211"/>
      <c r="E2866" s="402" t="s">
        <v>679</v>
      </c>
      <c r="F2866" s="428" t="s">
        <v>839</v>
      </c>
      <c r="G2866" s="429" t="s">
        <v>38</v>
      </c>
      <c r="H2866" s="429" t="s">
        <v>627</v>
      </c>
      <c r="I2866" s="429"/>
      <c r="J2866" s="443" t="s">
        <v>620</v>
      </c>
      <c r="K2866" s="429">
        <v>3</v>
      </c>
      <c r="L2866" s="113">
        <v>746.3</v>
      </c>
      <c r="M2866" s="308">
        <v>628.20000000000005</v>
      </c>
      <c r="N2866" s="308">
        <v>299.7</v>
      </c>
      <c r="O2866" s="431">
        <v>24</v>
      </c>
      <c r="P2866" s="353" t="s">
        <v>2138</v>
      </c>
      <c r="Q2866" s="113">
        <v>2790722</v>
      </c>
      <c r="R2866" s="113">
        <v>0</v>
      </c>
      <c r="S2866" s="113">
        <f t="shared" si="1902"/>
        <v>1270203.55</v>
      </c>
      <c r="T2866" s="113">
        <v>0</v>
      </c>
      <c r="U2866" s="113">
        <v>1520518.45</v>
      </c>
      <c r="V2866" s="113">
        <v>0</v>
      </c>
      <c r="W2866" s="113">
        <f t="shared" si="1903"/>
        <v>3739.4104247621603</v>
      </c>
      <c r="X2866" s="113">
        <v>3739.41</v>
      </c>
      <c r="Y2866" s="120">
        <v>44926</v>
      </c>
    </row>
    <row r="2867" spans="1:25" x14ac:dyDescent="0.25">
      <c r="A2867" s="437"/>
      <c r="B2867" s="34"/>
      <c r="C2867" s="34"/>
      <c r="D2867" s="132"/>
      <c r="E2867" s="402" t="s">
        <v>679</v>
      </c>
      <c r="F2867" s="428" t="s">
        <v>839</v>
      </c>
      <c r="G2867" s="429" t="s">
        <v>38</v>
      </c>
      <c r="H2867" s="429" t="s">
        <v>627</v>
      </c>
      <c r="I2867" s="429"/>
      <c r="J2867" s="443" t="s">
        <v>620</v>
      </c>
      <c r="K2867" s="429">
        <v>3</v>
      </c>
      <c r="L2867" s="113">
        <v>746.3</v>
      </c>
      <c r="M2867" s="308">
        <v>628.20000000000005</v>
      </c>
      <c r="N2867" s="308">
        <v>299.7</v>
      </c>
      <c r="O2867" s="431">
        <v>24</v>
      </c>
      <c r="P2867" s="353" t="s">
        <v>2120</v>
      </c>
      <c r="Q2867" s="113">
        <v>634512</v>
      </c>
      <c r="R2867" s="113">
        <v>0</v>
      </c>
      <c r="S2867" s="113">
        <f t="shared" si="1902"/>
        <v>288799.59999999998</v>
      </c>
      <c r="T2867" s="113">
        <v>0</v>
      </c>
      <c r="U2867" s="113">
        <v>345712.4</v>
      </c>
      <c r="V2867" s="113">
        <v>0</v>
      </c>
      <c r="W2867" s="113">
        <f t="shared" si="1903"/>
        <v>850.21037116441119</v>
      </c>
      <c r="X2867" s="113">
        <v>850.21</v>
      </c>
      <c r="Y2867" s="120">
        <v>44926</v>
      </c>
    </row>
    <row r="2868" spans="1:25" ht="15" x14ac:dyDescent="0.25">
      <c r="A2868" s="484"/>
      <c r="B2868" s="97"/>
      <c r="C2868" s="97"/>
      <c r="D2868" s="211"/>
      <c r="E2868" s="402" t="s">
        <v>679</v>
      </c>
      <c r="F2868" s="428" t="s">
        <v>839</v>
      </c>
      <c r="G2868" s="429" t="s">
        <v>38</v>
      </c>
      <c r="H2868" s="443" t="s">
        <v>627</v>
      </c>
      <c r="I2868" s="429"/>
      <c r="J2868" s="443" t="s">
        <v>620</v>
      </c>
      <c r="K2868" s="429">
        <v>3</v>
      </c>
      <c r="L2868" s="113">
        <v>746.3</v>
      </c>
      <c r="M2868" s="308">
        <v>628.20000000000005</v>
      </c>
      <c r="N2868" s="308">
        <v>299.7</v>
      </c>
      <c r="O2868" s="431">
        <v>24</v>
      </c>
      <c r="P2868" s="353" t="s">
        <v>2111</v>
      </c>
      <c r="Q2868" s="113">
        <v>650318</v>
      </c>
      <c r="R2868" s="113">
        <v>0</v>
      </c>
      <c r="S2868" s="113">
        <f t="shared" si="1902"/>
        <v>295993.74</v>
      </c>
      <c r="T2868" s="113">
        <v>0</v>
      </c>
      <c r="U2868" s="113">
        <v>354324.26</v>
      </c>
      <c r="V2868" s="113">
        <v>0</v>
      </c>
      <c r="W2868" s="113">
        <f t="shared" si="1903"/>
        <v>871.38952164009117</v>
      </c>
      <c r="X2868" s="113">
        <v>871.39</v>
      </c>
      <c r="Y2868" s="120">
        <v>44926</v>
      </c>
    </row>
    <row r="2869" spans="1:25" ht="15" x14ac:dyDescent="0.25">
      <c r="A2869" s="484"/>
      <c r="B2869" s="97"/>
      <c r="C2869" s="97"/>
      <c r="D2869" s="211"/>
      <c r="E2869" s="402" t="s">
        <v>679</v>
      </c>
      <c r="F2869" s="428" t="s">
        <v>839</v>
      </c>
      <c r="G2869" s="429" t="s">
        <v>38</v>
      </c>
      <c r="H2869" s="429" t="s">
        <v>627</v>
      </c>
      <c r="I2869" s="429"/>
      <c r="J2869" s="443" t="s">
        <v>620</v>
      </c>
      <c r="K2869" s="429">
        <v>3</v>
      </c>
      <c r="L2869" s="113">
        <v>746.3</v>
      </c>
      <c r="M2869" s="308">
        <v>628.20000000000005</v>
      </c>
      <c r="N2869" s="308">
        <v>299.7</v>
      </c>
      <c r="O2869" s="431">
        <v>24</v>
      </c>
      <c r="P2869" s="353" t="s">
        <v>2115</v>
      </c>
      <c r="Q2869" s="113">
        <v>834154</v>
      </c>
      <c r="R2869" s="113">
        <v>0</v>
      </c>
      <c r="S2869" s="113">
        <f t="shared" si="1902"/>
        <v>379667.12</v>
      </c>
      <c r="T2869" s="113">
        <v>0</v>
      </c>
      <c r="U2869" s="113">
        <v>454486.88</v>
      </c>
      <c r="V2869" s="113">
        <v>0</v>
      </c>
      <c r="W2869" s="113">
        <f t="shared" si="1903"/>
        <v>1117.7194157845372</v>
      </c>
      <c r="X2869" s="113">
        <v>1117.72</v>
      </c>
      <c r="Y2869" s="120">
        <v>44926</v>
      </c>
    </row>
    <row r="2870" spans="1:25" x14ac:dyDescent="0.25">
      <c r="A2870" s="437"/>
      <c r="B2870" s="34"/>
      <c r="C2870" s="34"/>
      <c r="D2870" s="132"/>
      <c r="E2870" s="402" t="s">
        <v>679</v>
      </c>
      <c r="F2870" s="428" t="s">
        <v>839</v>
      </c>
      <c r="G2870" s="429" t="s">
        <v>38</v>
      </c>
      <c r="H2870" s="429" t="s">
        <v>627</v>
      </c>
      <c r="I2870" s="429"/>
      <c r="J2870" s="443" t="s">
        <v>620</v>
      </c>
      <c r="K2870" s="429">
        <v>3</v>
      </c>
      <c r="L2870" s="113">
        <v>746.3</v>
      </c>
      <c r="M2870" s="308">
        <v>628.20000000000005</v>
      </c>
      <c r="N2870" s="308">
        <v>299.7</v>
      </c>
      <c r="O2870" s="431">
        <v>24</v>
      </c>
      <c r="P2870" s="353" t="s">
        <v>2135</v>
      </c>
      <c r="Q2870" s="113">
        <v>208039</v>
      </c>
      <c r="R2870" s="113">
        <v>0</v>
      </c>
      <c r="S2870" s="113">
        <f t="shared" si="1902"/>
        <v>94689.43</v>
      </c>
      <c r="T2870" s="113">
        <v>0</v>
      </c>
      <c r="U2870" s="113">
        <v>113349.57</v>
      </c>
      <c r="V2870" s="113">
        <v>0</v>
      </c>
      <c r="W2870" s="113">
        <f t="shared" si="1903"/>
        <v>278.76055205681365</v>
      </c>
      <c r="X2870" s="113">
        <v>278.76</v>
      </c>
      <c r="Y2870" s="120">
        <v>44926</v>
      </c>
    </row>
    <row r="2871" spans="1:25" ht="15" x14ac:dyDescent="0.25">
      <c r="A2871" s="484"/>
      <c r="B2871" s="97"/>
      <c r="C2871" s="97"/>
      <c r="D2871" s="211"/>
      <c r="E2871" s="402" t="s">
        <v>679</v>
      </c>
      <c r="F2871" s="428" t="s">
        <v>839</v>
      </c>
      <c r="G2871" s="429" t="s">
        <v>38</v>
      </c>
      <c r="H2871" s="443" t="s">
        <v>627</v>
      </c>
      <c r="I2871" s="429"/>
      <c r="J2871" s="443" t="s">
        <v>620</v>
      </c>
      <c r="K2871" s="429">
        <v>3</v>
      </c>
      <c r="L2871" s="113">
        <v>746.3</v>
      </c>
      <c r="M2871" s="308">
        <v>628.20000000000005</v>
      </c>
      <c r="N2871" s="308">
        <v>299.7</v>
      </c>
      <c r="O2871" s="431">
        <v>24</v>
      </c>
      <c r="P2871" s="353" t="s">
        <v>2129</v>
      </c>
      <c r="Q2871" s="113">
        <v>5067728</v>
      </c>
      <c r="R2871" s="113">
        <v>0</v>
      </c>
      <c r="S2871" s="113">
        <f t="shared" si="1902"/>
        <v>2306588.08</v>
      </c>
      <c r="T2871" s="113">
        <v>0</v>
      </c>
      <c r="U2871" s="113">
        <v>2761139.92</v>
      </c>
      <c r="V2871" s="113">
        <v>0</v>
      </c>
      <c r="W2871" s="113">
        <f t="shared" si="1903"/>
        <v>6790.4703202465498</v>
      </c>
      <c r="X2871" s="113">
        <v>6790.47</v>
      </c>
      <c r="Y2871" s="120">
        <v>44926</v>
      </c>
    </row>
    <row r="2872" spans="1:25" ht="15" x14ac:dyDescent="0.25">
      <c r="A2872" s="484"/>
      <c r="B2872" s="97"/>
      <c r="C2872" s="97"/>
      <c r="D2872" s="211"/>
      <c r="E2872" s="402"/>
      <c r="F2872" s="618" t="s">
        <v>31</v>
      </c>
      <c r="G2872" s="352" t="s">
        <v>18</v>
      </c>
      <c r="H2872" s="352" t="s">
        <v>18</v>
      </c>
      <c r="I2872" s="352" t="s">
        <v>18</v>
      </c>
      <c r="J2872" s="352" t="s">
        <v>18</v>
      </c>
      <c r="K2872" s="352" t="s">
        <v>18</v>
      </c>
      <c r="L2872" s="114">
        <f>L2871</f>
        <v>746.3</v>
      </c>
      <c r="M2872" s="114">
        <f>M2871</f>
        <v>628.20000000000005</v>
      </c>
      <c r="N2872" s="114">
        <f>N2871</f>
        <v>299.7</v>
      </c>
      <c r="O2872" s="465">
        <f>O2871</f>
        <v>24</v>
      </c>
      <c r="P2872" s="352" t="s">
        <v>18</v>
      </c>
      <c r="Q2872" s="114">
        <f>SUM(Q2862:Q2871)</f>
        <v>17163460</v>
      </c>
      <c r="R2872" s="114">
        <f t="shared" ref="R2872:U2872" si="1904">SUM(R2862:R2871)</f>
        <v>0</v>
      </c>
      <c r="S2872" s="114">
        <f t="shared" si="1904"/>
        <v>7811988.3899999997</v>
      </c>
      <c r="T2872" s="114">
        <f t="shared" si="1904"/>
        <v>0</v>
      </c>
      <c r="U2872" s="114">
        <f t="shared" si="1904"/>
        <v>9351471.6099999994</v>
      </c>
      <c r="V2872" s="114">
        <f>SUBTOTAL(9,V2862:V2871)</f>
        <v>0</v>
      </c>
      <c r="W2872" s="466" t="s">
        <v>18</v>
      </c>
      <c r="X2872" s="466" t="s">
        <v>18</v>
      </c>
      <c r="Y2872" s="468" t="s">
        <v>18</v>
      </c>
    </row>
    <row r="2873" spans="1:25" x14ac:dyDescent="0.25">
      <c r="A2873" s="437"/>
      <c r="B2873" s="34"/>
      <c r="C2873" s="34"/>
      <c r="D2873" s="132"/>
      <c r="E2873" s="402" t="s">
        <v>682</v>
      </c>
      <c r="F2873" s="428" t="s">
        <v>840</v>
      </c>
      <c r="G2873" s="429" t="s">
        <v>38</v>
      </c>
      <c r="H2873" s="443">
        <v>1950</v>
      </c>
      <c r="I2873" s="429"/>
      <c r="J2873" s="443" t="s">
        <v>606</v>
      </c>
      <c r="K2873" s="429">
        <v>2</v>
      </c>
      <c r="L2873" s="113">
        <v>582.20000000000005</v>
      </c>
      <c r="M2873" s="308">
        <v>530.20000000000005</v>
      </c>
      <c r="N2873" s="308">
        <v>389.4</v>
      </c>
      <c r="O2873" s="431">
        <v>51</v>
      </c>
      <c r="P2873" s="353" t="s">
        <v>2129</v>
      </c>
      <c r="Q2873" s="113">
        <v>4024906</v>
      </c>
      <c r="R2873" s="113">
        <v>0</v>
      </c>
      <c r="S2873" s="113">
        <f>Q2873-U2873</f>
        <v>1831945.25</v>
      </c>
      <c r="T2873" s="113">
        <v>0</v>
      </c>
      <c r="U2873" s="113">
        <v>2192960.75</v>
      </c>
      <c r="V2873" s="113">
        <v>0</v>
      </c>
      <c r="W2873" s="113">
        <f>Q2873/L2873</f>
        <v>6913.2703538302985</v>
      </c>
      <c r="X2873" s="113">
        <v>6913.27</v>
      </c>
      <c r="Y2873" s="120">
        <v>44926</v>
      </c>
    </row>
    <row r="2874" spans="1:25" ht="15" x14ac:dyDescent="0.25">
      <c r="A2874" s="484"/>
      <c r="B2874" s="97"/>
      <c r="C2874" s="97"/>
      <c r="D2874" s="211"/>
      <c r="E2874" s="402"/>
      <c r="F2874" s="618" t="s">
        <v>31</v>
      </c>
      <c r="G2874" s="352" t="s">
        <v>18</v>
      </c>
      <c r="H2874" s="352" t="s">
        <v>18</v>
      </c>
      <c r="I2874" s="352" t="s">
        <v>18</v>
      </c>
      <c r="J2874" s="352" t="s">
        <v>18</v>
      </c>
      <c r="K2874" s="352" t="s">
        <v>18</v>
      </c>
      <c r="L2874" s="114">
        <f>L2873</f>
        <v>582.20000000000005</v>
      </c>
      <c r="M2874" s="114">
        <f>M2873</f>
        <v>530.20000000000005</v>
      </c>
      <c r="N2874" s="114">
        <f>N2873</f>
        <v>389.4</v>
      </c>
      <c r="O2874" s="465">
        <f>O2873</f>
        <v>51</v>
      </c>
      <c r="P2874" s="352" t="s">
        <v>18</v>
      </c>
      <c r="Q2874" s="114">
        <f>SUM(Q2873:Q2873)</f>
        <v>4024906</v>
      </c>
      <c r="R2874" s="114">
        <f t="shared" ref="R2874:U2874" si="1905">SUM(R2873:R2873)</f>
        <v>0</v>
      </c>
      <c r="S2874" s="114">
        <f t="shared" si="1905"/>
        <v>1831945.25</v>
      </c>
      <c r="T2874" s="114">
        <f t="shared" si="1905"/>
        <v>0</v>
      </c>
      <c r="U2874" s="114">
        <f t="shared" si="1905"/>
        <v>2192960.75</v>
      </c>
      <c r="V2874" s="114">
        <f>SUBTOTAL(9,V2873:V2873)</f>
        <v>0</v>
      </c>
      <c r="W2874" s="466" t="s">
        <v>18</v>
      </c>
      <c r="X2874" s="466" t="s">
        <v>18</v>
      </c>
      <c r="Y2874" s="468" t="s">
        <v>18</v>
      </c>
    </row>
    <row r="2875" spans="1:25" ht="15" x14ac:dyDescent="0.25">
      <c r="A2875" s="484"/>
      <c r="B2875" s="97"/>
      <c r="C2875" s="97"/>
      <c r="D2875" s="211"/>
      <c r="E2875" s="402" t="s">
        <v>680</v>
      </c>
      <c r="F2875" s="428" t="s">
        <v>841</v>
      </c>
      <c r="G2875" s="429" t="s">
        <v>38</v>
      </c>
      <c r="H2875" s="443" t="s">
        <v>628</v>
      </c>
      <c r="I2875" s="429"/>
      <c r="J2875" s="443" t="s">
        <v>606</v>
      </c>
      <c r="K2875" s="429">
        <v>2</v>
      </c>
      <c r="L2875" s="113">
        <v>1729.5</v>
      </c>
      <c r="M2875" s="308">
        <v>1586.9</v>
      </c>
      <c r="N2875" s="308">
        <v>879.1</v>
      </c>
      <c r="O2875" s="431">
        <v>82</v>
      </c>
      <c r="P2875" s="353" t="s">
        <v>2111</v>
      </c>
      <c r="Q2875" s="113">
        <v>1949025</v>
      </c>
      <c r="R2875" s="113">
        <v>0</v>
      </c>
      <c r="S2875" s="113">
        <f t="shared" ref="S2875:S2879" si="1906">Q2875-U2875</f>
        <v>887103.22</v>
      </c>
      <c r="T2875" s="113">
        <v>0</v>
      </c>
      <c r="U2875" s="113">
        <v>1061921.78</v>
      </c>
      <c r="V2875" s="113">
        <v>0</v>
      </c>
      <c r="W2875" s="113">
        <f t="shared" ref="W2875:W2879" si="1907">Q2875/L2875</f>
        <v>1126.9297484822202</v>
      </c>
      <c r="X2875" s="113">
        <v>1126.93</v>
      </c>
      <c r="Y2875" s="120">
        <v>44926</v>
      </c>
    </row>
    <row r="2876" spans="1:25" x14ac:dyDescent="0.25">
      <c r="A2876" s="437"/>
      <c r="B2876" s="34"/>
      <c r="C2876" s="34"/>
      <c r="D2876" s="132"/>
      <c r="E2876" s="402" t="s">
        <v>680</v>
      </c>
      <c r="F2876" s="428" t="s">
        <v>841</v>
      </c>
      <c r="G2876" s="429" t="s">
        <v>38</v>
      </c>
      <c r="H2876" s="429" t="s">
        <v>628</v>
      </c>
      <c r="I2876" s="429"/>
      <c r="J2876" s="443" t="s">
        <v>606</v>
      </c>
      <c r="K2876" s="429">
        <v>2</v>
      </c>
      <c r="L2876" s="113">
        <v>1729.5</v>
      </c>
      <c r="M2876" s="308">
        <v>1586.9</v>
      </c>
      <c r="N2876" s="308">
        <v>879.1</v>
      </c>
      <c r="O2876" s="431">
        <v>82</v>
      </c>
      <c r="P2876" s="353" t="s">
        <v>2138</v>
      </c>
      <c r="Q2876" s="113">
        <v>8975915</v>
      </c>
      <c r="R2876" s="113">
        <v>0</v>
      </c>
      <c r="S2876" s="113">
        <f t="shared" si="1906"/>
        <v>4085408.41</v>
      </c>
      <c r="T2876" s="113">
        <v>0</v>
      </c>
      <c r="U2876" s="113">
        <v>4890506.59</v>
      </c>
      <c r="V2876" s="113">
        <v>0</v>
      </c>
      <c r="W2876" s="113">
        <f t="shared" si="1907"/>
        <v>5189.890141659439</v>
      </c>
      <c r="X2876" s="113">
        <v>5189.8900000000003</v>
      </c>
      <c r="Y2876" s="120">
        <v>44926</v>
      </c>
    </row>
    <row r="2877" spans="1:25" ht="15" x14ac:dyDescent="0.25">
      <c r="A2877" s="484"/>
      <c r="B2877" s="97"/>
      <c r="C2877" s="97"/>
      <c r="D2877" s="211"/>
      <c r="E2877" s="402" t="s">
        <v>680</v>
      </c>
      <c r="F2877" s="428" t="s">
        <v>841</v>
      </c>
      <c r="G2877" s="429" t="s">
        <v>38</v>
      </c>
      <c r="H2877" s="429" t="s">
        <v>628</v>
      </c>
      <c r="I2877" s="429"/>
      <c r="J2877" s="443" t="s">
        <v>606</v>
      </c>
      <c r="K2877" s="429">
        <v>2</v>
      </c>
      <c r="L2877" s="113">
        <v>1729.5</v>
      </c>
      <c r="M2877" s="308">
        <v>1586.9</v>
      </c>
      <c r="N2877" s="308">
        <v>879.1</v>
      </c>
      <c r="O2877" s="431">
        <v>82</v>
      </c>
      <c r="P2877" s="353" t="s">
        <v>2115</v>
      </c>
      <c r="Q2877" s="113">
        <v>1127098</v>
      </c>
      <c r="R2877" s="113">
        <v>0</v>
      </c>
      <c r="S2877" s="113">
        <f t="shared" si="1906"/>
        <v>513001.25</v>
      </c>
      <c r="T2877" s="113">
        <v>0</v>
      </c>
      <c r="U2877" s="113">
        <v>614096.75</v>
      </c>
      <c r="V2877" s="113">
        <v>0</v>
      </c>
      <c r="W2877" s="113">
        <f t="shared" si="1907"/>
        <v>651.69008383925996</v>
      </c>
      <c r="X2877" s="113">
        <v>651.69000000000005</v>
      </c>
      <c r="Y2877" s="120">
        <v>44926</v>
      </c>
    </row>
    <row r="2878" spans="1:25" ht="15" x14ac:dyDescent="0.25">
      <c r="A2878" s="484"/>
      <c r="B2878" s="97"/>
      <c r="C2878" s="97"/>
      <c r="D2878" s="211"/>
      <c r="E2878" s="402" t="s">
        <v>680</v>
      </c>
      <c r="F2878" s="428" t="s">
        <v>841</v>
      </c>
      <c r="G2878" s="429" t="s">
        <v>38</v>
      </c>
      <c r="H2878" s="429" t="s">
        <v>628</v>
      </c>
      <c r="I2878" s="429"/>
      <c r="J2878" s="443" t="s">
        <v>606</v>
      </c>
      <c r="K2878" s="429">
        <v>2</v>
      </c>
      <c r="L2878" s="113">
        <v>1729.5</v>
      </c>
      <c r="M2878" s="308">
        <v>1586.9</v>
      </c>
      <c r="N2878" s="308">
        <v>879.1</v>
      </c>
      <c r="O2878" s="431">
        <v>82</v>
      </c>
      <c r="P2878" s="353" t="s">
        <v>2120</v>
      </c>
      <c r="Q2878" s="113">
        <v>806570</v>
      </c>
      <c r="R2878" s="113">
        <v>0</v>
      </c>
      <c r="S2878" s="113">
        <f t="shared" si="1906"/>
        <v>367112.2</v>
      </c>
      <c r="T2878" s="113">
        <v>0</v>
      </c>
      <c r="U2878" s="113">
        <v>439457.8</v>
      </c>
      <c r="V2878" s="113">
        <v>0</v>
      </c>
      <c r="W2878" s="113">
        <f t="shared" si="1907"/>
        <v>466.36021971668112</v>
      </c>
      <c r="X2878" s="113">
        <v>466.36</v>
      </c>
      <c r="Y2878" s="120">
        <v>44926</v>
      </c>
    </row>
    <row r="2879" spans="1:25" ht="15" x14ac:dyDescent="0.25">
      <c r="A2879" s="484"/>
      <c r="B2879" s="97"/>
      <c r="C2879" s="97"/>
      <c r="D2879" s="211"/>
      <c r="E2879" s="402" t="s">
        <v>680</v>
      </c>
      <c r="F2879" s="428" t="s">
        <v>841</v>
      </c>
      <c r="G2879" s="429" t="s">
        <v>38</v>
      </c>
      <c r="H2879" s="429" t="s">
        <v>628</v>
      </c>
      <c r="I2879" s="429"/>
      <c r="J2879" s="443" t="s">
        <v>606</v>
      </c>
      <c r="K2879" s="429">
        <v>2</v>
      </c>
      <c r="L2879" s="113">
        <v>1729.5</v>
      </c>
      <c r="M2879" s="308">
        <v>1586.9</v>
      </c>
      <c r="N2879" s="308">
        <v>879.1</v>
      </c>
      <c r="O2879" s="431">
        <v>82</v>
      </c>
      <c r="P2879" s="353" t="s">
        <v>2137</v>
      </c>
      <c r="Q2879" s="113">
        <v>4924941</v>
      </c>
      <c r="R2879" s="113">
        <v>0</v>
      </c>
      <c r="S2879" s="113">
        <f t="shared" si="1906"/>
        <v>2241598.25</v>
      </c>
      <c r="T2879" s="113">
        <v>0</v>
      </c>
      <c r="U2879" s="113">
        <v>2683342.75</v>
      </c>
      <c r="V2879" s="113">
        <v>0</v>
      </c>
      <c r="W2879" s="113">
        <f t="shared" si="1907"/>
        <v>2847.6097137901129</v>
      </c>
      <c r="X2879" s="113">
        <v>2847.61</v>
      </c>
      <c r="Y2879" s="120">
        <v>44926</v>
      </c>
    </row>
    <row r="2880" spans="1:25" ht="15" x14ac:dyDescent="0.25">
      <c r="A2880" s="484"/>
      <c r="B2880" s="97"/>
      <c r="C2880" s="97"/>
      <c r="D2880" s="211"/>
      <c r="E2880" s="402"/>
      <c r="F2880" s="618" t="s">
        <v>31</v>
      </c>
      <c r="G2880" s="352" t="s">
        <v>18</v>
      </c>
      <c r="H2880" s="352" t="s">
        <v>18</v>
      </c>
      <c r="I2880" s="352" t="s">
        <v>18</v>
      </c>
      <c r="J2880" s="352" t="s">
        <v>18</v>
      </c>
      <c r="K2880" s="352" t="s">
        <v>18</v>
      </c>
      <c r="L2880" s="114">
        <f>L2879</f>
        <v>1729.5</v>
      </c>
      <c r="M2880" s="114">
        <f>M2879</f>
        <v>1586.9</v>
      </c>
      <c r="N2880" s="114">
        <f>N2879</f>
        <v>879.1</v>
      </c>
      <c r="O2880" s="465">
        <f>O2879</f>
        <v>82</v>
      </c>
      <c r="P2880" s="352" t="s">
        <v>18</v>
      </c>
      <c r="Q2880" s="114">
        <f>SUM(Q2875:Q2879)</f>
        <v>17783549</v>
      </c>
      <c r="R2880" s="114">
        <f t="shared" ref="R2880:U2880" si="1908">SUM(R2875:R2879)</f>
        <v>0</v>
      </c>
      <c r="S2880" s="114">
        <f t="shared" si="1908"/>
        <v>8094223.3300000001</v>
      </c>
      <c r="T2880" s="114">
        <f t="shared" si="1908"/>
        <v>0</v>
      </c>
      <c r="U2880" s="114">
        <f t="shared" si="1908"/>
        <v>9689325.6699999999</v>
      </c>
      <c r="V2880" s="114">
        <f>SUBTOTAL(9,V2875:V2879)</f>
        <v>0</v>
      </c>
      <c r="W2880" s="466" t="s">
        <v>18</v>
      </c>
      <c r="X2880" s="466" t="s">
        <v>18</v>
      </c>
      <c r="Y2880" s="468" t="s">
        <v>18</v>
      </c>
    </row>
    <row r="2881" spans="1:25" x14ac:dyDescent="0.25">
      <c r="A2881" s="437"/>
      <c r="B2881" s="34"/>
      <c r="C2881" s="34"/>
      <c r="D2881" s="132"/>
      <c r="E2881" s="402" t="s">
        <v>676</v>
      </c>
      <c r="F2881" s="428" t="s">
        <v>912</v>
      </c>
      <c r="G2881" s="429" t="s">
        <v>38</v>
      </c>
      <c r="H2881" s="443" t="s">
        <v>114</v>
      </c>
      <c r="I2881" s="429"/>
      <c r="J2881" s="443" t="s">
        <v>600</v>
      </c>
      <c r="K2881" s="429">
        <v>5</v>
      </c>
      <c r="L2881" s="113">
        <v>3433.8</v>
      </c>
      <c r="M2881" s="308">
        <v>3119.2</v>
      </c>
      <c r="N2881" s="308">
        <v>691.7</v>
      </c>
      <c r="O2881" s="431">
        <v>174</v>
      </c>
      <c r="P2881" s="353" t="s">
        <v>45</v>
      </c>
      <c r="Q2881" s="113">
        <v>3002469</v>
      </c>
      <c r="R2881" s="113">
        <v>0</v>
      </c>
      <c r="S2881" s="113">
        <f>Q2881-U2881</f>
        <v>1366580.69</v>
      </c>
      <c r="T2881" s="113">
        <v>0</v>
      </c>
      <c r="U2881" s="113">
        <v>1635888.31</v>
      </c>
      <c r="V2881" s="113">
        <v>0</v>
      </c>
      <c r="W2881" s="113">
        <f>Q2881/N2881</f>
        <v>4340.7098453086592</v>
      </c>
      <c r="X2881" s="113">
        <v>4340.71</v>
      </c>
      <c r="Y2881" s="120">
        <v>44926</v>
      </c>
    </row>
    <row r="2882" spans="1:25" ht="15" x14ac:dyDescent="0.25">
      <c r="A2882" s="484"/>
      <c r="B2882" s="97"/>
      <c r="C2882" s="97"/>
      <c r="D2882" s="211"/>
      <c r="E2882" s="402"/>
      <c r="F2882" s="618" t="s">
        <v>31</v>
      </c>
      <c r="G2882" s="352" t="s">
        <v>18</v>
      </c>
      <c r="H2882" s="352" t="s">
        <v>18</v>
      </c>
      <c r="I2882" s="352" t="s">
        <v>18</v>
      </c>
      <c r="J2882" s="352" t="s">
        <v>18</v>
      </c>
      <c r="K2882" s="352" t="s">
        <v>18</v>
      </c>
      <c r="L2882" s="114">
        <f>L2881</f>
        <v>3433.8</v>
      </c>
      <c r="M2882" s="114">
        <f>M2881</f>
        <v>3119.2</v>
      </c>
      <c r="N2882" s="114">
        <f>N2881</f>
        <v>691.7</v>
      </c>
      <c r="O2882" s="465">
        <f>O2881</f>
        <v>174</v>
      </c>
      <c r="P2882" s="352" t="s">
        <v>18</v>
      </c>
      <c r="Q2882" s="114">
        <f>SUM(Q2881:Q2881)</f>
        <v>3002469</v>
      </c>
      <c r="R2882" s="114">
        <f t="shared" ref="R2882:U2882" si="1909">SUM(R2881:R2881)</f>
        <v>0</v>
      </c>
      <c r="S2882" s="114">
        <f t="shared" si="1909"/>
        <v>1366580.69</v>
      </c>
      <c r="T2882" s="114">
        <f t="shared" si="1909"/>
        <v>0</v>
      </c>
      <c r="U2882" s="114">
        <f t="shared" si="1909"/>
        <v>1635888.31</v>
      </c>
      <c r="V2882" s="114">
        <f>SUBTOTAL(9,V2881:V2881)</f>
        <v>0</v>
      </c>
      <c r="W2882" s="466" t="s">
        <v>18</v>
      </c>
      <c r="X2882" s="466" t="s">
        <v>18</v>
      </c>
      <c r="Y2882" s="468" t="s">
        <v>18</v>
      </c>
    </row>
    <row r="2883" spans="1:25" ht="15" x14ac:dyDescent="0.25">
      <c r="A2883" s="484"/>
      <c r="B2883" s="97"/>
      <c r="C2883" s="97"/>
      <c r="D2883" s="211"/>
      <c r="E2883" s="402" t="s">
        <v>675</v>
      </c>
      <c r="F2883" s="428" t="s">
        <v>846</v>
      </c>
      <c r="G2883" s="429" t="s">
        <v>38</v>
      </c>
      <c r="H2883" s="443" t="s">
        <v>630</v>
      </c>
      <c r="I2883" s="429"/>
      <c r="J2883" s="443" t="s">
        <v>624</v>
      </c>
      <c r="K2883" s="429">
        <v>2</v>
      </c>
      <c r="L2883" s="113">
        <v>583.1</v>
      </c>
      <c r="M2883" s="308">
        <v>533.6</v>
      </c>
      <c r="N2883" s="308">
        <v>329</v>
      </c>
      <c r="O2883" s="431">
        <v>24</v>
      </c>
      <c r="P2883" s="353" t="s">
        <v>2111</v>
      </c>
      <c r="Q2883" s="113">
        <v>633480</v>
      </c>
      <c r="R2883" s="113">
        <v>0</v>
      </c>
      <c r="S2883" s="113">
        <f t="shared" ref="S2883:S2886" si="1910">Q2883-U2883</f>
        <v>288329.88</v>
      </c>
      <c r="T2883" s="113">
        <v>0</v>
      </c>
      <c r="U2883" s="113">
        <v>345150.12</v>
      </c>
      <c r="V2883" s="113">
        <v>0</v>
      </c>
      <c r="W2883" s="113">
        <f t="shared" ref="W2883:W2886" si="1911">Q2883/L2883</f>
        <v>1086.4002743954725</v>
      </c>
      <c r="X2883" s="113">
        <v>1086.4000000000001</v>
      </c>
      <c r="Y2883" s="120">
        <v>44926</v>
      </c>
    </row>
    <row r="2884" spans="1:25" ht="15" x14ac:dyDescent="0.25">
      <c r="A2884" s="484"/>
      <c r="B2884" s="97"/>
      <c r="C2884" s="97"/>
      <c r="D2884" s="211"/>
      <c r="E2884" s="402" t="s">
        <v>675</v>
      </c>
      <c r="F2884" s="428" t="s">
        <v>846</v>
      </c>
      <c r="G2884" s="429" t="s">
        <v>38</v>
      </c>
      <c r="H2884" s="443" t="s">
        <v>630</v>
      </c>
      <c r="I2884" s="429"/>
      <c r="J2884" s="443" t="s">
        <v>624</v>
      </c>
      <c r="K2884" s="429">
        <v>2</v>
      </c>
      <c r="L2884" s="113">
        <v>583.1</v>
      </c>
      <c r="M2884" s="308">
        <v>533.6</v>
      </c>
      <c r="N2884" s="308">
        <v>329</v>
      </c>
      <c r="O2884" s="431">
        <v>24</v>
      </c>
      <c r="P2884" s="353" t="s">
        <v>2137</v>
      </c>
      <c r="Q2884" s="113">
        <v>1155739</v>
      </c>
      <c r="R2884" s="113">
        <v>0</v>
      </c>
      <c r="S2884" s="113">
        <f t="shared" si="1910"/>
        <v>526037.27</v>
      </c>
      <c r="T2884" s="113">
        <v>0</v>
      </c>
      <c r="U2884" s="113">
        <v>629701.73</v>
      </c>
      <c r="V2884" s="113">
        <v>0</v>
      </c>
      <c r="W2884" s="113">
        <f t="shared" si="1911"/>
        <v>1982.0596810152631</v>
      </c>
      <c r="X2884" s="113">
        <v>1982.06</v>
      </c>
      <c r="Y2884" s="120">
        <v>44926</v>
      </c>
    </row>
    <row r="2885" spans="1:25" ht="15" x14ac:dyDescent="0.25">
      <c r="A2885" s="484"/>
      <c r="B2885" s="97"/>
      <c r="C2885" s="97"/>
      <c r="D2885" s="211"/>
      <c r="E2885" s="402" t="s">
        <v>675</v>
      </c>
      <c r="F2885" s="428" t="s">
        <v>846</v>
      </c>
      <c r="G2885" s="429" t="s">
        <v>38</v>
      </c>
      <c r="H2885" s="429" t="s">
        <v>630</v>
      </c>
      <c r="I2885" s="429"/>
      <c r="J2885" s="443" t="s">
        <v>624</v>
      </c>
      <c r="K2885" s="429">
        <v>2</v>
      </c>
      <c r="L2885" s="113">
        <v>583.1</v>
      </c>
      <c r="M2885" s="308">
        <v>533.6</v>
      </c>
      <c r="N2885" s="308">
        <v>329</v>
      </c>
      <c r="O2885" s="431">
        <v>24</v>
      </c>
      <c r="P2885" s="353" t="s">
        <v>2115</v>
      </c>
      <c r="Q2885" s="113">
        <v>357569</v>
      </c>
      <c r="R2885" s="113">
        <v>0</v>
      </c>
      <c r="S2885" s="113">
        <f t="shared" si="1910"/>
        <v>162748.35</v>
      </c>
      <c r="T2885" s="113">
        <v>0</v>
      </c>
      <c r="U2885" s="113">
        <v>194820.65</v>
      </c>
      <c r="V2885" s="113">
        <v>0</v>
      </c>
      <c r="W2885" s="113">
        <f t="shared" si="1911"/>
        <v>613.22071685817184</v>
      </c>
      <c r="X2885" s="113">
        <v>613.22</v>
      </c>
      <c r="Y2885" s="120">
        <v>44926</v>
      </c>
    </row>
    <row r="2886" spans="1:25" ht="20.25" customHeight="1" x14ac:dyDescent="0.25">
      <c r="A2886" s="437"/>
      <c r="B2886" s="34"/>
      <c r="C2886" s="34"/>
      <c r="D2886" s="132"/>
      <c r="E2886" s="402" t="s">
        <v>675</v>
      </c>
      <c r="F2886" s="428" t="s">
        <v>846</v>
      </c>
      <c r="G2886" s="429" t="s">
        <v>38</v>
      </c>
      <c r="H2886" s="429" t="s">
        <v>630</v>
      </c>
      <c r="I2886" s="429"/>
      <c r="J2886" s="443" t="s">
        <v>624</v>
      </c>
      <c r="K2886" s="429">
        <v>2</v>
      </c>
      <c r="L2886" s="113">
        <v>583.1</v>
      </c>
      <c r="M2886" s="308">
        <v>533.6</v>
      </c>
      <c r="N2886" s="308">
        <v>329</v>
      </c>
      <c r="O2886" s="431">
        <v>24</v>
      </c>
      <c r="P2886" s="353" t="s">
        <v>2138</v>
      </c>
      <c r="Q2886" s="113">
        <v>2405952</v>
      </c>
      <c r="R2886" s="113">
        <v>0</v>
      </c>
      <c r="S2886" s="113">
        <f t="shared" si="1910"/>
        <v>1095074.6000000001</v>
      </c>
      <c r="T2886" s="113">
        <v>0</v>
      </c>
      <c r="U2886" s="113">
        <v>1310877.3999999999</v>
      </c>
      <c r="V2886" s="113">
        <v>0</v>
      </c>
      <c r="W2886" s="113">
        <f t="shared" si="1911"/>
        <v>4126.1395986966218</v>
      </c>
      <c r="X2886" s="113">
        <v>4126.1400000000003</v>
      </c>
      <c r="Y2886" s="120">
        <v>44926</v>
      </c>
    </row>
    <row r="2887" spans="1:25" ht="15" x14ac:dyDescent="0.25">
      <c r="A2887" s="484"/>
      <c r="B2887" s="97"/>
      <c r="C2887" s="97"/>
      <c r="D2887" s="211"/>
      <c r="E2887" s="402"/>
      <c r="F2887" s="618" t="s">
        <v>31</v>
      </c>
      <c r="G2887" s="352" t="s">
        <v>18</v>
      </c>
      <c r="H2887" s="352" t="s">
        <v>18</v>
      </c>
      <c r="I2887" s="352" t="s">
        <v>18</v>
      </c>
      <c r="J2887" s="352" t="s">
        <v>18</v>
      </c>
      <c r="K2887" s="352" t="s">
        <v>18</v>
      </c>
      <c r="L2887" s="114">
        <f>L2886</f>
        <v>583.1</v>
      </c>
      <c r="M2887" s="114">
        <f>M2886</f>
        <v>533.6</v>
      </c>
      <c r="N2887" s="114">
        <f>N2886</f>
        <v>329</v>
      </c>
      <c r="O2887" s="465">
        <f>O2886</f>
        <v>24</v>
      </c>
      <c r="P2887" s="352" t="s">
        <v>18</v>
      </c>
      <c r="Q2887" s="114">
        <f>SUM(Q2883:Q2886)</f>
        <v>4552740</v>
      </c>
      <c r="R2887" s="114">
        <f t="shared" ref="R2887:U2887" si="1912">SUM(R2883:R2886)</f>
        <v>0</v>
      </c>
      <c r="S2887" s="114">
        <f t="shared" si="1912"/>
        <v>2072190.1</v>
      </c>
      <c r="T2887" s="114">
        <f t="shared" si="1912"/>
        <v>0</v>
      </c>
      <c r="U2887" s="114">
        <f t="shared" si="1912"/>
        <v>2480549.9</v>
      </c>
      <c r="V2887" s="114">
        <f>SUBTOTAL(9,V2883:V2886)</f>
        <v>0</v>
      </c>
      <c r="W2887" s="466" t="s">
        <v>18</v>
      </c>
      <c r="X2887" s="466" t="s">
        <v>18</v>
      </c>
      <c r="Y2887" s="468" t="s">
        <v>18</v>
      </c>
    </row>
    <row r="2888" spans="1:25" ht="15" x14ac:dyDescent="0.25">
      <c r="A2888" s="484"/>
      <c r="B2888" s="97"/>
      <c r="C2888" s="97"/>
      <c r="D2888" s="211"/>
      <c r="E2888" s="402" t="s">
        <v>674</v>
      </c>
      <c r="F2888" s="428" t="s">
        <v>847</v>
      </c>
      <c r="G2888" s="429" t="s">
        <v>38</v>
      </c>
      <c r="H2888" s="443" t="s">
        <v>619</v>
      </c>
      <c r="I2888" s="429"/>
      <c r="J2888" s="443" t="s">
        <v>624</v>
      </c>
      <c r="K2888" s="429">
        <v>2</v>
      </c>
      <c r="L2888" s="113">
        <v>589.70000000000005</v>
      </c>
      <c r="M2888" s="308">
        <v>543.79999999999995</v>
      </c>
      <c r="N2888" s="308">
        <v>324</v>
      </c>
      <c r="O2888" s="431">
        <v>24</v>
      </c>
      <c r="P2888" s="353" t="s">
        <v>2111</v>
      </c>
      <c r="Q2888" s="113">
        <v>640650</v>
      </c>
      <c r="R2888" s="113">
        <v>0</v>
      </c>
      <c r="S2888" s="113">
        <f t="shared" ref="S2888:S2890" si="1913">Q2888-U2888</f>
        <v>291593.32</v>
      </c>
      <c r="T2888" s="113">
        <v>0</v>
      </c>
      <c r="U2888" s="113">
        <v>349056.68</v>
      </c>
      <c r="V2888" s="113">
        <v>0</v>
      </c>
      <c r="W2888" s="113">
        <f t="shared" ref="W2888:W2890" si="1914">Q2888/L2888</f>
        <v>1086.3998643377988</v>
      </c>
      <c r="X2888" s="113">
        <v>1086.4000000000001</v>
      </c>
      <c r="Y2888" s="120">
        <v>44926</v>
      </c>
    </row>
    <row r="2889" spans="1:25" ht="15" x14ac:dyDescent="0.25">
      <c r="A2889" s="484"/>
      <c r="B2889" s="97"/>
      <c r="C2889" s="97"/>
      <c r="D2889" s="211"/>
      <c r="E2889" s="402" t="s">
        <v>674</v>
      </c>
      <c r="F2889" s="428" t="s">
        <v>847</v>
      </c>
      <c r="G2889" s="429" t="s">
        <v>38</v>
      </c>
      <c r="H2889" s="429" t="s">
        <v>619</v>
      </c>
      <c r="I2889" s="429"/>
      <c r="J2889" s="443" t="s">
        <v>624</v>
      </c>
      <c r="K2889" s="429">
        <v>2</v>
      </c>
      <c r="L2889" s="113">
        <v>589.70000000000005</v>
      </c>
      <c r="M2889" s="308">
        <v>543.79999999999995</v>
      </c>
      <c r="N2889" s="308">
        <v>324</v>
      </c>
      <c r="O2889" s="431">
        <v>24</v>
      </c>
      <c r="P2889" s="353" t="s">
        <v>2115</v>
      </c>
      <c r="Q2889" s="113">
        <v>361616</v>
      </c>
      <c r="R2889" s="113">
        <v>0</v>
      </c>
      <c r="S2889" s="113">
        <f t="shared" si="1913"/>
        <v>164590.35999999999</v>
      </c>
      <c r="T2889" s="113">
        <v>0</v>
      </c>
      <c r="U2889" s="113">
        <v>197025.64</v>
      </c>
      <c r="V2889" s="113">
        <v>0</v>
      </c>
      <c r="W2889" s="113">
        <f t="shared" si="1914"/>
        <v>613.22028149906726</v>
      </c>
      <c r="X2889" s="113">
        <v>613.22</v>
      </c>
      <c r="Y2889" s="120">
        <v>44926</v>
      </c>
    </row>
    <row r="2890" spans="1:25" ht="15" x14ac:dyDescent="0.25">
      <c r="A2890" s="484"/>
      <c r="B2890" s="97"/>
      <c r="C2890" s="97"/>
      <c r="D2890" s="211"/>
      <c r="E2890" s="402" t="s">
        <v>674</v>
      </c>
      <c r="F2890" s="428" t="s">
        <v>847</v>
      </c>
      <c r="G2890" s="429" t="s">
        <v>38</v>
      </c>
      <c r="H2890" s="429" t="s">
        <v>619</v>
      </c>
      <c r="I2890" s="429"/>
      <c r="J2890" s="443" t="s">
        <v>624</v>
      </c>
      <c r="K2890" s="429">
        <v>2</v>
      </c>
      <c r="L2890" s="113">
        <v>589.70000000000005</v>
      </c>
      <c r="M2890" s="308">
        <v>543.79999999999995</v>
      </c>
      <c r="N2890" s="308">
        <v>324</v>
      </c>
      <c r="O2890" s="431">
        <v>24</v>
      </c>
      <c r="P2890" s="353" t="s">
        <v>2129</v>
      </c>
      <c r="Q2890" s="113">
        <v>6256658</v>
      </c>
      <c r="R2890" s="113">
        <v>0</v>
      </c>
      <c r="S2890" s="113">
        <f t="shared" si="1913"/>
        <v>2847732.31</v>
      </c>
      <c r="T2890" s="113">
        <v>0</v>
      </c>
      <c r="U2890" s="113">
        <v>3408925.69</v>
      </c>
      <c r="V2890" s="113">
        <v>0</v>
      </c>
      <c r="W2890" s="113">
        <f t="shared" si="1914"/>
        <v>10609.899949126673</v>
      </c>
      <c r="X2890" s="113">
        <v>10609.9</v>
      </c>
      <c r="Y2890" s="120">
        <v>44926</v>
      </c>
    </row>
    <row r="2891" spans="1:25" ht="15" x14ac:dyDescent="0.25">
      <c r="A2891" s="484"/>
      <c r="B2891" s="97"/>
      <c r="C2891" s="97"/>
      <c r="D2891" s="211"/>
      <c r="E2891" s="402"/>
      <c r="F2891" s="618" t="s">
        <v>31</v>
      </c>
      <c r="G2891" s="352" t="s">
        <v>18</v>
      </c>
      <c r="H2891" s="352" t="s">
        <v>18</v>
      </c>
      <c r="I2891" s="352" t="s">
        <v>18</v>
      </c>
      <c r="J2891" s="352" t="s">
        <v>18</v>
      </c>
      <c r="K2891" s="352" t="s">
        <v>18</v>
      </c>
      <c r="L2891" s="114">
        <f>L2890</f>
        <v>589.70000000000005</v>
      </c>
      <c r="M2891" s="114">
        <f>M2890</f>
        <v>543.79999999999995</v>
      </c>
      <c r="N2891" s="114">
        <f>N2890</f>
        <v>324</v>
      </c>
      <c r="O2891" s="465">
        <f>O2890</f>
        <v>24</v>
      </c>
      <c r="P2891" s="352" t="s">
        <v>18</v>
      </c>
      <c r="Q2891" s="114">
        <f>SUM(Q2888:Q2890)</f>
        <v>7258924</v>
      </c>
      <c r="R2891" s="114">
        <f t="shared" ref="R2891:U2891" si="1915">SUM(R2888:R2890)</f>
        <v>0</v>
      </c>
      <c r="S2891" s="114">
        <f t="shared" si="1915"/>
        <v>3303915.99</v>
      </c>
      <c r="T2891" s="114">
        <f t="shared" si="1915"/>
        <v>0</v>
      </c>
      <c r="U2891" s="114">
        <f t="shared" si="1915"/>
        <v>3955008.01</v>
      </c>
      <c r="V2891" s="114">
        <f>SUBTOTAL(9,V2888:V2890)</f>
        <v>0</v>
      </c>
      <c r="W2891" s="466" t="s">
        <v>18</v>
      </c>
      <c r="X2891" s="466" t="s">
        <v>18</v>
      </c>
      <c r="Y2891" s="468" t="s">
        <v>18</v>
      </c>
    </row>
    <row r="2892" spans="1:25" x14ac:dyDescent="0.25">
      <c r="A2892" s="437"/>
      <c r="B2892" s="34"/>
      <c r="C2892" s="34"/>
      <c r="D2892" s="132"/>
      <c r="E2892" s="402" t="s">
        <v>683</v>
      </c>
      <c r="F2892" s="428" t="s">
        <v>850</v>
      </c>
      <c r="G2892" s="429" t="s">
        <v>38</v>
      </c>
      <c r="H2892" s="443" t="s">
        <v>631</v>
      </c>
      <c r="I2892" s="429"/>
      <c r="J2892" s="443" t="s">
        <v>629</v>
      </c>
      <c r="K2892" s="429">
        <v>3</v>
      </c>
      <c r="L2892" s="113">
        <v>3204.3</v>
      </c>
      <c r="M2892" s="308">
        <v>2953.9</v>
      </c>
      <c r="N2892" s="308">
        <v>1500</v>
      </c>
      <c r="O2892" s="431">
        <v>63</v>
      </c>
      <c r="P2892" s="353" t="s">
        <v>2111</v>
      </c>
      <c r="Q2892" s="113">
        <v>1561135</v>
      </c>
      <c r="R2892" s="113">
        <v>0</v>
      </c>
      <c r="S2892" s="113">
        <f t="shared" ref="S2892:S2893" si="1916">Q2892-U2892</f>
        <v>710554.19</v>
      </c>
      <c r="T2892" s="113">
        <v>0</v>
      </c>
      <c r="U2892" s="113">
        <v>850580.81</v>
      </c>
      <c r="V2892" s="113">
        <v>0</v>
      </c>
      <c r="W2892" s="113">
        <f t="shared" ref="W2892:W2893" si="1917">Q2892/L2892</f>
        <v>487.20001248322563</v>
      </c>
      <c r="X2892" s="113">
        <v>487.2</v>
      </c>
      <c r="Y2892" s="120">
        <v>44926</v>
      </c>
    </row>
    <row r="2893" spans="1:25" ht="15" x14ac:dyDescent="0.25">
      <c r="A2893" s="484"/>
      <c r="B2893" s="97"/>
      <c r="C2893" s="97"/>
      <c r="D2893" s="211"/>
      <c r="E2893" s="402" t="s">
        <v>683</v>
      </c>
      <c r="F2893" s="428" t="s">
        <v>850</v>
      </c>
      <c r="G2893" s="429" t="s">
        <v>38</v>
      </c>
      <c r="H2893" s="429" t="s">
        <v>631</v>
      </c>
      <c r="I2893" s="429"/>
      <c r="J2893" s="443" t="s">
        <v>629</v>
      </c>
      <c r="K2893" s="429">
        <v>3</v>
      </c>
      <c r="L2893" s="113">
        <v>3204.3</v>
      </c>
      <c r="M2893" s="308">
        <v>2953.9</v>
      </c>
      <c r="N2893" s="308">
        <v>1500</v>
      </c>
      <c r="O2893" s="431">
        <v>63</v>
      </c>
      <c r="P2893" s="353" t="s">
        <v>2120</v>
      </c>
      <c r="Q2893" s="113">
        <v>1523196</v>
      </c>
      <c r="R2893" s="113">
        <v>0</v>
      </c>
      <c r="S2893" s="113">
        <f t="shared" si="1916"/>
        <v>693286.17</v>
      </c>
      <c r="T2893" s="113">
        <v>0</v>
      </c>
      <c r="U2893" s="113">
        <v>829909.83</v>
      </c>
      <c r="V2893" s="113">
        <v>0</v>
      </c>
      <c r="W2893" s="113">
        <f t="shared" si="1917"/>
        <v>475.35998502012916</v>
      </c>
      <c r="X2893" s="113">
        <v>475.36</v>
      </c>
      <c r="Y2893" s="120">
        <v>44926</v>
      </c>
    </row>
    <row r="2894" spans="1:25" ht="15" x14ac:dyDescent="0.25">
      <c r="A2894" s="484"/>
      <c r="B2894" s="97"/>
      <c r="C2894" s="97"/>
      <c r="D2894" s="211"/>
      <c r="E2894" s="402"/>
      <c r="F2894" s="618" t="s">
        <v>31</v>
      </c>
      <c r="G2894" s="352" t="s">
        <v>18</v>
      </c>
      <c r="H2894" s="352" t="s">
        <v>18</v>
      </c>
      <c r="I2894" s="352" t="s">
        <v>18</v>
      </c>
      <c r="J2894" s="352" t="s">
        <v>18</v>
      </c>
      <c r="K2894" s="352" t="s">
        <v>18</v>
      </c>
      <c r="L2894" s="114">
        <f>L2893</f>
        <v>3204.3</v>
      </c>
      <c r="M2894" s="114">
        <f>M2893</f>
        <v>2953.9</v>
      </c>
      <c r="N2894" s="114">
        <f>N2893</f>
        <v>1500</v>
      </c>
      <c r="O2894" s="465">
        <f>O2893</f>
        <v>63</v>
      </c>
      <c r="P2894" s="352" t="s">
        <v>18</v>
      </c>
      <c r="Q2894" s="114">
        <f>SUM(Q2892:Q2893)</f>
        <v>3084331</v>
      </c>
      <c r="R2894" s="114">
        <f t="shared" ref="R2894:U2894" si="1918">SUM(R2892:R2893)</f>
        <v>0</v>
      </c>
      <c r="S2894" s="114">
        <f t="shared" si="1918"/>
        <v>1403840.3599999999</v>
      </c>
      <c r="T2894" s="114">
        <f t="shared" si="1918"/>
        <v>0</v>
      </c>
      <c r="U2894" s="114">
        <f t="shared" si="1918"/>
        <v>1680490.6400000001</v>
      </c>
      <c r="V2894" s="114">
        <f>SUBTOTAL(9,V2892:V2893)</f>
        <v>0</v>
      </c>
      <c r="W2894" s="466" t="s">
        <v>18</v>
      </c>
      <c r="X2894" s="466" t="s">
        <v>18</v>
      </c>
      <c r="Y2894" s="468" t="s">
        <v>18</v>
      </c>
    </row>
    <row r="2895" spans="1:25" ht="15" x14ac:dyDescent="0.25">
      <c r="A2895" s="484"/>
      <c r="B2895" s="97"/>
      <c r="C2895" s="97"/>
      <c r="D2895" s="211"/>
      <c r="E2895" s="402" t="s">
        <v>684</v>
      </c>
      <c r="F2895" s="428" t="s">
        <v>851</v>
      </c>
      <c r="G2895" s="429" t="s">
        <v>38</v>
      </c>
      <c r="H2895" s="429" t="s">
        <v>632</v>
      </c>
      <c r="I2895" s="429"/>
      <c r="J2895" s="443" t="s">
        <v>629</v>
      </c>
      <c r="K2895" s="429">
        <v>3</v>
      </c>
      <c r="L2895" s="113">
        <v>1568.6</v>
      </c>
      <c r="M2895" s="308">
        <v>1438</v>
      </c>
      <c r="N2895" s="308">
        <v>544.29999999999995</v>
      </c>
      <c r="O2895" s="431">
        <v>48</v>
      </c>
      <c r="P2895" s="353" t="s">
        <v>2115</v>
      </c>
      <c r="Q2895" s="113">
        <v>980265</v>
      </c>
      <c r="R2895" s="113">
        <v>0</v>
      </c>
      <c r="S2895" s="113">
        <f t="shared" ref="S2895:S2897" si="1919">Q2895-U2895</f>
        <v>446169.87</v>
      </c>
      <c r="T2895" s="113">
        <v>0</v>
      </c>
      <c r="U2895" s="113">
        <v>534095.13</v>
      </c>
      <c r="V2895" s="113">
        <v>0</v>
      </c>
      <c r="W2895" s="113">
        <f t="shared" ref="W2895:W2897" si="1920">Q2895/L2895</f>
        <v>624.9298737727911</v>
      </c>
      <c r="X2895" s="113">
        <v>624.92999999999995</v>
      </c>
      <c r="Y2895" s="120">
        <v>44926</v>
      </c>
    </row>
    <row r="2896" spans="1:25" ht="15" x14ac:dyDescent="0.25">
      <c r="A2896" s="484"/>
      <c r="B2896" s="97"/>
      <c r="C2896" s="97"/>
      <c r="D2896" s="211"/>
      <c r="E2896" s="402" t="s">
        <v>684</v>
      </c>
      <c r="F2896" s="428" t="s">
        <v>851</v>
      </c>
      <c r="G2896" s="429" t="s">
        <v>38</v>
      </c>
      <c r="H2896" s="429" t="s">
        <v>632</v>
      </c>
      <c r="I2896" s="429"/>
      <c r="J2896" s="443" t="s">
        <v>629</v>
      </c>
      <c r="K2896" s="429">
        <v>3</v>
      </c>
      <c r="L2896" s="113">
        <v>1568.6</v>
      </c>
      <c r="M2896" s="308">
        <v>1438</v>
      </c>
      <c r="N2896" s="308">
        <v>544.29999999999995</v>
      </c>
      <c r="O2896" s="431">
        <v>48</v>
      </c>
      <c r="P2896" s="353" t="s">
        <v>2120</v>
      </c>
      <c r="Q2896" s="113">
        <v>745650</v>
      </c>
      <c r="R2896" s="113">
        <v>0</v>
      </c>
      <c r="S2896" s="113">
        <f t="shared" si="1919"/>
        <v>339384.32000000001</v>
      </c>
      <c r="T2896" s="113">
        <v>0</v>
      </c>
      <c r="U2896" s="113">
        <v>406265.68</v>
      </c>
      <c r="V2896" s="113">
        <v>0</v>
      </c>
      <c r="W2896" s="113">
        <f t="shared" si="1920"/>
        <v>475.36019380339161</v>
      </c>
      <c r="X2896" s="113">
        <v>475.36</v>
      </c>
      <c r="Y2896" s="120">
        <v>44926</v>
      </c>
    </row>
    <row r="2897" spans="1:25" ht="15" x14ac:dyDescent="0.25">
      <c r="A2897" s="484"/>
      <c r="B2897" s="97"/>
      <c r="C2897" s="97"/>
      <c r="D2897" s="211"/>
      <c r="E2897" s="402" t="s">
        <v>684</v>
      </c>
      <c r="F2897" s="428" t="s">
        <v>851</v>
      </c>
      <c r="G2897" s="429" t="s">
        <v>38</v>
      </c>
      <c r="H2897" s="429" t="s">
        <v>632</v>
      </c>
      <c r="I2897" s="429"/>
      <c r="J2897" s="443" t="s">
        <v>629</v>
      </c>
      <c r="K2897" s="429">
        <v>3</v>
      </c>
      <c r="L2897" s="113">
        <v>1568.6</v>
      </c>
      <c r="M2897" s="308">
        <v>1438</v>
      </c>
      <c r="N2897" s="308">
        <v>544.29999999999995</v>
      </c>
      <c r="O2897" s="431">
        <v>48</v>
      </c>
      <c r="P2897" s="353" t="s">
        <v>2129</v>
      </c>
      <c r="Q2897" s="113">
        <v>5955378</v>
      </c>
      <c r="R2897" s="113">
        <v>0</v>
      </c>
      <c r="S2897" s="113">
        <f t="shared" si="1919"/>
        <v>2710604.03</v>
      </c>
      <c r="T2897" s="113">
        <v>0</v>
      </c>
      <c r="U2897" s="113">
        <v>3244773.97</v>
      </c>
      <c r="V2897" s="113">
        <v>0</v>
      </c>
      <c r="W2897" s="113">
        <f t="shared" si="1920"/>
        <v>3796.6199158485274</v>
      </c>
      <c r="X2897" s="113">
        <v>3796.62</v>
      </c>
      <c r="Y2897" s="120">
        <v>44926</v>
      </c>
    </row>
    <row r="2898" spans="1:25" ht="15" x14ac:dyDescent="0.25">
      <c r="A2898" s="484"/>
      <c r="B2898" s="97"/>
      <c r="C2898" s="97"/>
      <c r="D2898" s="211"/>
      <c r="E2898" s="402"/>
      <c r="F2898" s="618" t="s">
        <v>31</v>
      </c>
      <c r="G2898" s="352" t="s">
        <v>18</v>
      </c>
      <c r="H2898" s="352" t="s">
        <v>18</v>
      </c>
      <c r="I2898" s="352" t="s">
        <v>18</v>
      </c>
      <c r="J2898" s="352" t="s">
        <v>18</v>
      </c>
      <c r="K2898" s="352" t="s">
        <v>18</v>
      </c>
      <c r="L2898" s="114">
        <f>L2897</f>
        <v>1568.6</v>
      </c>
      <c r="M2898" s="114">
        <f>M2897</f>
        <v>1438</v>
      </c>
      <c r="N2898" s="114">
        <f>N2897</f>
        <v>544.29999999999995</v>
      </c>
      <c r="O2898" s="465">
        <f>O2897</f>
        <v>48</v>
      </c>
      <c r="P2898" s="352" t="s">
        <v>18</v>
      </c>
      <c r="Q2898" s="114">
        <f>SUM(Q2895:Q2897)</f>
        <v>7681293</v>
      </c>
      <c r="R2898" s="114">
        <f t="shared" ref="R2898:U2898" si="1921">SUM(R2895:R2897)</f>
        <v>0</v>
      </c>
      <c r="S2898" s="114">
        <f t="shared" si="1921"/>
        <v>3496158.2199999997</v>
      </c>
      <c r="T2898" s="114">
        <f t="shared" si="1921"/>
        <v>0</v>
      </c>
      <c r="U2898" s="114">
        <f t="shared" si="1921"/>
        <v>4185134.7800000003</v>
      </c>
      <c r="V2898" s="114">
        <f>SUBTOTAL(9,V2895:V2897)</f>
        <v>0</v>
      </c>
      <c r="W2898" s="466" t="s">
        <v>18</v>
      </c>
      <c r="X2898" s="466" t="s">
        <v>18</v>
      </c>
      <c r="Y2898" s="468" t="s">
        <v>18</v>
      </c>
    </row>
    <row r="2899" spans="1:25" x14ac:dyDescent="0.25">
      <c r="A2899" s="437"/>
      <c r="B2899" s="34"/>
      <c r="C2899" s="34"/>
      <c r="D2899" s="132"/>
      <c r="E2899" s="402" t="s">
        <v>685</v>
      </c>
      <c r="F2899" s="428" t="s">
        <v>881</v>
      </c>
      <c r="G2899" s="429" t="s">
        <v>38</v>
      </c>
      <c r="H2899" s="443" t="s">
        <v>607</v>
      </c>
      <c r="I2899" s="429"/>
      <c r="J2899" s="443" t="s">
        <v>613</v>
      </c>
      <c r="K2899" s="429">
        <v>4</v>
      </c>
      <c r="L2899" s="113">
        <v>2568.9</v>
      </c>
      <c r="M2899" s="308">
        <v>2401.6999999999998</v>
      </c>
      <c r="N2899" s="308"/>
      <c r="O2899" s="431">
        <v>144</v>
      </c>
      <c r="P2899" s="353" t="s">
        <v>2111</v>
      </c>
      <c r="Q2899" s="113">
        <v>1484182</v>
      </c>
      <c r="R2899" s="113">
        <v>0</v>
      </c>
      <c r="S2899" s="113">
        <f>Q2899-U2899</f>
        <v>675528.86</v>
      </c>
      <c r="T2899" s="113">
        <v>0</v>
      </c>
      <c r="U2899" s="113">
        <v>808653.14</v>
      </c>
      <c r="V2899" s="113">
        <v>0</v>
      </c>
      <c r="W2899" s="113">
        <f>Q2899/L2899</f>
        <v>577.75000973179181</v>
      </c>
      <c r="X2899" s="113">
        <v>577.75</v>
      </c>
      <c r="Y2899" s="120">
        <v>44926</v>
      </c>
    </row>
    <row r="2900" spans="1:25" ht="15" x14ac:dyDescent="0.25">
      <c r="A2900" s="484"/>
      <c r="B2900" s="97"/>
      <c r="C2900" s="97"/>
      <c r="D2900" s="211"/>
      <c r="E2900" s="402"/>
      <c r="F2900" s="618" t="s">
        <v>31</v>
      </c>
      <c r="G2900" s="352" t="s">
        <v>18</v>
      </c>
      <c r="H2900" s="352" t="s">
        <v>18</v>
      </c>
      <c r="I2900" s="352" t="s">
        <v>18</v>
      </c>
      <c r="J2900" s="352" t="s">
        <v>18</v>
      </c>
      <c r="K2900" s="352" t="s">
        <v>18</v>
      </c>
      <c r="L2900" s="114">
        <f>L2899</f>
        <v>2568.9</v>
      </c>
      <c r="M2900" s="114">
        <f>M2899</f>
        <v>2401.6999999999998</v>
      </c>
      <c r="N2900" s="114">
        <f>N2899</f>
        <v>0</v>
      </c>
      <c r="O2900" s="465">
        <f>O2899</f>
        <v>144</v>
      </c>
      <c r="P2900" s="352" t="s">
        <v>18</v>
      </c>
      <c r="Q2900" s="114">
        <f>SUM(Q2899:Q2899)</f>
        <v>1484182</v>
      </c>
      <c r="R2900" s="114">
        <f t="shared" ref="R2900:U2900" si="1922">SUM(R2899:R2899)</f>
        <v>0</v>
      </c>
      <c r="S2900" s="114">
        <f t="shared" si="1922"/>
        <v>675528.86</v>
      </c>
      <c r="T2900" s="114">
        <f t="shared" si="1922"/>
        <v>0</v>
      </c>
      <c r="U2900" s="114">
        <f t="shared" si="1922"/>
        <v>808653.14</v>
      </c>
      <c r="V2900" s="114">
        <f>SUBTOTAL(9,V2899:V2899)</f>
        <v>0</v>
      </c>
      <c r="W2900" s="466" t="s">
        <v>18</v>
      </c>
      <c r="X2900" s="466" t="s">
        <v>18</v>
      </c>
      <c r="Y2900" s="468" t="s">
        <v>18</v>
      </c>
    </row>
    <row r="2901" spans="1:25" ht="15" x14ac:dyDescent="0.25">
      <c r="A2901" s="484"/>
      <c r="B2901" s="97"/>
      <c r="C2901" s="97"/>
      <c r="D2901" s="211"/>
      <c r="E2901" s="402" t="s">
        <v>686</v>
      </c>
      <c r="F2901" s="428" t="s">
        <v>913</v>
      </c>
      <c r="G2901" s="429" t="s">
        <v>38</v>
      </c>
      <c r="H2901" s="443" t="s">
        <v>607</v>
      </c>
      <c r="I2901" s="429"/>
      <c r="J2901" s="443" t="s">
        <v>613</v>
      </c>
      <c r="K2901" s="429">
        <v>4</v>
      </c>
      <c r="L2901" s="113">
        <v>2663</v>
      </c>
      <c r="M2901" s="308">
        <v>2527.4</v>
      </c>
      <c r="N2901" s="308"/>
      <c r="O2901" s="431">
        <v>96</v>
      </c>
      <c r="P2901" s="353" t="s">
        <v>2137</v>
      </c>
      <c r="Q2901" s="113">
        <v>1255445</v>
      </c>
      <c r="R2901" s="113">
        <v>0</v>
      </c>
      <c r="S2901" s="113">
        <f>Q2901-U2901</f>
        <v>571418.68999999994</v>
      </c>
      <c r="T2901" s="113">
        <v>0</v>
      </c>
      <c r="U2901" s="113">
        <v>684026.31</v>
      </c>
      <c r="V2901" s="113">
        <v>0</v>
      </c>
      <c r="W2901" s="113">
        <f>Q2901/L2901</f>
        <v>471.44010514457381</v>
      </c>
      <c r="X2901" s="113">
        <v>471.44</v>
      </c>
      <c r="Y2901" s="120">
        <v>44926</v>
      </c>
    </row>
    <row r="2902" spans="1:25" x14ac:dyDescent="0.25">
      <c r="A2902" s="437"/>
      <c r="B2902" s="34"/>
      <c r="C2902" s="34"/>
      <c r="D2902" s="132"/>
      <c r="E2902" s="418"/>
      <c r="F2902" s="618" t="s">
        <v>31</v>
      </c>
      <c r="G2902" s="352" t="s">
        <v>18</v>
      </c>
      <c r="H2902" s="352" t="s">
        <v>18</v>
      </c>
      <c r="I2902" s="352" t="s">
        <v>18</v>
      </c>
      <c r="J2902" s="352" t="s">
        <v>18</v>
      </c>
      <c r="K2902" s="352" t="s">
        <v>18</v>
      </c>
      <c r="L2902" s="114">
        <f>L2901</f>
        <v>2663</v>
      </c>
      <c r="M2902" s="114">
        <f>M2901</f>
        <v>2527.4</v>
      </c>
      <c r="N2902" s="114">
        <f>N2901</f>
        <v>0</v>
      </c>
      <c r="O2902" s="465">
        <f>O2901</f>
        <v>96</v>
      </c>
      <c r="P2902" s="352" t="s">
        <v>18</v>
      </c>
      <c r="Q2902" s="114">
        <f>SUM(Q2901:Q2901)</f>
        <v>1255445</v>
      </c>
      <c r="R2902" s="114">
        <f t="shared" ref="R2902:U2902" si="1923">SUM(R2901:R2901)</f>
        <v>0</v>
      </c>
      <c r="S2902" s="114">
        <f t="shared" si="1923"/>
        <v>571418.68999999994</v>
      </c>
      <c r="T2902" s="114">
        <f t="shared" si="1923"/>
        <v>0</v>
      </c>
      <c r="U2902" s="114">
        <f t="shared" si="1923"/>
        <v>684026.31</v>
      </c>
      <c r="V2902" s="114">
        <f>SUBTOTAL(9,V2901:V2901)</f>
        <v>0</v>
      </c>
      <c r="W2902" s="466" t="s">
        <v>18</v>
      </c>
      <c r="X2902" s="466" t="s">
        <v>18</v>
      </c>
      <c r="Y2902" s="468" t="s">
        <v>18</v>
      </c>
    </row>
    <row r="2903" spans="1:25" ht="15" x14ac:dyDescent="0.25">
      <c r="A2903" s="484"/>
      <c r="B2903" s="97"/>
      <c r="C2903" s="97"/>
      <c r="D2903" s="211"/>
      <c r="E2903" s="402" t="s">
        <v>662</v>
      </c>
      <c r="F2903" s="428" t="s">
        <v>914</v>
      </c>
      <c r="G2903" s="429" t="s">
        <v>38</v>
      </c>
      <c r="H2903" s="429" t="s">
        <v>114</v>
      </c>
      <c r="I2903" s="429"/>
      <c r="J2903" s="443" t="s">
        <v>600</v>
      </c>
      <c r="K2903" s="429">
        <v>5</v>
      </c>
      <c r="L2903" s="113">
        <v>5273.8</v>
      </c>
      <c r="M2903" s="308">
        <v>4814.5</v>
      </c>
      <c r="N2903" s="308"/>
      <c r="O2903" s="431">
        <v>261</v>
      </c>
      <c r="P2903" s="353" t="s">
        <v>2115</v>
      </c>
      <c r="Q2903" s="113">
        <v>1752009</v>
      </c>
      <c r="R2903" s="113">
        <v>0</v>
      </c>
      <c r="S2903" s="113">
        <f t="shared" ref="S2903:S2905" si="1924">Q2903-U2903</f>
        <v>797430.94</v>
      </c>
      <c r="T2903" s="113">
        <v>0</v>
      </c>
      <c r="U2903" s="113">
        <v>954578.06</v>
      </c>
      <c r="V2903" s="113">
        <v>0</v>
      </c>
      <c r="W2903" s="113">
        <f t="shared" ref="W2903:W2905" si="1925">Q2903/L2903</f>
        <v>332.20998141757366</v>
      </c>
      <c r="X2903" s="113">
        <v>332.21</v>
      </c>
      <c r="Y2903" s="120">
        <v>44926</v>
      </c>
    </row>
    <row r="2904" spans="1:25" ht="15" x14ac:dyDescent="0.25">
      <c r="A2904" s="484"/>
      <c r="B2904" s="97"/>
      <c r="C2904" s="97"/>
      <c r="D2904" s="211"/>
      <c r="E2904" s="402" t="s">
        <v>662</v>
      </c>
      <c r="F2904" s="428" t="s">
        <v>914</v>
      </c>
      <c r="G2904" s="429" t="s">
        <v>38</v>
      </c>
      <c r="H2904" s="429" t="s">
        <v>114</v>
      </c>
      <c r="I2904" s="429"/>
      <c r="J2904" s="443" t="s">
        <v>600</v>
      </c>
      <c r="K2904" s="429">
        <v>5</v>
      </c>
      <c r="L2904" s="113">
        <v>5273.8</v>
      </c>
      <c r="M2904" s="308">
        <v>4814.5</v>
      </c>
      <c r="N2904" s="308"/>
      <c r="O2904" s="431">
        <v>261</v>
      </c>
      <c r="P2904" s="353" t="s">
        <v>2138</v>
      </c>
      <c r="Q2904" s="113">
        <v>10104548</v>
      </c>
      <c r="R2904" s="113">
        <v>0</v>
      </c>
      <c r="S2904" s="113">
        <f t="shared" si="1924"/>
        <v>4599108.32</v>
      </c>
      <c r="T2904" s="113">
        <v>0</v>
      </c>
      <c r="U2904" s="113">
        <v>5505439.6799999997</v>
      </c>
      <c r="V2904" s="113">
        <v>0</v>
      </c>
      <c r="W2904" s="113">
        <f t="shared" si="1925"/>
        <v>1915.989988243771</v>
      </c>
      <c r="X2904" s="113">
        <v>1915.99</v>
      </c>
      <c r="Y2904" s="120">
        <v>44926</v>
      </c>
    </row>
    <row r="2905" spans="1:25" x14ac:dyDescent="0.25">
      <c r="A2905" s="437"/>
      <c r="B2905" s="34"/>
      <c r="C2905" s="34"/>
      <c r="D2905" s="132"/>
      <c r="E2905" s="402" t="s">
        <v>662</v>
      </c>
      <c r="F2905" s="428" t="s">
        <v>914</v>
      </c>
      <c r="G2905" s="429" t="s">
        <v>38</v>
      </c>
      <c r="H2905" s="443" t="s">
        <v>114</v>
      </c>
      <c r="I2905" s="429"/>
      <c r="J2905" s="443" t="s">
        <v>600</v>
      </c>
      <c r="K2905" s="429">
        <v>5</v>
      </c>
      <c r="L2905" s="113">
        <v>5273.8</v>
      </c>
      <c r="M2905" s="308">
        <v>4814.5</v>
      </c>
      <c r="N2905" s="308"/>
      <c r="O2905" s="431">
        <v>261</v>
      </c>
      <c r="P2905" s="353" t="s">
        <v>2129</v>
      </c>
      <c r="Q2905" s="113">
        <v>20909088</v>
      </c>
      <c r="R2905" s="113">
        <v>0</v>
      </c>
      <c r="S2905" s="113">
        <f t="shared" si="1924"/>
        <v>9516819.6099999994</v>
      </c>
      <c r="T2905" s="113">
        <v>0</v>
      </c>
      <c r="U2905" s="113">
        <v>11392268.390000001</v>
      </c>
      <c r="V2905" s="113">
        <v>0</v>
      </c>
      <c r="W2905" s="113">
        <f t="shared" si="1925"/>
        <v>3964.710076225871</v>
      </c>
      <c r="X2905" s="113">
        <v>3964.71</v>
      </c>
      <c r="Y2905" s="120">
        <v>44926</v>
      </c>
    </row>
    <row r="2906" spans="1:25" ht="15" x14ac:dyDescent="0.25">
      <c r="A2906" s="484"/>
      <c r="B2906" s="97"/>
      <c r="C2906" s="97"/>
      <c r="D2906" s="211"/>
      <c r="E2906" s="402"/>
      <c r="F2906" s="618" t="s">
        <v>31</v>
      </c>
      <c r="G2906" s="352" t="s">
        <v>18</v>
      </c>
      <c r="H2906" s="352" t="s">
        <v>18</v>
      </c>
      <c r="I2906" s="352" t="s">
        <v>18</v>
      </c>
      <c r="J2906" s="352" t="s">
        <v>18</v>
      </c>
      <c r="K2906" s="352" t="s">
        <v>18</v>
      </c>
      <c r="L2906" s="114">
        <f>L2905</f>
        <v>5273.8</v>
      </c>
      <c r="M2906" s="114">
        <f>M2905</f>
        <v>4814.5</v>
      </c>
      <c r="N2906" s="114">
        <f>N2905</f>
        <v>0</v>
      </c>
      <c r="O2906" s="465">
        <f>O2905</f>
        <v>261</v>
      </c>
      <c r="P2906" s="352" t="s">
        <v>18</v>
      </c>
      <c r="Q2906" s="114">
        <f>SUM(Q2903:Q2905)</f>
        <v>32765645</v>
      </c>
      <c r="R2906" s="114">
        <f t="shared" ref="R2906:U2906" si="1926">SUM(R2903:R2905)</f>
        <v>0</v>
      </c>
      <c r="S2906" s="114">
        <f t="shared" si="1926"/>
        <v>14913358.869999999</v>
      </c>
      <c r="T2906" s="114">
        <f t="shared" si="1926"/>
        <v>0</v>
      </c>
      <c r="U2906" s="114">
        <f t="shared" si="1926"/>
        <v>17852286.130000003</v>
      </c>
      <c r="V2906" s="114">
        <f>SUBTOTAL(9,V2903:V2905)</f>
        <v>0</v>
      </c>
      <c r="W2906" s="466" t="s">
        <v>18</v>
      </c>
      <c r="X2906" s="466" t="s">
        <v>18</v>
      </c>
      <c r="Y2906" s="468" t="s">
        <v>18</v>
      </c>
    </row>
    <row r="2907" spans="1:25" ht="15" x14ac:dyDescent="0.25">
      <c r="A2907" s="484"/>
      <c r="B2907" s="97"/>
      <c r="C2907" s="97"/>
      <c r="D2907" s="211"/>
      <c r="E2907" s="402" t="s">
        <v>687</v>
      </c>
      <c r="F2907" s="428" t="s">
        <v>853</v>
      </c>
      <c r="G2907" s="429" t="s">
        <v>38</v>
      </c>
      <c r="H2907" s="443" t="s">
        <v>633</v>
      </c>
      <c r="I2907" s="429"/>
      <c r="J2907" s="443" t="s">
        <v>606</v>
      </c>
      <c r="K2907" s="429">
        <v>2</v>
      </c>
      <c r="L2907" s="113">
        <v>598.1</v>
      </c>
      <c r="M2907" s="308">
        <v>543.20000000000005</v>
      </c>
      <c r="N2907" s="308">
        <v>351.9</v>
      </c>
      <c r="O2907" s="431">
        <v>30</v>
      </c>
      <c r="P2907" s="353" t="s">
        <v>2111</v>
      </c>
      <c r="Q2907" s="113">
        <v>674017</v>
      </c>
      <c r="R2907" s="113">
        <v>0</v>
      </c>
      <c r="S2907" s="113">
        <f t="shared" ref="S2907:S2911" si="1927">Q2907-U2907</f>
        <v>306780.39</v>
      </c>
      <c r="T2907" s="113">
        <v>0</v>
      </c>
      <c r="U2907" s="113">
        <v>367236.61</v>
      </c>
      <c r="V2907" s="113">
        <v>0</v>
      </c>
      <c r="W2907" s="113">
        <f t="shared" ref="W2907:W2911" si="1928">Q2907/L2907</f>
        <v>1126.9302792175222</v>
      </c>
      <c r="X2907" s="113">
        <v>1126.93</v>
      </c>
      <c r="Y2907" s="120">
        <v>44926</v>
      </c>
    </row>
    <row r="2908" spans="1:25" ht="15" x14ac:dyDescent="0.25">
      <c r="A2908" s="484"/>
      <c r="B2908" s="97"/>
      <c r="C2908" s="97"/>
      <c r="D2908" s="211"/>
      <c r="E2908" s="402" t="s">
        <v>687</v>
      </c>
      <c r="F2908" s="428" t="s">
        <v>853</v>
      </c>
      <c r="G2908" s="429" t="s">
        <v>38</v>
      </c>
      <c r="H2908" s="429" t="s">
        <v>633</v>
      </c>
      <c r="I2908" s="429"/>
      <c r="J2908" s="443" t="s">
        <v>606</v>
      </c>
      <c r="K2908" s="429">
        <v>2</v>
      </c>
      <c r="L2908" s="113">
        <v>598.1</v>
      </c>
      <c r="M2908" s="308">
        <v>543.20000000000005</v>
      </c>
      <c r="N2908" s="308">
        <v>351.9</v>
      </c>
      <c r="O2908" s="431">
        <v>30</v>
      </c>
      <c r="P2908" s="353" t="s">
        <v>2115</v>
      </c>
      <c r="Q2908" s="113">
        <v>389776</v>
      </c>
      <c r="R2908" s="113">
        <v>0</v>
      </c>
      <c r="S2908" s="113">
        <f t="shared" si="1927"/>
        <v>177407.45</v>
      </c>
      <c r="T2908" s="113">
        <v>0</v>
      </c>
      <c r="U2908" s="113">
        <v>212368.55</v>
      </c>
      <c r="V2908" s="113">
        <v>0</v>
      </c>
      <c r="W2908" s="113">
        <f t="shared" si="1928"/>
        <v>651.69035278381534</v>
      </c>
      <c r="X2908" s="113">
        <v>651.69000000000005</v>
      </c>
      <c r="Y2908" s="120">
        <v>44926</v>
      </c>
    </row>
    <row r="2909" spans="1:25" ht="15" x14ac:dyDescent="0.25">
      <c r="A2909" s="484"/>
      <c r="B2909" s="97"/>
      <c r="C2909" s="97"/>
      <c r="D2909" s="211"/>
      <c r="E2909" s="402" t="s">
        <v>687</v>
      </c>
      <c r="F2909" s="428" t="s">
        <v>853</v>
      </c>
      <c r="G2909" s="429" t="s">
        <v>38</v>
      </c>
      <c r="H2909" s="429" t="s">
        <v>633</v>
      </c>
      <c r="I2909" s="429"/>
      <c r="J2909" s="443" t="s">
        <v>606</v>
      </c>
      <c r="K2909" s="429">
        <v>2</v>
      </c>
      <c r="L2909" s="113">
        <v>598.1</v>
      </c>
      <c r="M2909" s="308">
        <v>543.20000000000005</v>
      </c>
      <c r="N2909" s="308">
        <v>351.9</v>
      </c>
      <c r="O2909" s="431">
        <v>30</v>
      </c>
      <c r="P2909" s="353" t="s">
        <v>2137</v>
      </c>
      <c r="Q2909" s="113">
        <v>1703156</v>
      </c>
      <c r="R2909" s="113">
        <v>0</v>
      </c>
      <c r="S2909" s="113">
        <f t="shared" si="1927"/>
        <v>775195.38</v>
      </c>
      <c r="T2909" s="113">
        <v>0</v>
      </c>
      <c r="U2909" s="113">
        <v>927960.62</v>
      </c>
      <c r="V2909" s="113">
        <v>0</v>
      </c>
      <c r="W2909" s="113">
        <f t="shared" si="1928"/>
        <v>2847.6107674301957</v>
      </c>
      <c r="X2909" s="113">
        <v>2847.61</v>
      </c>
      <c r="Y2909" s="120">
        <v>44926</v>
      </c>
    </row>
    <row r="2910" spans="1:25" ht="15" x14ac:dyDescent="0.25">
      <c r="A2910" s="484"/>
      <c r="B2910" s="97"/>
      <c r="C2910" s="97"/>
      <c r="D2910" s="211"/>
      <c r="E2910" s="402" t="s">
        <v>687</v>
      </c>
      <c r="F2910" s="428" t="s">
        <v>853</v>
      </c>
      <c r="G2910" s="429" t="s">
        <v>38</v>
      </c>
      <c r="H2910" s="429" t="s">
        <v>633</v>
      </c>
      <c r="I2910" s="429"/>
      <c r="J2910" s="443" t="s">
        <v>606</v>
      </c>
      <c r="K2910" s="429">
        <v>2</v>
      </c>
      <c r="L2910" s="113">
        <v>598.1</v>
      </c>
      <c r="M2910" s="308">
        <v>543.20000000000005</v>
      </c>
      <c r="N2910" s="308">
        <v>351.9</v>
      </c>
      <c r="O2910" s="431">
        <v>30</v>
      </c>
      <c r="P2910" s="353" t="s">
        <v>2138</v>
      </c>
      <c r="Q2910" s="113">
        <v>3104073</v>
      </c>
      <c r="R2910" s="113">
        <v>0</v>
      </c>
      <c r="S2910" s="113">
        <f t="shared" si="1927"/>
        <v>1412825.98</v>
      </c>
      <c r="T2910" s="113">
        <v>0</v>
      </c>
      <c r="U2910" s="113">
        <v>1691247.02</v>
      </c>
      <c r="V2910" s="113">
        <v>0</v>
      </c>
      <c r="W2910" s="113">
        <f t="shared" si="1928"/>
        <v>5189.8896505601069</v>
      </c>
      <c r="X2910" s="113">
        <v>5189.8900000000003</v>
      </c>
      <c r="Y2910" s="120">
        <v>44926</v>
      </c>
    </row>
    <row r="2911" spans="1:25" ht="15" x14ac:dyDescent="0.25">
      <c r="A2911" s="484"/>
      <c r="B2911" s="97"/>
      <c r="C2911" s="97"/>
      <c r="D2911" s="211"/>
      <c r="E2911" s="402" t="s">
        <v>687</v>
      </c>
      <c r="F2911" s="428" t="s">
        <v>853</v>
      </c>
      <c r="G2911" s="429" t="s">
        <v>38</v>
      </c>
      <c r="H2911" s="429" t="s">
        <v>633</v>
      </c>
      <c r="I2911" s="429"/>
      <c r="J2911" s="443" t="s">
        <v>606</v>
      </c>
      <c r="K2911" s="429">
        <v>2</v>
      </c>
      <c r="L2911" s="113">
        <v>598.1</v>
      </c>
      <c r="M2911" s="308">
        <v>543.20000000000005</v>
      </c>
      <c r="N2911" s="308">
        <v>351.9</v>
      </c>
      <c r="O2911" s="431">
        <v>30</v>
      </c>
      <c r="P2911" s="353" t="s">
        <v>2120</v>
      </c>
      <c r="Q2911" s="113">
        <v>278930</v>
      </c>
      <c r="R2911" s="113">
        <v>0</v>
      </c>
      <c r="S2911" s="113">
        <f t="shared" si="1927"/>
        <v>126955.63</v>
      </c>
      <c r="T2911" s="113">
        <v>0</v>
      </c>
      <c r="U2911" s="113">
        <v>151974.37</v>
      </c>
      <c r="V2911" s="113">
        <v>0</v>
      </c>
      <c r="W2911" s="113">
        <f t="shared" si="1928"/>
        <v>466.36014044474166</v>
      </c>
      <c r="X2911" s="113">
        <v>466.36</v>
      </c>
      <c r="Y2911" s="120">
        <v>44926</v>
      </c>
    </row>
    <row r="2912" spans="1:25" ht="15" x14ac:dyDescent="0.25">
      <c r="A2912" s="484"/>
      <c r="B2912" s="97"/>
      <c r="C2912" s="97"/>
      <c r="D2912" s="211"/>
      <c r="E2912" s="402"/>
      <c r="F2912" s="618" t="s">
        <v>31</v>
      </c>
      <c r="G2912" s="352" t="s">
        <v>18</v>
      </c>
      <c r="H2912" s="352" t="s">
        <v>18</v>
      </c>
      <c r="I2912" s="352" t="s">
        <v>18</v>
      </c>
      <c r="J2912" s="352" t="s">
        <v>18</v>
      </c>
      <c r="K2912" s="352" t="s">
        <v>18</v>
      </c>
      <c r="L2912" s="114">
        <f>L2911</f>
        <v>598.1</v>
      </c>
      <c r="M2912" s="114">
        <f>M2911</f>
        <v>543.20000000000005</v>
      </c>
      <c r="N2912" s="114">
        <f>N2911</f>
        <v>351.9</v>
      </c>
      <c r="O2912" s="465">
        <f>O2911</f>
        <v>30</v>
      </c>
      <c r="P2912" s="352" t="s">
        <v>18</v>
      </c>
      <c r="Q2912" s="114">
        <f>SUM(Q2907:Q2911)</f>
        <v>6149952</v>
      </c>
      <c r="R2912" s="114">
        <f t="shared" ref="R2912:U2912" si="1929">SUM(R2907:R2911)</f>
        <v>0</v>
      </c>
      <c r="S2912" s="114">
        <f t="shared" si="1929"/>
        <v>2799164.83</v>
      </c>
      <c r="T2912" s="114">
        <f t="shared" si="1929"/>
        <v>0</v>
      </c>
      <c r="U2912" s="114">
        <f t="shared" si="1929"/>
        <v>3350787.17</v>
      </c>
      <c r="V2912" s="114">
        <f>SUBTOTAL(9,V2907:V2911)</f>
        <v>0</v>
      </c>
      <c r="W2912" s="466" t="s">
        <v>18</v>
      </c>
      <c r="X2912" s="466" t="s">
        <v>18</v>
      </c>
      <c r="Y2912" s="468" t="s">
        <v>18</v>
      </c>
    </row>
    <row r="2913" spans="1:25" ht="15" x14ac:dyDescent="0.25">
      <c r="A2913" s="484"/>
      <c r="B2913" s="97"/>
      <c r="C2913" s="97"/>
      <c r="D2913" s="211"/>
      <c r="E2913" s="402" t="s">
        <v>688</v>
      </c>
      <c r="F2913" s="428" t="s">
        <v>915</v>
      </c>
      <c r="G2913" s="429" t="s">
        <v>38</v>
      </c>
      <c r="H2913" s="443" t="s">
        <v>631</v>
      </c>
      <c r="I2913" s="429"/>
      <c r="J2913" s="443" t="s">
        <v>622</v>
      </c>
      <c r="K2913" s="429">
        <v>4</v>
      </c>
      <c r="L2913" s="113">
        <v>1446.4</v>
      </c>
      <c r="M2913" s="308">
        <v>1326.7</v>
      </c>
      <c r="N2913" s="308">
        <v>486.8</v>
      </c>
      <c r="O2913" s="431">
        <v>57</v>
      </c>
      <c r="P2913" s="353" t="s">
        <v>45</v>
      </c>
      <c r="Q2913" s="113">
        <v>2749558</v>
      </c>
      <c r="R2913" s="113">
        <v>0</v>
      </c>
      <c r="S2913" s="113">
        <f t="shared" ref="S2913:S2914" si="1930">Q2913-U2913</f>
        <v>1251467.6599999999</v>
      </c>
      <c r="T2913" s="113">
        <v>0</v>
      </c>
      <c r="U2913" s="113">
        <v>1498090.34</v>
      </c>
      <c r="V2913" s="113">
        <v>0</v>
      </c>
      <c r="W2913" s="113">
        <f>Q2913/N2913</f>
        <v>5648.2292522596545</v>
      </c>
      <c r="X2913" s="113">
        <v>5648.23</v>
      </c>
      <c r="Y2913" s="120">
        <v>44926</v>
      </c>
    </row>
    <row r="2914" spans="1:25" x14ac:dyDescent="0.25">
      <c r="A2914" s="437"/>
      <c r="B2914" s="34"/>
      <c r="C2914" s="34"/>
      <c r="D2914" s="132"/>
      <c r="E2914" s="402" t="s">
        <v>688</v>
      </c>
      <c r="F2914" s="428" t="s">
        <v>915</v>
      </c>
      <c r="G2914" s="429" t="s">
        <v>38</v>
      </c>
      <c r="H2914" s="429" t="s">
        <v>631</v>
      </c>
      <c r="I2914" s="429"/>
      <c r="J2914" s="443" t="s">
        <v>622</v>
      </c>
      <c r="K2914" s="429">
        <v>4</v>
      </c>
      <c r="L2914" s="113">
        <v>1446.4</v>
      </c>
      <c r="M2914" s="308">
        <v>1326.7</v>
      </c>
      <c r="N2914" s="308">
        <v>486.8</v>
      </c>
      <c r="O2914" s="431">
        <v>57</v>
      </c>
      <c r="P2914" s="353" t="s">
        <v>436</v>
      </c>
      <c r="Q2914" s="113">
        <v>2412335</v>
      </c>
      <c r="R2914" s="113">
        <v>0</v>
      </c>
      <c r="S2914" s="113">
        <f t="shared" si="1930"/>
        <v>1097979.8400000001</v>
      </c>
      <c r="T2914" s="113">
        <v>0</v>
      </c>
      <c r="U2914" s="113">
        <v>1314355.1599999999</v>
      </c>
      <c r="V2914" s="113">
        <v>0</v>
      </c>
      <c r="W2914" s="113">
        <f t="shared" ref="W2914" si="1931">Q2914/L2914</f>
        <v>1667.8201050884954</v>
      </c>
      <c r="X2914" s="113">
        <v>1667.82</v>
      </c>
      <c r="Y2914" s="120">
        <v>44926</v>
      </c>
    </row>
    <row r="2915" spans="1:25" ht="15" x14ac:dyDescent="0.25">
      <c r="A2915" s="484"/>
      <c r="B2915" s="97"/>
      <c r="C2915" s="97"/>
      <c r="D2915" s="211"/>
      <c r="E2915" s="402"/>
      <c r="F2915" s="618" t="s">
        <v>31</v>
      </c>
      <c r="G2915" s="352" t="s">
        <v>18</v>
      </c>
      <c r="H2915" s="352" t="s">
        <v>18</v>
      </c>
      <c r="I2915" s="352" t="s">
        <v>18</v>
      </c>
      <c r="J2915" s="352" t="s">
        <v>18</v>
      </c>
      <c r="K2915" s="352" t="s">
        <v>18</v>
      </c>
      <c r="L2915" s="114">
        <f>L2914</f>
        <v>1446.4</v>
      </c>
      <c r="M2915" s="114">
        <f>M2914</f>
        <v>1326.7</v>
      </c>
      <c r="N2915" s="114">
        <f>N2914</f>
        <v>486.8</v>
      </c>
      <c r="O2915" s="465">
        <f>O2914</f>
        <v>57</v>
      </c>
      <c r="P2915" s="352" t="s">
        <v>18</v>
      </c>
      <c r="Q2915" s="114">
        <f>SUM(Q2913:Q2914)</f>
        <v>5161893</v>
      </c>
      <c r="R2915" s="114">
        <f t="shared" ref="R2915:U2915" si="1932">SUM(R2913:R2914)</f>
        <v>0</v>
      </c>
      <c r="S2915" s="114">
        <f t="shared" si="1932"/>
        <v>2349447.5</v>
      </c>
      <c r="T2915" s="114">
        <f t="shared" si="1932"/>
        <v>0</v>
      </c>
      <c r="U2915" s="114">
        <f t="shared" si="1932"/>
        <v>2812445.5</v>
      </c>
      <c r="V2915" s="114">
        <f>SUBTOTAL(9,V2913:V2914)</f>
        <v>0</v>
      </c>
      <c r="W2915" s="466" t="s">
        <v>18</v>
      </c>
      <c r="X2915" s="466" t="s">
        <v>18</v>
      </c>
      <c r="Y2915" s="468" t="s">
        <v>18</v>
      </c>
    </row>
    <row r="2916" spans="1:25" ht="15" x14ac:dyDescent="0.25">
      <c r="A2916" s="484"/>
      <c r="B2916" s="97"/>
      <c r="C2916" s="97"/>
      <c r="D2916" s="211"/>
      <c r="E2916" s="402" t="s">
        <v>689</v>
      </c>
      <c r="F2916" s="428" t="s">
        <v>883</v>
      </c>
      <c r="G2916" s="429" t="s">
        <v>38</v>
      </c>
      <c r="H2916" s="443" t="s">
        <v>616</v>
      </c>
      <c r="I2916" s="429"/>
      <c r="J2916" s="443" t="s">
        <v>600</v>
      </c>
      <c r="K2916" s="429">
        <v>5</v>
      </c>
      <c r="L2916" s="113">
        <v>2996.5</v>
      </c>
      <c r="M2916" s="308">
        <v>2692.8</v>
      </c>
      <c r="N2916" s="308">
        <v>690.44</v>
      </c>
      <c r="O2916" s="431">
        <v>180</v>
      </c>
      <c r="P2916" s="353" t="s">
        <v>2115</v>
      </c>
      <c r="Q2916" s="113">
        <v>995467</v>
      </c>
      <c r="R2916" s="113">
        <v>0</v>
      </c>
      <c r="S2916" s="113">
        <f>Q2916-U2916</f>
        <v>453089.1</v>
      </c>
      <c r="T2916" s="113">
        <v>0</v>
      </c>
      <c r="U2916" s="113">
        <v>542377.9</v>
      </c>
      <c r="V2916" s="113">
        <v>0</v>
      </c>
      <c r="W2916" s="113">
        <f>Q2916/L2916</f>
        <v>332.20991156349072</v>
      </c>
      <c r="X2916" s="113">
        <v>332.21</v>
      </c>
      <c r="Y2916" s="120">
        <v>44926</v>
      </c>
    </row>
    <row r="2917" spans="1:25" x14ac:dyDescent="0.25">
      <c r="A2917" s="437"/>
      <c r="B2917" s="34"/>
      <c r="C2917" s="34"/>
      <c r="D2917" s="132"/>
      <c r="E2917" s="418"/>
      <c r="F2917" s="618" t="s">
        <v>31</v>
      </c>
      <c r="G2917" s="352" t="s">
        <v>18</v>
      </c>
      <c r="H2917" s="352" t="s">
        <v>18</v>
      </c>
      <c r="I2917" s="352" t="s">
        <v>18</v>
      </c>
      <c r="J2917" s="352" t="s">
        <v>18</v>
      </c>
      <c r="K2917" s="352" t="s">
        <v>18</v>
      </c>
      <c r="L2917" s="114">
        <f>L2916</f>
        <v>2996.5</v>
      </c>
      <c r="M2917" s="114">
        <f>M2916</f>
        <v>2692.8</v>
      </c>
      <c r="N2917" s="114">
        <f>N2916</f>
        <v>690.44</v>
      </c>
      <c r="O2917" s="465">
        <f>O2916</f>
        <v>180</v>
      </c>
      <c r="P2917" s="352" t="s">
        <v>18</v>
      </c>
      <c r="Q2917" s="114">
        <f>SUM(Q2916:Q2916)</f>
        <v>995467</v>
      </c>
      <c r="R2917" s="114">
        <f t="shared" ref="R2917:U2917" si="1933">SUM(R2916:R2916)</f>
        <v>0</v>
      </c>
      <c r="S2917" s="114">
        <f t="shared" si="1933"/>
        <v>453089.1</v>
      </c>
      <c r="T2917" s="114">
        <f t="shared" si="1933"/>
        <v>0</v>
      </c>
      <c r="U2917" s="114">
        <f t="shared" si="1933"/>
        <v>542377.9</v>
      </c>
      <c r="V2917" s="114">
        <f>SUBTOTAL(9,V2916:V2916)</f>
        <v>0</v>
      </c>
      <c r="W2917" s="466" t="s">
        <v>18</v>
      </c>
      <c r="X2917" s="466" t="s">
        <v>18</v>
      </c>
      <c r="Y2917" s="468" t="s">
        <v>18</v>
      </c>
    </row>
    <row r="2918" spans="1:25" ht="15" x14ac:dyDescent="0.25">
      <c r="A2918" s="484"/>
      <c r="B2918" s="97"/>
      <c r="C2918" s="97"/>
      <c r="D2918" s="211"/>
      <c r="E2918" s="402" t="s">
        <v>668</v>
      </c>
      <c r="F2918" s="428" t="s">
        <v>884</v>
      </c>
      <c r="G2918" s="429" t="s">
        <v>38</v>
      </c>
      <c r="H2918" s="443" t="s">
        <v>615</v>
      </c>
      <c r="I2918" s="429"/>
      <c r="J2918" s="443" t="s">
        <v>613</v>
      </c>
      <c r="K2918" s="429">
        <v>4</v>
      </c>
      <c r="L2918" s="113">
        <v>3579.5</v>
      </c>
      <c r="M2918" s="308">
        <v>3274.8</v>
      </c>
      <c r="N2918" s="308">
        <v>1167.8</v>
      </c>
      <c r="O2918" s="431">
        <v>192</v>
      </c>
      <c r="P2918" s="353" t="s">
        <v>2111</v>
      </c>
      <c r="Q2918" s="113">
        <v>2068056</v>
      </c>
      <c r="R2918" s="113">
        <v>0</v>
      </c>
      <c r="S2918" s="113">
        <f t="shared" ref="S2918:S2919" si="1934">Q2918-U2918</f>
        <v>941280.46</v>
      </c>
      <c r="T2918" s="113">
        <v>0</v>
      </c>
      <c r="U2918" s="113">
        <v>1126775.54</v>
      </c>
      <c r="V2918" s="113">
        <v>0</v>
      </c>
      <c r="W2918" s="113">
        <f t="shared" ref="W2918:W2919" si="1935">Q2918/L2918</f>
        <v>577.7499650789216</v>
      </c>
      <c r="X2918" s="113">
        <v>577.75</v>
      </c>
      <c r="Y2918" s="120">
        <v>44926</v>
      </c>
    </row>
    <row r="2919" spans="1:25" ht="15" x14ac:dyDescent="0.25">
      <c r="A2919" s="484"/>
      <c r="B2919" s="97"/>
      <c r="C2919" s="97"/>
      <c r="D2919" s="211"/>
      <c r="E2919" s="402" t="s">
        <v>668</v>
      </c>
      <c r="F2919" s="428" t="s">
        <v>884</v>
      </c>
      <c r="G2919" s="429" t="s">
        <v>38</v>
      </c>
      <c r="H2919" s="443" t="s">
        <v>615</v>
      </c>
      <c r="I2919" s="429"/>
      <c r="J2919" s="443" t="s">
        <v>613</v>
      </c>
      <c r="K2919" s="429">
        <v>4</v>
      </c>
      <c r="L2919" s="113">
        <v>3579.5</v>
      </c>
      <c r="M2919" s="308">
        <v>3274.8</v>
      </c>
      <c r="N2919" s="308">
        <v>1167.8</v>
      </c>
      <c r="O2919" s="431">
        <v>192</v>
      </c>
      <c r="P2919" s="353" t="s">
        <v>2129</v>
      </c>
      <c r="Q2919" s="113">
        <v>21548948</v>
      </c>
      <c r="R2919" s="113">
        <v>0</v>
      </c>
      <c r="S2919" s="113">
        <f t="shared" si="1934"/>
        <v>9808053.3699999992</v>
      </c>
      <c r="T2919" s="113">
        <v>0</v>
      </c>
      <c r="U2919" s="113">
        <v>11740894.630000001</v>
      </c>
      <c r="V2919" s="113">
        <v>0</v>
      </c>
      <c r="W2919" s="113">
        <f t="shared" si="1935"/>
        <v>6020.1000139684311</v>
      </c>
      <c r="X2919" s="113">
        <v>6020.1</v>
      </c>
      <c r="Y2919" s="120">
        <v>44926</v>
      </c>
    </row>
    <row r="2920" spans="1:25" x14ac:dyDescent="0.25">
      <c r="A2920" s="437"/>
      <c r="B2920" s="34"/>
      <c r="C2920" s="34"/>
      <c r="D2920" s="132"/>
      <c r="E2920" s="418"/>
      <c r="F2920" s="618" t="s">
        <v>31</v>
      </c>
      <c r="G2920" s="352" t="s">
        <v>18</v>
      </c>
      <c r="H2920" s="352" t="s">
        <v>18</v>
      </c>
      <c r="I2920" s="352" t="s">
        <v>18</v>
      </c>
      <c r="J2920" s="352" t="s">
        <v>18</v>
      </c>
      <c r="K2920" s="352" t="s">
        <v>18</v>
      </c>
      <c r="L2920" s="114">
        <f>L2919</f>
        <v>3579.5</v>
      </c>
      <c r="M2920" s="114">
        <f>M2919</f>
        <v>3274.8</v>
      </c>
      <c r="N2920" s="114">
        <f>N2919</f>
        <v>1167.8</v>
      </c>
      <c r="O2920" s="465">
        <f>O2919</f>
        <v>192</v>
      </c>
      <c r="P2920" s="352" t="s">
        <v>18</v>
      </c>
      <c r="Q2920" s="114">
        <f>SUM(Q2918:Q2919)</f>
        <v>23617004</v>
      </c>
      <c r="R2920" s="114">
        <f t="shared" ref="R2920:U2920" si="1936">SUM(R2918:R2919)</f>
        <v>0</v>
      </c>
      <c r="S2920" s="114">
        <f t="shared" si="1936"/>
        <v>10749333.829999998</v>
      </c>
      <c r="T2920" s="114">
        <f t="shared" si="1936"/>
        <v>0</v>
      </c>
      <c r="U2920" s="114">
        <f t="shared" si="1936"/>
        <v>12867670.170000002</v>
      </c>
      <c r="V2920" s="114">
        <f>SUBTOTAL(9,V2918:V2919)</f>
        <v>0</v>
      </c>
      <c r="W2920" s="466" t="s">
        <v>18</v>
      </c>
      <c r="X2920" s="466" t="s">
        <v>18</v>
      </c>
      <c r="Y2920" s="468" t="s">
        <v>18</v>
      </c>
    </row>
    <row r="2921" spans="1:25" ht="15" x14ac:dyDescent="0.25">
      <c r="A2921" s="484"/>
      <c r="B2921" s="97"/>
      <c r="C2921" s="97"/>
      <c r="D2921" s="211"/>
      <c r="E2921" s="402" t="s">
        <v>681</v>
      </c>
      <c r="F2921" s="428" t="s">
        <v>855</v>
      </c>
      <c r="G2921" s="429" t="s">
        <v>38</v>
      </c>
      <c r="H2921" s="443" t="s">
        <v>382</v>
      </c>
      <c r="I2921" s="429"/>
      <c r="J2921" s="443" t="s">
        <v>600</v>
      </c>
      <c r="K2921" s="429">
        <v>5</v>
      </c>
      <c r="L2921" s="113">
        <v>3036.5</v>
      </c>
      <c r="M2921" s="308">
        <v>2693.3</v>
      </c>
      <c r="N2921" s="308">
        <v>690</v>
      </c>
      <c r="O2921" s="431">
        <v>180</v>
      </c>
      <c r="P2921" s="353" t="s">
        <v>45</v>
      </c>
      <c r="Q2921" s="113">
        <v>2995090</v>
      </c>
      <c r="R2921" s="113">
        <v>0</v>
      </c>
      <c r="S2921" s="113">
        <f>Q2921-U2921</f>
        <v>1363222.12</v>
      </c>
      <c r="T2921" s="113">
        <v>0</v>
      </c>
      <c r="U2921" s="113">
        <v>1631867.88</v>
      </c>
      <c r="V2921" s="113">
        <v>0</v>
      </c>
      <c r="W2921" s="113">
        <f>Q2921/N2921</f>
        <v>4340.710144927536</v>
      </c>
      <c r="X2921" s="113">
        <v>4340.71</v>
      </c>
      <c r="Y2921" s="120">
        <v>44926</v>
      </c>
    </row>
    <row r="2922" spans="1:25" ht="15" x14ac:dyDescent="0.25">
      <c r="A2922" s="484"/>
      <c r="B2922" s="97"/>
      <c r="C2922" s="97"/>
      <c r="D2922" s="211"/>
      <c r="E2922" s="402"/>
      <c r="F2922" s="618" t="s">
        <v>31</v>
      </c>
      <c r="G2922" s="352" t="s">
        <v>18</v>
      </c>
      <c r="H2922" s="352" t="s">
        <v>18</v>
      </c>
      <c r="I2922" s="352" t="s">
        <v>18</v>
      </c>
      <c r="J2922" s="352" t="s">
        <v>18</v>
      </c>
      <c r="K2922" s="352" t="s">
        <v>18</v>
      </c>
      <c r="L2922" s="114">
        <f>L2921</f>
        <v>3036.5</v>
      </c>
      <c r="M2922" s="114">
        <f>M2921</f>
        <v>2693.3</v>
      </c>
      <c r="N2922" s="114">
        <f>N2921</f>
        <v>690</v>
      </c>
      <c r="O2922" s="465">
        <f>O2921</f>
        <v>180</v>
      </c>
      <c r="P2922" s="352" t="s">
        <v>18</v>
      </c>
      <c r="Q2922" s="114">
        <f>SUM(Q2921:Q2921)</f>
        <v>2995090</v>
      </c>
      <c r="R2922" s="114">
        <f t="shared" ref="R2922:U2922" si="1937">SUM(R2921:R2921)</f>
        <v>0</v>
      </c>
      <c r="S2922" s="114">
        <f t="shared" si="1937"/>
        <v>1363222.12</v>
      </c>
      <c r="T2922" s="114">
        <f t="shared" si="1937"/>
        <v>0</v>
      </c>
      <c r="U2922" s="114">
        <f t="shared" si="1937"/>
        <v>1631867.88</v>
      </c>
      <c r="V2922" s="114">
        <f>SUBTOTAL(9,V2921:V2921)</f>
        <v>0</v>
      </c>
      <c r="W2922" s="466" t="s">
        <v>18</v>
      </c>
      <c r="X2922" s="466" t="s">
        <v>18</v>
      </c>
      <c r="Y2922" s="468" t="s">
        <v>18</v>
      </c>
    </row>
    <row r="2923" spans="1:25" x14ac:dyDescent="0.25">
      <c r="A2923" s="437"/>
      <c r="B2923" s="34"/>
      <c r="C2923" s="34"/>
      <c r="D2923" s="132"/>
      <c r="E2923" s="402" t="s">
        <v>690</v>
      </c>
      <c r="F2923" s="428" t="s">
        <v>1109</v>
      </c>
      <c r="G2923" s="429" t="s">
        <v>38</v>
      </c>
      <c r="H2923" s="429">
        <v>1976</v>
      </c>
      <c r="I2923" s="429"/>
      <c r="J2923" s="443" t="s">
        <v>2146</v>
      </c>
      <c r="K2923" s="429">
        <v>9</v>
      </c>
      <c r="L2923" s="113">
        <v>6913.7</v>
      </c>
      <c r="M2923" s="113">
        <v>5236</v>
      </c>
      <c r="N2923" s="113">
        <v>1149.4000000000001</v>
      </c>
      <c r="O2923" s="431">
        <v>257</v>
      </c>
      <c r="P2923" s="476" t="s">
        <v>45</v>
      </c>
      <c r="Q2923" s="113">
        <v>12605677</v>
      </c>
      <c r="R2923" s="113">
        <v>0</v>
      </c>
      <c r="S2923" s="113">
        <f>Q2923-U2923</f>
        <v>5737502.9500000002</v>
      </c>
      <c r="T2923" s="113">
        <v>0</v>
      </c>
      <c r="U2923" s="113">
        <v>6868174.0499999998</v>
      </c>
      <c r="V2923" s="113">
        <v>0</v>
      </c>
      <c r="W2923" s="113">
        <f>Q2923/N2923</f>
        <v>10967.180267965894</v>
      </c>
      <c r="X2923" s="113">
        <v>10967.18</v>
      </c>
      <c r="Y2923" s="120">
        <v>44926</v>
      </c>
    </row>
    <row r="2924" spans="1:25" ht="15" x14ac:dyDescent="0.25">
      <c r="A2924" s="484"/>
      <c r="B2924" s="97"/>
      <c r="C2924" s="97"/>
      <c r="D2924" s="211"/>
      <c r="E2924" s="402"/>
      <c r="F2924" s="618" t="s">
        <v>31</v>
      </c>
      <c r="G2924" s="352" t="s">
        <v>18</v>
      </c>
      <c r="H2924" s="352" t="s">
        <v>18</v>
      </c>
      <c r="I2924" s="352" t="s">
        <v>18</v>
      </c>
      <c r="J2924" s="352" t="s">
        <v>18</v>
      </c>
      <c r="K2924" s="352" t="s">
        <v>18</v>
      </c>
      <c r="L2924" s="114">
        <f>L2923</f>
        <v>6913.7</v>
      </c>
      <c r="M2924" s="114">
        <f>M2923</f>
        <v>5236</v>
      </c>
      <c r="N2924" s="114">
        <f>N2923</f>
        <v>1149.4000000000001</v>
      </c>
      <c r="O2924" s="465">
        <f>O2923</f>
        <v>257</v>
      </c>
      <c r="P2924" s="352" t="s">
        <v>18</v>
      </c>
      <c r="Q2924" s="114">
        <f>SUM(Q2923:Q2923)</f>
        <v>12605677</v>
      </c>
      <c r="R2924" s="114">
        <f t="shared" ref="R2924:U2924" si="1938">SUM(R2923:R2923)</f>
        <v>0</v>
      </c>
      <c r="S2924" s="114">
        <f t="shared" si="1938"/>
        <v>5737502.9500000002</v>
      </c>
      <c r="T2924" s="114">
        <f t="shared" si="1938"/>
        <v>0</v>
      </c>
      <c r="U2924" s="114">
        <f t="shared" si="1938"/>
        <v>6868174.0499999998</v>
      </c>
      <c r="V2924" s="114">
        <f>SUBTOTAL(9,V2923:V2923)</f>
        <v>0</v>
      </c>
      <c r="W2924" s="466" t="s">
        <v>18</v>
      </c>
      <c r="X2924" s="466" t="s">
        <v>18</v>
      </c>
      <c r="Y2924" s="468" t="s">
        <v>18</v>
      </c>
    </row>
    <row r="2925" spans="1:25" x14ac:dyDescent="0.25">
      <c r="A2925" s="437"/>
      <c r="B2925" s="34"/>
      <c r="C2925" s="34"/>
      <c r="D2925" s="132"/>
      <c r="E2925" s="402" t="s">
        <v>691</v>
      </c>
      <c r="F2925" s="428" t="s">
        <v>916</v>
      </c>
      <c r="G2925" s="429" t="s">
        <v>38</v>
      </c>
      <c r="H2925" s="443" t="s">
        <v>611</v>
      </c>
      <c r="I2925" s="429"/>
      <c r="J2925" s="443" t="s">
        <v>600</v>
      </c>
      <c r="K2925" s="429">
        <v>5</v>
      </c>
      <c r="L2925" s="113">
        <v>6129.5</v>
      </c>
      <c r="M2925" s="308">
        <v>5825.1</v>
      </c>
      <c r="N2925" s="308">
        <v>688.7</v>
      </c>
      <c r="O2925" s="431">
        <v>171</v>
      </c>
      <c r="P2925" s="353" t="s">
        <v>45</v>
      </c>
      <c r="Q2925" s="113">
        <v>2989447</v>
      </c>
      <c r="R2925" s="113">
        <v>0</v>
      </c>
      <c r="S2925" s="113">
        <f t="shared" ref="S2925:S2926" si="1939">Q2925-U2925</f>
        <v>1360653.69</v>
      </c>
      <c r="T2925" s="113">
        <v>0</v>
      </c>
      <c r="U2925" s="113">
        <v>1628793.31</v>
      </c>
      <c r="V2925" s="113">
        <v>0</v>
      </c>
      <c r="W2925" s="113">
        <f>Q2925/N2925</f>
        <v>4340.7100333962535</v>
      </c>
      <c r="X2925" s="113">
        <v>4340.71</v>
      </c>
      <c r="Y2925" s="120">
        <v>44926</v>
      </c>
    </row>
    <row r="2926" spans="1:25" ht="15" x14ac:dyDescent="0.25">
      <c r="A2926" s="484"/>
      <c r="B2926" s="97"/>
      <c r="C2926" s="97"/>
      <c r="D2926" s="211"/>
      <c r="E2926" s="402" t="s">
        <v>691</v>
      </c>
      <c r="F2926" s="428" t="s">
        <v>916</v>
      </c>
      <c r="G2926" s="429" t="s">
        <v>38</v>
      </c>
      <c r="H2926" s="443" t="s">
        <v>611</v>
      </c>
      <c r="I2926" s="429"/>
      <c r="J2926" s="443" t="s">
        <v>600</v>
      </c>
      <c r="K2926" s="429">
        <v>5</v>
      </c>
      <c r="L2926" s="113">
        <v>6129.5</v>
      </c>
      <c r="M2926" s="308">
        <v>5825.1</v>
      </c>
      <c r="N2926" s="308">
        <v>688.7</v>
      </c>
      <c r="O2926" s="431">
        <v>171</v>
      </c>
      <c r="P2926" s="353" t="s">
        <v>2138</v>
      </c>
      <c r="Q2926" s="113">
        <v>11744061</v>
      </c>
      <c r="R2926" s="113">
        <v>0</v>
      </c>
      <c r="S2926" s="113">
        <f t="shared" si="1939"/>
        <v>5345336.4400000004</v>
      </c>
      <c r="T2926" s="113">
        <v>0</v>
      </c>
      <c r="U2926" s="113">
        <v>6398724.5599999996</v>
      </c>
      <c r="V2926" s="113">
        <v>0</v>
      </c>
      <c r="W2926" s="113">
        <f t="shared" ref="W2926" si="1940">Q2926/L2926</f>
        <v>1915.990048127906</v>
      </c>
      <c r="X2926" s="113">
        <v>1915.99</v>
      </c>
      <c r="Y2926" s="120">
        <v>44926</v>
      </c>
    </row>
    <row r="2927" spans="1:25" ht="15" x14ac:dyDescent="0.25">
      <c r="A2927" s="484"/>
      <c r="B2927" s="97"/>
      <c r="C2927" s="97"/>
      <c r="D2927" s="211"/>
      <c r="E2927" s="402"/>
      <c r="F2927" s="618" t="s">
        <v>31</v>
      </c>
      <c r="G2927" s="352" t="s">
        <v>18</v>
      </c>
      <c r="H2927" s="352" t="s">
        <v>18</v>
      </c>
      <c r="I2927" s="352" t="s">
        <v>18</v>
      </c>
      <c r="J2927" s="352" t="s">
        <v>18</v>
      </c>
      <c r="K2927" s="352" t="s">
        <v>18</v>
      </c>
      <c r="L2927" s="114">
        <f>L2926</f>
        <v>6129.5</v>
      </c>
      <c r="M2927" s="114">
        <f>M2926</f>
        <v>5825.1</v>
      </c>
      <c r="N2927" s="114">
        <f>N2926</f>
        <v>688.7</v>
      </c>
      <c r="O2927" s="465">
        <f>O2926</f>
        <v>171</v>
      </c>
      <c r="P2927" s="352" t="s">
        <v>18</v>
      </c>
      <c r="Q2927" s="114">
        <f>SUM(Q2925:Q2926)</f>
        <v>14733508</v>
      </c>
      <c r="R2927" s="114">
        <f t="shared" ref="R2927:U2927" si="1941">SUM(R2925:R2926)</f>
        <v>0</v>
      </c>
      <c r="S2927" s="114">
        <f t="shared" si="1941"/>
        <v>6705990.1300000008</v>
      </c>
      <c r="T2927" s="114">
        <f t="shared" si="1941"/>
        <v>0</v>
      </c>
      <c r="U2927" s="114">
        <f t="shared" si="1941"/>
        <v>8027517.8699999992</v>
      </c>
      <c r="V2927" s="114">
        <f>SUBTOTAL(9,V2925:V2926)</f>
        <v>0</v>
      </c>
      <c r="W2927" s="466" t="s">
        <v>18</v>
      </c>
      <c r="X2927" s="466" t="s">
        <v>18</v>
      </c>
      <c r="Y2927" s="468" t="s">
        <v>18</v>
      </c>
    </row>
    <row r="2928" spans="1:25" ht="15" x14ac:dyDescent="0.25">
      <c r="A2928" s="484"/>
      <c r="B2928" s="97"/>
      <c r="C2928" s="97"/>
      <c r="D2928" s="211"/>
      <c r="E2928" s="402" t="s">
        <v>692</v>
      </c>
      <c r="F2928" s="428" t="s">
        <v>856</v>
      </c>
      <c r="G2928" s="429" t="s">
        <v>38</v>
      </c>
      <c r="H2928" s="443" t="s">
        <v>634</v>
      </c>
      <c r="I2928" s="429"/>
      <c r="J2928" s="443" t="s">
        <v>600</v>
      </c>
      <c r="K2928" s="429">
        <v>5</v>
      </c>
      <c r="L2928" s="113">
        <v>6816.4</v>
      </c>
      <c r="M2928" s="308">
        <v>6134.2</v>
      </c>
      <c r="N2928" s="308">
        <v>1178.9000000000001</v>
      </c>
      <c r="O2928" s="431">
        <v>351</v>
      </c>
      <c r="P2928" s="353" t="s">
        <v>45</v>
      </c>
      <c r="Q2928" s="113">
        <v>5117263</v>
      </c>
      <c r="R2928" s="113">
        <v>0</v>
      </c>
      <c r="S2928" s="113">
        <f>Q2928-U2928</f>
        <v>2329134.0499999998</v>
      </c>
      <c r="T2928" s="113">
        <v>0</v>
      </c>
      <c r="U2928" s="113">
        <v>2788128.95</v>
      </c>
      <c r="V2928" s="113">
        <v>0</v>
      </c>
      <c r="W2928" s="113">
        <f>Q2928/N2928</f>
        <v>4340.709983883281</v>
      </c>
      <c r="X2928" s="113">
        <v>4340.71</v>
      </c>
      <c r="Y2928" s="120">
        <v>44926</v>
      </c>
    </row>
    <row r="2929" spans="1:25" ht="15" x14ac:dyDescent="0.25">
      <c r="A2929" s="484"/>
      <c r="B2929" s="97"/>
      <c r="C2929" s="97"/>
      <c r="D2929" s="211"/>
      <c r="E2929" s="402"/>
      <c r="F2929" s="618" t="s">
        <v>31</v>
      </c>
      <c r="G2929" s="352" t="s">
        <v>18</v>
      </c>
      <c r="H2929" s="352" t="s">
        <v>18</v>
      </c>
      <c r="I2929" s="352" t="s">
        <v>18</v>
      </c>
      <c r="J2929" s="352" t="s">
        <v>18</v>
      </c>
      <c r="K2929" s="352" t="s">
        <v>18</v>
      </c>
      <c r="L2929" s="114">
        <f>L2928</f>
        <v>6816.4</v>
      </c>
      <c r="M2929" s="114">
        <f>M2928</f>
        <v>6134.2</v>
      </c>
      <c r="N2929" s="114">
        <f>N2928</f>
        <v>1178.9000000000001</v>
      </c>
      <c r="O2929" s="465">
        <f>O2928</f>
        <v>351</v>
      </c>
      <c r="P2929" s="352" t="s">
        <v>18</v>
      </c>
      <c r="Q2929" s="114">
        <f>SUM(Q2928:Q2928)</f>
        <v>5117263</v>
      </c>
      <c r="R2929" s="114">
        <f t="shared" ref="R2929:U2929" si="1942">SUM(R2928:R2928)</f>
        <v>0</v>
      </c>
      <c r="S2929" s="114">
        <f t="shared" si="1942"/>
        <v>2329134.0499999998</v>
      </c>
      <c r="T2929" s="114">
        <f t="shared" si="1942"/>
        <v>0</v>
      </c>
      <c r="U2929" s="114">
        <f t="shared" si="1942"/>
        <v>2788128.95</v>
      </c>
      <c r="V2929" s="114">
        <f>SUBTOTAL(9,V2928:V2928)</f>
        <v>0</v>
      </c>
      <c r="W2929" s="466" t="s">
        <v>18</v>
      </c>
      <c r="X2929" s="466" t="s">
        <v>18</v>
      </c>
      <c r="Y2929" s="468" t="s">
        <v>18</v>
      </c>
    </row>
    <row r="2930" spans="1:25" x14ac:dyDescent="0.25">
      <c r="A2930" s="437"/>
      <c r="B2930" s="34"/>
      <c r="C2930" s="34"/>
      <c r="D2930" s="132"/>
      <c r="E2930" s="402" t="s">
        <v>693</v>
      </c>
      <c r="F2930" s="428" t="s">
        <v>917</v>
      </c>
      <c r="G2930" s="429" t="s">
        <v>38</v>
      </c>
      <c r="H2930" s="443" t="s">
        <v>719</v>
      </c>
      <c r="I2930" s="429"/>
      <c r="J2930" s="443" t="s">
        <v>617</v>
      </c>
      <c r="K2930" s="429">
        <v>5</v>
      </c>
      <c r="L2930" s="113">
        <v>5674.4</v>
      </c>
      <c r="M2930" s="308">
        <v>5120.1000000000004</v>
      </c>
      <c r="N2930" s="308">
        <v>1395.3</v>
      </c>
      <c r="O2930" s="431">
        <v>300</v>
      </c>
      <c r="P2930" s="353" t="s">
        <v>2137</v>
      </c>
      <c r="Q2930" s="113">
        <v>6051918</v>
      </c>
      <c r="R2930" s="113">
        <v>0</v>
      </c>
      <c r="S2930" s="113">
        <f t="shared" ref="S2930:S2931" si="1943">Q2930-U2930</f>
        <v>2754544.43</v>
      </c>
      <c r="T2930" s="113">
        <v>0</v>
      </c>
      <c r="U2930" s="113">
        <v>3297373.57</v>
      </c>
      <c r="V2930" s="113">
        <v>0</v>
      </c>
      <c r="W2930" s="113">
        <f t="shared" ref="W2930:W2931" si="1944">Q2930/L2930</f>
        <v>1066.5300296066546</v>
      </c>
      <c r="X2930" s="113">
        <v>1066.53</v>
      </c>
      <c r="Y2930" s="120">
        <v>44926</v>
      </c>
    </row>
    <row r="2931" spans="1:25" ht="15" x14ac:dyDescent="0.25">
      <c r="A2931" s="484"/>
      <c r="B2931" s="97"/>
      <c r="C2931" s="97"/>
      <c r="D2931" s="211"/>
      <c r="E2931" s="402" t="s">
        <v>693</v>
      </c>
      <c r="F2931" s="428" t="s">
        <v>917</v>
      </c>
      <c r="G2931" s="429" t="s">
        <v>38</v>
      </c>
      <c r="H2931" s="443" t="s">
        <v>719</v>
      </c>
      <c r="I2931" s="429"/>
      <c r="J2931" s="443" t="s">
        <v>617</v>
      </c>
      <c r="K2931" s="429">
        <v>5</v>
      </c>
      <c r="L2931" s="113">
        <v>5674.4</v>
      </c>
      <c r="M2931" s="308">
        <v>5120.1000000000004</v>
      </c>
      <c r="N2931" s="308">
        <v>1395.3</v>
      </c>
      <c r="O2931" s="431">
        <v>300</v>
      </c>
      <c r="P2931" s="353" t="s">
        <v>2138</v>
      </c>
      <c r="Q2931" s="113">
        <v>21886047</v>
      </c>
      <c r="R2931" s="113">
        <v>0</v>
      </c>
      <c r="S2931" s="113">
        <f t="shared" si="1943"/>
        <v>9961484.75</v>
      </c>
      <c r="T2931" s="113">
        <v>0</v>
      </c>
      <c r="U2931" s="113">
        <v>11924562.25</v>
      </c>
      <c r="V2931" s="113">
        <v>0</v>
      </c>
      <c r="W2931" s="113">
        <f t="shared" si="1944"/>
        <v>3856.9799450162136</v>
      </c>
      <c r="X2931" s="113">
        <v>3856.98</v>
      </c>
      <c r="Y2931" s="120">
        <v>44926</v>
      </c>
    </row>
    <row r="2932" spans="1:25" ht="15" x14ac:dyDescent="0.25">
      <c r="A2932" s="484"/>
      <c r="B2932" s="97"/>
      <c r="C2932" s="97"/>
      <c r="D2932" s="211"/>
      <c r="E2932" s="402"/>
      <c r="F2932" s="618" t="s">
        <v>31</v>
      </c>
      <c r="G2932" s="352" t="s">
        <v>18</v>
      </c>
      <c r="H2932" s="352" t="s">
        <v>18</v>
      </c>
      <c r="I2932" s="352" t="s">
        <v>18</v>
      </c>
      <c r="J2932" s="352" t="s">
        <v>18</v>
      </c>
      <c r="K2932" s="352" t="s">
        <v>18</v>
      </c>
      <c r="L2932" s="114">
        <f>L2931</f>
        <v>5674.4</v>
      </c>
      <c r="M2932" s="114">
        <f>M2931</f>
        <v>5120.1000000000004</v>
      </c>
      <c r="N2932" s="114">
        <f>N2931</f>
        <v>1395.3</v>
      </c>
      <c r="O2932" s="465">
        <f>O2931</f>
        <v>300</v>
      </c>
      <c r="P2932" s="352" t="s">
        <v>18</v>
      </c>
      <c r="Q2932" s="114">
        <f>SUM(Q2930:Q2931)</f>
        <v>27937965</v>
      </c>
      <c r="R2932" s="114">
        <f t="shared" ref="R2932:U2932" si="1945">SUM(R2930:R2931)</f>
        <v>0</v>
      </c>
      <c r="S2932" s="114">
        <f t="shared" si="1945"/>
        <v>12716029.18</v>
      </c>
      <c r="T2932" s="114">
        <f t="shared" si="1945"/>
        <v>0</v>
      </c>
      <c r="U2932" s="114">
        <f t="shared" si="1945"/>
        <v>15221935.82</v>
      </c>
      <c r="V2932" s="114">
        <f>SUBTOTAL(9,V2930:V2931)</f>
        <v>0</v>
      </c>
      <c r="W2932" s="466" t="s">
        <v>18</v>
      </c>
      <c r="X2932" s="466" t="s">
        <v>18</v>
      </c>
      <c r="Y2932" s="468" t="s">
        <v>18</v>
      </c>
    </row>
    <row r="2933" spans="1:25" ht="15" x14ac:dyDescent="0.25">
      <c r="A2933" s="484"/>
      <c r="B2933" s="97"/>
      <c r="C2933" s="97"/>
      <c r="D2933" s="211"/>
      <c r="E2933" s="402" t="s">
        <v>694</v>
      </c>
      <c r="F2933" s="428" t="s">
        <v>1112</v>
      </c>
      <c r="G2933" s="429" t="s">
        <v>38</v>
      </c>
      <c r="H2933" s="443" t="s">
        <v>634</v>
      </c>
      <c r="I2933" s="429"/>
      <c r="J2933" s="443" t="s">
        <v>613</v>
      </c>
      <c r="K2933" s="429">
        <v>4</v>
      </c>
      <c r="L2933" s="113">
        <v>2772.8</v>
      </c>
      <c r="M2933" s="308">
        <v>2554.6</v>
      </c>
      <c r="N2933" s="308">
        <v>949.3</v>
      </c>
      <c r="O2933" s="431">
        <v>192</v>
      </c>
      <c r="P2933" s="353" t="s">
        <v>2137</v>
      </c>
      <c r="Q2933" s="113">
        <v>1307209</v>
      </c>
      <c r="R2933" s="113">
        <v>0</v>
      </c>
      <c r="S2933" s="113">
        <f t="shared" ref="S2933:S2934" si="1946">Q2933-U2933</f>
        <v>594979.18999999994</v>
      </c>
      <c r="T2933" s="113">
        <v>0</v>
      </c>
      <c r="U2933" s="113">
        <v>712229.81</v>
      </c>
      <c r="V2933" s="113">
        <v>0</v>
      </c>
      <c r="W2933" s="113">
        <f t="shared" ref="W2933:W2934" si="1947">Q2933/L2933</f>
        <v>471.44006058857468</v>
      </c>
      <c r="X2933" s="113">
        <v>471.44</v>
      </c>
      <c r="Y2933" s="120">
        <v>44926</v>
      </c>
    </row>
    <row r="2934" spans="1:25" ht="15" x14ac:dyDescent="0.25">
      <c r="A2934" s="484"/>
      <c r="B2934" s="97"/>
      <c r="C2934" s="97"/>
      <c r="D2934" s="211"/>
      <c r="E2934" s="402" t="s">
        <v>694</v>
      </c>
      <c r="F2934" s="428" t="s">
        <v>1112</v>
      </c>
      <c r="G2934" s="429" t="s">
        <v>38</v>
      </c>
      <c r="H2934" s="429" t="s">
        <v>634</v>
      </c>
      <c r="I2934" s="429"/>
      <c r="J2934" s="429" t="s">
        <v>613</v>
      </c>
      <c r="K2934" s="429">
        <v>4</v>
      </c>
      <c r="L2934" s="113">
        <v>2772.8</v>
      </c>
      <c r="M2934" s="113">
        <v>2554.6</v>
      </c>
      <c r="N2934" s="113">
        <v>949.3</v>
      </c>
      <c r="O2934" s="431">
        <v>192</v>
      </c>
      <c r="P2934" s="445" t="s">
        <v>2129</v>
      </c>
      <c r="Q2934" s="113">
        <v>16692533</v>
      </c>
      <c r="R2934" s="113">
        <v>0</v>
      </c>
      <c r="S2934" s="113">
        <f t="shared" si="1946"/>
        <v>7597644.8800000008</v>
      </c>
      <c r="T2934" s="113">
        <v>0</v>
      </c>
      <c r="U2934" s="113">
        <v>9094888.1199999992</v>
      </c>
      <c r="V2934" s="113">
        <v>0</v>
      </c>
      <c r="W2934" s="113">
        <f t="shared" si="1947"/>
        <v>6020.0998990190419</v>
      </c>
      <c r="X2934" s="113">
        <v>6020.1</v>
      </c>
      <c r="Y2934" s="120">
        <v>44926</v>
      </c>
    </row>
    <row r="2935" spans="1:25" ht="15" x14ac:dyDescent="0.25">
      <c r="A2935" s="484"/>
      <c r="B2935" s="97"/>
      <c r="C2935" s="97"/>
      <c r="D2935" s="211"/>
      <c r="E2935" s="402"/>
      <c r="F2935" s="618" t="s">
        <v>31</v>
      </c>
      <c r="G2935" s="352" t="s">
        <v>18</v>
      </c>
      <c r="H2935" s="352" t="s">
        <v>18</v>
      </c>
      <c r="I2935" s="352" t="s">
        <v>18</v>
      </c>
      <c r="J2935" s="352" t="s">
        <v>18</v>
      </c>
      <c r="K2935" s="352" t="s">
        <v>18</v>
      </c>
      <c r="L2935" s="114">
        <f>L2934</f>
        <v>2772.8</v>
      </c>
      <c r="M2935" s="114">
        <f>M2934</f>
        <v>2554.6</v>
      </c>
      <c r="N2935" s="114">
        <f>N2934</f>
        <v>949.3</v>
      </c>
      <c r="O2935" s="465">
        <f>O2934</f>
        <v>192</v>
      </c>
      <c r="P2935" s="352" t="s">
        <v>18</v>
      </c>
      <c r="Q2935" s="114">
        <f>SUM(Q2933:Q2934)</f>
        <v>17999742</v>
      </c>
      <c r="R2935" s="114">
        <f t="shared" ref="R2935:U2935" si="1948">SUM(R2933:R2934)</f>
        <v>0</v>
      </c>
      <c r="S2935" s="114">
        <f t="shared" si="1948"/>
        <v>8192624.0700000003</v>
      </c>
      <c r="T2935" s="114">
        <f t="shared" si="1948"/>
        <v>0</v>
      </c>
      <c r="U2935" s="114">
        <f t="shared" si="1948"/>
        <v>9807117.9299999997</v>
      </c>
      <c r="V2935" s="114">
        <f>SUBTOTAL(9,V2933:V2934)</f>
        <v>0</v>
      </c>
      <c r="W2935" s="466" t="s">
        <v>18</v>
      </c>
      <c r="X2935" s="466" t="s">
        <v>18</v>
      </c>
      <c r="Y2935" s="468" t="s">
        <v>18</v>
      </c>
    </row>
    <row r="2936" spans="1:25" x14ac:dyDescent="0.25">
      <c r="A2936" s="437"/>
      <c r="B2936" s="34"/>
      <c r="C2936" s="34"/>
      <c r="D2936" s="132"/>
      <c r="E2936" s="402" t="s">
        <v>663</v>
      </c>
      <c r="F2936" s="428" t="s">
        <v>1113</v>
      </c>
      <c r="G2936" s="429" t="s">
        <v>38</v>
      </c>
      <c r="H2936" s="443" t="s">
        <v>611</v>
      </c>
      <c r="I2936" s="429"/>
      <c r="J2936" s="443" t="s">
        <v>613</v>
      </c>
      <c r="K2936" s="429">
        <v>4</v>
      </c>
      <c r="L2936" s="113">
        <v>2711.7</v>
      </c>
      <c r="M2936" s="308">
        <v>2515.6999999999998</v>
      </c>
      <c r="N2936" s="308"/>
      <c r="O2936" s="431">
        <v>186</v>
      </c>
      <c r="P2936" s="353" t="s">
        <v>2111</v>
      </c>
      <c r="Q2936" s="113">
        <v>1566685</v>
      </c>
      <c r="R2936" s="113">
        <v>0</v>
      </c>
      <c r="S2936" s="113">
        <f>Q2936-U2936</f>
        <v>713080.29</v>
      </c>
      <c r="T2936" s="113">
        <v>0</v>
      </c>
      <c r="U2936" s="113">
        <v>853604.71</v>
      </c>
      <c r="V2936" s="113">
        <v>0</v>
      </c>
      <c r="W2936" s="113">
        <f>Q2936/L2936</f>
        <v>577.75011985101605</v>
      </c>
      <c r="X2936" s="113">
        <v>577.75</v>
      </c>
      <c r="Y2936" s="120">
        <v>44926</v>
      </c>
    </row>
    <row r="2937" spans="1:25" ht="15" x14ac:dyDescent="0.25">
      <c r="A2937" s="484"/>
      <c r="B2937" s="97"/>
      <c r="C2937" s="97"/>
      <c r="D2937" s="211"/>
      <c r="E2937" s="402"/>
      <c r="F2937" s="618" t="s">
        <v>31</v>
      </c>
      <c r="G2937" s="352" t="s">
        <v>18</v>
      </c>
      <c r="H2937" s="352" t="s">
        <v>18</v>
      </c>
      <c r="I2937" s="352" t="s">
        <v>18</v>
      </c>
      <c r="J2937" s="352" t="s">
        <v>18</v>
      </c>
      <c r="K2937" s="352" t="s">
        <v>18</v>
      </c>
      <c r="L2937" s="114">
        <f>L2936</f>
        <v>2711.7</v>
      </c>
      <c r="M2937" s="114">
        <f>M2936</f>
        <v>2515.6999999999998</v>
      </c>
      <c r="N2937" s="114">
        <f>N2936</f>
        <v>0</v>
      </c>
      <c r="O2937" s="465">
        <f>O2936</f>
        <v>186</v>
      </c>
      <c r="P2937" s="352" t="s">
        <v>18</v>
      </c>
      <c r="Q2937" s="114">
        <f>SUM(Q2936:Q2936)</f>
        <v>1566685</v>
      </c>
      <c r="R2937" s="114">
        <f t="shared" ref="R2937:U2937" si="1949">SUM(R2936:R2936)</f>
        <v>0</v>
      </c>
      <c r="S2937" s="114">
        <f t="shared" si="1949"/>
        <v>713080.29</v>
      </c>
      <c r="T2937" s="114">
        <f t="shared" si="1949"/>
        <v>0</v>
      </c>
      <c r="U2937" s="114">
        <f t="shared" si="1949"/>
        <v>853604.71</v>
      </c>
      <c r="V2937" s="114">
        <f>SUBTOTAL(9,V2936:V2936)</f>
        <v>0</v>
      </c>
      <c r="W2937" s="466" t="s">
        <v>18</v>
      </c>
      <c r="X2937" s="466" t="s">
        <v>18</v>
      </c>
      <c r="Y2937" s="468" t="s">
        <v>18</v>
      </c>
    </row>
    <row r="2938" spans="1:25" ht="15" x14ac:dyDescent="0.25">
      <c r="A2938" s="484"/>
      <c r="B2938" s="97"/>
      <c r="C2938" s="97"/>
      <c r="D2938" s="211"/>
      <c r="E2938" s="402" t="s">
        <v>695</v>
      </c>
      <c r="F2938" s="428" t="s">
        <v>863</v>
      </c>
      <c r="G2938" s="443" t="s">
        <v>38</v>
      </c>
      <c r="H2938" s="432" t="s">
        <v>382</v>
      </c>
      <c r="I2938" s="429"/>
      <c r="J2938" s="443" t="s">
        <v>613</v>
      </c>
      <c r="K2938" s="432">
        <v>4</v>
      </c>
      <c r="L2938" s="308">
        <v>4994.3999999999996</v>
      </c>
      <c r="M2938" s="113">
        <v>4654.8</v>
      </c>
      <c r="N2938" s="113">
        <v>1597.9</v>
      </c>
      <c r="O2938" s="431">
        <v>276</v>
      </c>
      <c r="P2938" s="353" t="s">
        <v>2129</v>
      </c>
      <c r="Q2938" s="113">
        <v>30066787</v>
      </c>
      <c r="R2938" s="113">
        <v>0</v>
      </c>
      <c r="S2938" s="113">
        <f>Q2938-U2938</f>
        <v>13684967.43</v>
      </c>
      <c r="T2938" s="113">
        <v>0</v>
      </c>
      <c r="U2938" s="113">
        <v>16381819.57</v>
      </c>
      <c r="V2938" s="113">
        <v>0</v>
      </c>
      <c r="W2938" s="113">
        <f>Q2938/L2938</f>
        <v>6020.0999119013295</v>
      </c>
      <c r="X2938" s="113">
        <v>6020.1</v>
      </c>
      <c r="Y2938" s="120">
        <v>44926</v>
      </c>
    </row>
    <row r="2939" spans="1:25" x14ac:dyDescent="0.25">
      <c r="A2939" s="437"/>
      <c r="B2939" s="34"/>
      <c r="C2939" s="34"/>
      <c r="D2939" s="132"/>
      <c r="E2939" s="418"/>
      <c r="F2939" s="618" t="s">
        <v>31</v>
      </c>
      <c r="G2939" s="352" t="s">
        <v>18</v>
      </c>
      <c r="H2939" s="352" t="s">
        <v>18</v>
      </c>
      <c r="I2939" s="352" t="s">
        <v>18</v>
      </c>
      <c r="J2939" s="352" t="s">
        <v>18</v>
      </c>
      <c r="K2939" s="352" t="s">
        <v>18</v>
      </c>
      <c r="L2939" s="114">
        <f>L2938</f>
        <v>4994.3999999999996</v>
      </c>
      <c r="M2939" s="114">
        <f>M2938</f>
        <v>4654.8</v>
      </c>
      <c r="N2939" s="114">
        <f>N2938</f>
        <v>1597.9</v>
      </c>
      <c r="O2939" s="465">
        <f>O2938</f>
        <v>276</v>
      </c>
      <c r="P2939" s="352" t="s">
        <v>18</v>
      </c>
      <c r="Q2939" s="114">
        <f>SUM(Q2938:Q2938)</f>
        <v>30066787</v>
      </c>
      <c r="R2939" s="114">
        <f t="shared" ref="R2939:U2939" si="1950">SUM(R2938:R2938)</f>
        <v>0</v>
      </c>
      <c r="S2939" s="114">
        <f t="shared" si="1950"/>
        <v>13684967.43</v>
      </c>
      <c r="T2939" s="114">
        <f t="shared" si="1950"/>
        <v>0</v>
      </c>
      <c r="U2939" s="114">
        <f t="shared" si="1950"/>
        <v>16381819.57</v>
      </c>
      <c r="V2939" s="114">
        <f>SUBTOTAL(9,V2938:V2938)</f>
        <v>0</v>
      </c>
      <c r="W2939" s="466" t="s">
        <v>18</v>
      </c>
      <c r="X2939" s="466" t="s">
        <v>18</v>
      </c>
      <c r="Y2939" s="468" t="s">
        <v>18</v>
      </c>
    </row>
    <row r="2940" spans="1:25" ht="15" x14ac:dyDescent="0.25">
      <c r="A2940" s="484"/>
      <c r="B2940" s="97"/>
      <c r="C2940" s="97"/>
      <c r="D2940" s="211"/>
      <c r="E2940" s="402" t="s">
        <v>696</v>
      </c>
      <c r="F2940" s="428" t="s">
        <v>865</v>
      </c>
      <c r="G2940" s="443" t="s">
        <v>38</v>
      </c>
      <c r="H2940" s="432" t="s">
        <v>611</v>
      </c>
      <c r="I2940" s="429"/>
      <c r="J2940" s="443" t="s">
        <v>613</v>
      </c>
      <c r="K2940" s="432">
        <v>4</v>
      </c>
      <c r="L2940" s="308">
        <v>2684.9</v>
      </c>
      <c r="M2940" s="113">
        <v>2441.8000000000002</v>
      </c>
      <c r="N2940" s="113">
        <v>764.6</v>
      </c>
      <c r="O2940" s="431">
        <v>144</v>
      </c>
      <c r="P2940" s="353" t="s">
        <v>2129</v>
      </c>
      <c r="Q2940" s="113">
        <v>16163366</v>
      </c>
      <c r="R2940" s="113">
        <v>0</v>
      </c>
      <c r="S2940" s="113">
        <f>Q2940-U2940</f>
        <v>7356793.3000000007</v>
      </c>
      <c r="T2940" s="113">
        <v>0</v>
      </c>
      <c r="U2940" s="113">
        <v>8806572.6999999993</v>
      </c>
      <c r="V2940" s="113">
        <v>0</v>
      </c>
      <c r="W2940" s="113">
        <f>Q2940/L2940</f>
        <v>6020.0998174978586</v>
      </c>
      <c r="X2940" s="113">
        <v>6020.1</v>
      </c>
      <c r="Y2940" s="120">
        <v>44926</v>
      </c>
    </row>
    <row r="2941" spans="1:25" ht="15" x14ac:dyDescent="0.25">
      <c r="A2941" s="484"/>
      <c r="B2941" s="97"/>
      <c r="C2941" s="97"/>
      <c r="D2941" s="211"/>
      <c r="E2941" s="402"/>
      <c r="F2941" s="618" t="s">
        <v>31</v>
      </c>
      <c r="G2941" s="352" t="s">
        <v>18</v>
      </c>
      <c r="H2941" s="352" t="s">
        <v>18</v>
      </c>
      <c r="I2941" s="352" t="s">
        <v>18</v>
      </c>
      <c r="J2941" s="352" t="s">
        <v>18</v>
      </c>
      <c r="K2941" s="352" t="s">
        <v>18</v>
      </c>
      <c r="L2941" s="114">
        <f>L2940</f>
        <v>2684.9</v>
      </c>
      <c r="M2941" s="114">
        <f>M2940</f>
        <v>2441.8000000000002</v>
      </c>
      <c r="N2941" s="114">
        <f>N2940</f>
        <v>764.6</v>
      </c>
      <c r="O2941" s="465">
        <f>O2940</f>
        <v>144</v>
      </c>
      <c r="P2941" s="352" t="s">
        <v>18</v>
      </c>
      <c r="Q2941" s="114">
        <f>SUM(Q2940:Q2940)</f>
        <v>16163366</v>
      </c>
      <c r="R2941" s="114">
        <f t="shared" ref="R2941:U2941" si="1951">SUM(R2940:R2940)</f>
        <v>0</v>
      </c>
      <c r="S2941" s="114">
        <f t="shared" si="1951"/>
        <v>7356793.3000000007</v>
      </c>
      <c r="T2941" s="114">
        <f t="shared" si="1951"/>
        <v>0</v>
      </c>
      <c r="U2941" s="114">
        <f t="shared" si="1951"/>
        <v>8806572.6999999993</v>
      </c>
      <c r="V2941" s="114">
        <f>SUBTOTAL(9,V2940:V2940)</f>
        <v>0</v>
      </c>
      <c r="W2941" s="466" t="s">
        <v>18</v>
      </c>
      <c r="X2941" s="466" t="s">
        <v>18</v>
      </c>
      <c r="Y2941" s="468" t="s">
        <v>18</v>
      </c>
    </row>
    <row r="2942" spans="1:25" ht="15" x14ac:dyDescent="0.25">
      <c r="A2942" s="484"/>
      <c r="B2942" s="97"/>
      <c r="C2942" s="97"/>
      <c r="D2942" s="211"/>
      <c r="E2942" s="402" t="s">
        <v>707</v>
      </c>
      <c r="F2942" s="428" t="s">
        <v>918</v>
      </c>
      <c r="G2942" s="443" t="s">
        <v>38</v>
      </c>
      <c r="H2942" s="432" t="s">
        <v>720</v>
      </c>
      <c r="I2942" s="443"/>
      <c r="J2942" s="429" t="s">
        <v>600</v>
      </c>
      <c r="K2942" s="432">
        <v>5</v>
      </c>
      <c r="L2942" s="308">
        <v>6009.5</v>
      </c>
      <c r="M2942" s="113">
        <v>5400.5</v>
      </c>
      <c r="N2942" s="113">
        <v>1380.6</v>
      </c>
      <c r="O2942" s="431">
        <v>360</v>
      </c>
      <c r="P2942" s="353" t="s">
        <v>2138</v>
      </c>
      <c r="Q2942" s="113">
        <v>11514142</v>
      </c>
      <c r="R2942" s="113">
        <v>0</v>
      </c>
      <c r="S2942" s="113">
        <f t="shared" ref="S2942:S2943" si="1952">Q2942-U2942</f>
        <v>5240688.28</v>
      </c>
      <c r="T2942" s="113">
        <v>0</v>
      </c>
      <c r="U2942" s="113">
        <v>6273453.7199999997</v>
      </c>
      <c r="V2942" s="113">
        <v>0</v>
      </c>
      <c r="W2942" s="113">
        <f t="shared" ref="W2942:W2943" si="1953">Q2942/L2942</f>
        <v>1915.9900158083035</v>
      </c>
      <c r="X2942" s="113">
        <v>1915.99</v>
      </c>
      <c r="Y2942" s="120">
        <v>44926</v>
      </c>
    </row>
    <row r="2943" spans="1:25" ht="15" x14ac:dyDescent="0.25">
      <c r="A2943" s="484"/>
      <c r="B2943" s="97"/>
      <c r="C2943" s="97"/>
      <c r="D2943" s="211"/>
      <c r="E2943" s="402" t="s">
        <v>707</v>
      </c>
      <c r="F2943" s="428" t="s">
        <v>918</v>
      </c>
      <c r="G2943" s="443" t="s">
        <v>38</v>
      </c>
      <c r="H2943" s="432" t="s">
        <v>720</v>
      </c>
      <c r="I2943" s="443"/>
      <c r="J2943" s="429" t="s">
        <v>600</v>
      </c>
      <c r="K2943" s="432">
        <v>5</v>
      </c>
      <c r="L2943" s="308">
        <v>6009.5</v>
      </c>
      <c r="M2943" s="113">
        <v>5400.5</v>
      </c>
      <c r="N2943" s="113">
        <v>1380.6</v>
      </c>
      <c r="O2943" s="431">
        <v>360</v>
      </c>
      <c r="P2943" s="353" t="s">
        <v>2137</v>
      </c>
      <c r="Q2943" s="113">
        <v>3521747</v>
      </c>
      <c r="R2943" s="113">
        <v>0</v>
      </c>
      <c r="S2943" s="113">
        <f t="shared" si="1952"/>
        <v>1602931.27</v>
      </c>
      <c r="T2943" s="113">
        <v>0</v>
      </c>
      <c r="U2943" s="113">
        <v>1918815.73</v>
      </c>
      <c r="V2943" s="113">
        <v>0</v>
      </c>
      <c r="W2943" s="113">
        <f t="shared" si="1953"/>
        <v>586.0299525750894</v>
      </c>
      <c r="X2943" s="113">
        <v>586.03</v>
      </c>
      <c r="Y2943" s="120">
        <v>44926</v>
      </c>
    </row>
    <row r="2944" spans="1:25" ht="15" x14ac:dyDescent="0.25">
      <c r="A2944" s="484"/>
      <c r="B2944" s="97"/>
      <c r="C2944" s="97"/>
      <c r="D2944" s="211"/>
      <c r="E2944" s="402"/>
      <c r="F2944" s="618" t="s">
        <v>31</v>
      </c>
      <c r="G2944" s="352" t="s">
        <v>18</v>
      </c>
      <c r="H2944" s="352" t="s">
        <v>18</v>
      </c>
      <c r="I2944" s="352" t="s">
        <v>18</v>
      </c>
      <c r="J2944" s="352" t="s">
        <v>18</v>
      </c>
      <c r="K2944" s="352" t="s">
        <v>18</v>
      </c>
      <c r="L2944" s="114">
        <f>L2943</f>
        <v>6009.5</v>
      </c>
      <c r="M2944" s="114">
        <f>M2943</f>
        <v>5400.5</v>
      </c>
      <c r="N2944" s="114">
        <f>N2943</f>
        <v>1380.6</v>
      </c>
      <c r="O2944" s="465">
        <f>O2943</f>
        <v>360</v>
      </c>
      <c r="P2944" s="352" t="s">
        <v>18</v>
      </c>
      <c r="Q2944" s="114">
        <f>SUM(Q2942:Q2943)</f>
        <v>15035889</v>
      </c>
      <c r="R2944" s="114">
        <f t="shared" ref="R2944:U2944" si="1954">SUM(R2942:R2943)</f>
        <v>0</v>
      </c>
      <c r="S2944" s="114">
        <f t="shared" si="1954"/>
        <v>6843619.5500000007</v>
      </c>
      <c r="T2944" s="114">
        <f t="shared" si="1954"/>
        <v>0</v>
      </c>
      <c r="U2944" s="114">
        <f t="shared" si="1954"/>
        <v>8192269.4499999993</v>
      </c>
      <c r="V2944" s="114">
        <f>SUBTOTAL(9,V2942:V2943)</f>
        <v>0</v>
      </c>
      <c r="W2944" s="466" t="s">
        <v>18</v>
      </c>
      <c r="X2944" s="466" t="s">
        <v>18</v>
      </c>
      <c r="Y2944" s="468" t="s">
        <v>18</v>
      </c>
    </row>
    <row r="2945" spans="1:25" ht="15" x14ac:dyDescent="0.25">
      <c r="A2945" s="484"/>
      <c r="B2945" s="97"/>
      <c r="C2945" s="97"/>
      <c r="D2945" s="211"/>
      <c r="E2945" s="402" t="s">
        <v>706</v>
      </c>
      <c r="F2945" s="428" t="s">
        <v>866</v>
      </c>
      <c r="G2945" s="443" t="s">
        <v>38</v>
      </c>
      <c r="H2945" s="432" t="s">
        <v>602</v>
      </c>
      <c r="I2945" s="443"/>
      <c r="J2945" s="429" t="s">
        <v>600</v>
      </c>
      <c r="K2945" s="432">
        <v>5</v>
      </c>
      <c r="L2945" s="308">
        <v>4899.6000000000004</v>
      </c>
      <c r="M2945" s="113">
        <v>4447.8</v>
      </c>
      <c r="N2945" s="113">
        <v>1108</v>
      </c>
      <c r="O2945" s="431">
        <v>270</v>
      </c>
      <c r="P2945" s="353" t="s">
        <v>2115</v>
      </c>
      <c r="Q2945" s="113">
        <v>1627696</v>
      </c>
      <c r="R2945" s="113">
        <v>0</v>
      </c>
      <c r="S2945" s="113">
        <f t="shared" ref="S2945:S2947" si="1955">Q2945-U2945</f>
        <v>740849.59</v>
      </c>
      <c r="T2945" s="113">
        <v>0</v>
      </c>
      <c r="U2945" s="113">
        <v>886846.41</v>
      </c>
      <c r="V2945" s="113">
        <v>0</v>
      </c>
      <c r="W2945" s="113">
        <f t="shared" ref="W2945:W2946" si="1956">Q2945/L2945</f>
        <v>332.2099763245979</v>
      </c>
      <c r="X2945" s="113">
        <v>332.21</v>
      </c>
      <c r="Y2945" s="120">
        <v>44926</v>
      </c>
    </row>
    <row r="2946" spans="1:25" x14ac:dyDescent="0.25">
      <c r="A2946" s="437"/>
      <c r="B2946" s="34"/>
      <c r="C2946" s="34"/>
      <c r="D2946" s="132"/>
      <c r="E2946" s="402" t="s">
        <v>706</v>
      </c>
      <c r="F2946" s="428" t="s">
        <v>866</v>
      </c>
      <c r="G2946" s="443" t="s">
        <v>38</v>
      </c>
      <c r="H2946" s="432" t="s">
        <v>602</v>
      </c>
      <c r="I2946" s="443"/>
      <c r="J2946" s="429" t="s">
        <v>600</v>
      </c>
      <c r="K2946" s="432">
        <v>5</v>
      </c>
      <c r="L2946" s="308">
        <v>4899.6000000000004</v>
      </c>
      <c r="M2946" s="113">
        <v>4447.8</v>
      </c>
      <c r="N2946" s="113">
        <v>1108</v>
      </c>
      <c r="O2946" s="431">
        <v>270</v>
      </c>
      <c r="P2946" s="353" t="s">
        <v>2111</v>
      </c>
      <c r="Q2946" s="113">
        <v>2383508</v>
      </c>
      <c r="R2946" s="113">
        <v>0</v>
      </c>
      <c r="S2946" s="113">
        <f t="shared" si="1955"/>
        <v>1084859.1599999999</v>
      </c>
      <c r="T2946" s="113">
        <v>0</v>
      </c>
      <c r="U2946" s="113">
        <v>1298648.8400000001</v>
      </c>
      <c r="V2946" s="113">
        <v>0</v>
      </c>
      <c r="W2946" s="113">
        <f t="shared" si="1956"/>
        <v>486.46991591150294</v>
      </c>
      <c r="X2946" s="113">
        <v>486.47</v>
      </c>
      <c r="Y2946" s="120">
        <v>44926</v>
      </c>
    </row>
    <row r="2947" spans="1:25" ht="15" x14ac:dyDescent="0.25">
      <c r="A2947" s="484"/>
      <c r="B2947" s="97"/>
      <c r="C2947" s="97"/>
      <c r="D2947" s="211"/>
      <c r="E2947" s="402" t="s">
        <v>706</v>
      </c>
      <c r="F2947" s="428" t="s">
        <v>866</v>
      </c>
      <c r="G2947" s="443" t="s">
        <v>38</v>
      </c>
      <c r="H2947" s="432" t="s">
        <v>602</v>
      </c>
      <c r="I2947" s="443"/>
      <c r="J2947" s="429" t="s">
        <v>600</v>
      </c>
      <c r="K2947" s="432">
        <v>5</v>
      </c>
      <c r="L2947" s="308">
        <v>4899.6000000000004</v>
      </c>
      <c r="M2947" s="113">
        <v>4447.8</v>
      </c>
      <c r="N2947" s="113">
        <v>1108</v>
      </c>
      <c r="O2947" s="431">
        <v>270</v>
      </c>
      <c r="P2947" s="353" t="s">
        <v>45</v>
      </c>
      <c r="Q2947" s="113">
        <v>4809507</v>
      </c>
      <c r="R2947" s="113">
        <v>0</v>
      </c>
      <c r="S2947" s="113">
        <f t="shared" si="1955"/>
        <v>2189058.2000000002</v>
      </c>
      <c r="T2947" s="113">
        <v>0</v>
      </c>
      <c r="U2947" s="113">
        <v>2620448.7999999998</v>
      </c>
      <c r="V2947" s="113">
        <v>0</v>
      </c>
      <c r="W2947" s="113">
        <f>Q2947/N2947</f>
        <v>4340.7102888086647</v>
      </c>
      <c r="X2947" s="113">
        <v>4340.71</v>
      </c>
      <c r="Y2947" s="120">
        <v>44926</v>
      </c>
    </row>
    <row r="2948" spans="1:25" ht="15" x14ac:dyDescent="0.25">
      <c r="A2948" s="484"/>
      <c r="B2948" s="97"/>
      <c r="C2948" s="97"/>
      <c r="D2948" s="211"/>
      <c r="E2948" s="402"/>
      <c r="F2948" s="618" t="s">
        <v>31</v>
      </c>
      <c r="G2948" s="352" t="s">
        <v>18</v>
      </c>
      <c r="H2948" s="352" t="s">
        <v>18</v>
      </c>
      <c r="I2948" s="352" t="s">
        <v>18</v>
      </c>
      <c r="J2948" s="352" t="s">
        <v>18</v>
      </c>
      <c r="K2948" s="352" t="s">
        <v>18</v>
      </c>
      <c r="L2948" s="114">
        <f>L2947</f>
        <v>4899.6000000000004</v>
      </c>
      <c r="M2948" s="114">
        <f>M2947</f>
        <v>4447.8</v>
      </c>
      <c r="N2948" s="114">
        <f>N2947</f>
        <v>1108</v>
      </c>
      <c r="O2948" s="465">
        <f>O2947</f>
        <v>270</v>
      </c>
      <c r="P2948" s="352" t="s">
        <v>18</v>
      </c>
      <c r="Q2948" s="114">
        <f>SUM(Q2945:Q2947)</f>
        <v>8820711</v>
      </c>
      <c r="R2948" s="114">
        <f t="shared" ref="R2948:U2948" si="1957">SUM(R2945:R2947)</f>
        <v>0</v>
      </c>
      <c r="S2948" s="114">
        <f t="shared" si="1957"/>
        <v>4014766.95</v>
      </c>
      <c r="T2948" s="114">
        <f t="shared" si="1957"/>
        <v>0</v>
      </c>
      <c r="U2948" s="114">
        <f t="shared" si="1957"/>
        <v>4805944.05</v>
      </c>
      <c r="V2948" s="114">
        <f>SUBTOTAL(9,V2945:V2947)</f>
        <v>0</v>
      </c>
      <c r="W2948" s="466" t="s">
        <v>18</v>
      </c>
      <c r="X2948" s="466" t="s">
        <v>18</v>
      </c>
      <c r="Y2948" s="468" t="s">
        <v>18</v>
      </c>
    </row>
    <row r="2949" spans="1:25" ht="15" x14ac:dyDescent="0.25">
      <c r="A2949" s="484"/>
      <c r="B2949" s="97"/>
      <c r="C2949" s="97"/>
      <c r="D2949" s="211"/>
      <c r="E2949" s="402" t="s">
        <v>708</v>
      </c>
      <c r="F2949" s="428" t="s">
        <v>896</v>
      </c>
      <c r="G2949" s="443" t="s">
        <v>38</v>
      </c>
      <c r="H2949" s="432" t="s">
        <v>704</v>
      </c>
      <c r="I2949" s="443"/>
      <c r="J2949" s="429" t="s">
        <v>600</v>
      </c>
      <c r="K2949" s="432">
        <v>5</v>
      </c>
      <c r="L2949" s="308">
        <v>4880.5</v>
      </c>
      <c r="M2949" s="113">
        <v>4399.3</v>
      </c>
      <c r="N2949" s="113">
        <v>1111.5999999999999</v>
      </c>
      <c r="O2949" s="431">
        <v>267</v>
      </c>
      <c r="P2949" s="353" t="s">
        <v>2115</v>
      </c>
      <c r="Q2949" s="113">
        <v>1621351</v>
      </c>
      <c r="R2949" s="113">
        <v>0</v>
      </c>
      <c r="S2949" s="113">
        <f t="shared" ref="S2949:S2952" si="1958">Q2949-U2949</f>
        <v>737961.65</v>
      </c>
      <c r="T2949" s="113">
        <v>0</v>
      </c>
      <c r="U2949" s="113">
        <v>883389.35</v>
      </c>
      <c r="V2949" s="113">
        <v>0</v>
      </c>
      <c r="W2949" s="113">
        <f t="shared" ref="W2949:W2952" si="1959">Q2949/L2949</f>
        <v>332.21001946521875</v>
      </c>
      <c r="X2949" s="113">
        <v>332.21</v>
      </c>
      <c r="Y2949" s="120">
        <v>44926</v>
      </c>
    </row>
    <row r="2950" spans="1:25" ht="15" x14ac:dyDescent="0.25">
      <c r="A2950" s="484"/>
      <c r="B2950" s="97"/>
      <c r="C2950" s="97"/>
      <c r="D2950" s="211"/>
      <c r="E2950" s="402" t="s">
        <v>708</v>
      </c>
      <c r="F2950" s="428" t="s">
        <v>896</v>
      </c>
      <c r="G2950" s="443" t="s">
        <v>38</v>
      </c>
      <c r="H2950" s="432" t="s">
        <v>704</v>
      </c>
      <c r="I2950" s="443"/>
      <c r="J2950" s="429" t="s">
        <v>600</v>
      </c>
      <c r="K2950" s="432">
        <v>5</v>
      </c>
      <c r="L2950" s="308">
        <v>4880.5</v>
      </c>
      <c r="M2950" s="113">
        <v>4399.3</v>
      </c>
      <c r="N2950" s="113">
        <v>1111.5999999999999</v>
      </c>
      <c r="O2950" s="431">
        <v>267</v>
      </c>
      <c r="P2950" s="353" t="s">
        <v>2137</v>
      </c>
      <c r="Q2950" s="113">
        <v>2860119</v>
      </c>
      <c r="R2950" s="113">
        <v>0</v>
      </c>
      <c r="S2950" s="113">
        <f t="shared" si="1958"/>
        <v>1301789.76</v>
      </c>
      <c r="T2950" s="113">
        <v>0</v>
      </c>
      <c r="U2950" s="113">
        <v>1558329.24</v>
      </c>
      <c r="V2950" s="113">
        <v>0</v>
      </c>
      <c r="W2950" s="113">
        <f t="shared" si="1959"/>
        <v>586.0299149677287</v>
      </c>
      <c r="X2950" s="113">
        <v>586.03</v>
      </c>
      <c r="Y2950" s="120">
        <v>44926</v>
      </c>
    </row>
    <row r="2951" spans="1:25" x14ac:dyDescent="0.25">
      <c r="A2951" s="437"/>
      <c r="B2951" s="34"/>
      <c r="C2951" s="34"/>
      <c r="D2951" s="132"/>
      <c r="E2951" s="402" t="s">
        <v>708</v>
      </c>
      <c r="F2951" s="428" t="s">
        <v>896</v>
      </c>
      <c r="G2951" s="443" t="s">
        <v>38</v>
      </c>
      <c r="H2951" s="432" t="s">
        <v>704</v>
      </c>
      <c r="I2951" s="443"/>
      <c r="J2951" s="429" t="s">
        <v>600</v>
      </c>
      <c r="K2951" s="432">
        <v>5</v>
      </c>
      <c r="L2951" s="308">
        <v>4880.5</v>
      </c>
      <c r="M2951" s="113">
        <v>4399.3</v>
      </c>
      <c r="N2951" s="113">
        <v>1111.5999999999999</v>
      </c>
      <c r="O2951" s="431">
        <v>267</v>
      </c>
      <c r="P2951" s="353" t="s">
        <v>2138</v>
      </c>
      <c r="Q2951" s="113">
        <v>9350989</v>
      </c>
      <c r="R2951" s="113">
        <v>0</v>
      </c>
      <c r="S2951" s="113">
        <f t="shared" si="1958"/>
        <v>4256124.2</v>
      </c>
      <c r="T2951" s="113">
        <v>0</v>
      </c>
      <c r="U2951" s="113">
        <v>5094864.8</v>
      </c>
      <c r="V2951" s="113">
        <v>0</v>
      </c>
      <c r="W2951" s="113">
        <f t="shared" si="1959"/>
        <v>1915.9899600450774</v>
      </c>
      <c r="X2951" s="113">
        <v>1915.99</v>
      </c>
      <c r="Y2951" s="120">
        <v>44926</v>
      </c>
    </row>
    <row r="2952" spans="1:25" ht="15" x14ac:dyDescent="0.25">
      <c r="A2952" s="484"/>
      <c r="B2952" s="97"/>
      <c r="C2952" s="97"/>
      <c r="D2952" s="211"/>
      <c r="E2952" s="402" t="s">
        <v>708</v>
      </c>
      <c r="F2952" s="428" t="s">
        <v>896</v>
      </c>
      <c r="G2952" s="443" t="s">
        <v>38</v>
      </c>
      <c r="H2952" s="432" t="s">
        <v>704</v>
      </c>
      <c r="I2952" s="443"/>
      <c r="J2952" s="429" t="s">
        <v>600</v>
      </c>
      <c r="K2952" s="432">
        <v>5</v>
      </c>
      <c r="L2952" s="308">
        <v>4880.5</v>
      </c>
      <c r="M2952" s="113">
        <v>4399.3</v>
      </c>
      <c r="N2952" s="113">
        <v>1111.5999999999999</v>
      </c>
      <c r="O2952" s="431">
        <v>267</v>
      </c>
      <c r="P2952" s="353" t="s">
        <v>35</v>
      </c>
      <c r="Q2952" s="113">
        <v>202931</v>
      </c>
      <c r="R2952" s="113">
        <v>0</v>
      </c>
      <c r="S2952" s="113">
        <f t="shared" si="1958"/>
        <v>92364.51</v>
      </c>
      <c r="T2952" s="113">
        <v>0</v>
      </c>
      <c r="U2952" s="113">
        <v>110566.49</v>
      </c>
      <c r="V2952" s="113">
        <v>0</v>
      </c>
      <c r="W2952" s="113">
        <f t="shared" si="1959"/>
        <v>41.579961069562543</v>
      </c>
      <c r="X2952" s="113">
        <v>41.58</v>
      </c>
      <c r="Y2952" s="120">
        <v>44926</v>
      </c>
    </row>
    <row r="2953" spans="1:25" ht="15" x14ac:dyDescent="0.25">
      <c r="A2953" s="484"/>
      <c r="B2953" s="97"/>
      <c r="C2953" s="97"/>
      <c r="D2953" s="211"/>
      <c r="E2953" s="402"/>
      <c r="F2953" s="618" t="s">
        <v>31</v>
      </c>
      <c r="G2953" s="352" t="s">
        <v>18</v>
      </c>
      <c r="H2953" s="352" t="s">
        <v>18</v>
      </c>
      <c r="I2953" s="352" t="s">
        <v>18</v>
      </c>
      <c r="J2953" s="352" t="s">
        <v>18</v>
      </c>
      <c r="K2953" s="352" t="s">
        <v>18</v>
      </c>
      <c r="L2953" s="114">
        <f>L2952</f>
        <v>4880.5</v>
      </c>
      <c r="M2953" s="114">
        <f>M2952</f>
        <v>4399.3</v>
      </c>
      <c r="N2953" s="114">
        <f>N2952</f>
        <v>1111.5999999999999</v>
      </c>
      <c r="O2953" s="465">
        <f>O2952</f>
        <v>267</v>
      </c>
      <c r="P2953" s="352" t="s">
        <v>18</v>
      </c>
      <c r="Q2953" s="114">
        <f>SUM(Q2949:Q2952)</f>
        <v>14035390</v>
      </c>
      <c r="R2953" s="114">
        <f t="shared" ref="R2953:U2953" si="1960">SUM(R2949:R2952)</f>
        <v>0</v>
      </c>
      <c r="S2953" s="114">
        <f t="shared" si="1960"/>
        <v>6388240.1200000001</v>
      </c>
      <c r="T2953" s="114">
        <f t="shared" si="1960"/>
        <v>0</v>
      </c>
      <c r="U2953" s="114">
        <f t="shared" si="1960"/>
        <v>7647149.8799999999</v>
      </c>
      <c r="V2953" s="114">
        <f>SUBTOTAL(9,V2949:V2952)</f>
        <v>0</v>
      </c>
      <c r="W2953" s="466" t="s">
        <v>18</v>
      </c>
      <c r="X2953" s="466" t="s">
        <v>18</v>
      </c>
      <c r="Y2953" s="468" t="s">
        <v>18</v>
      </c>
    </row>
    <row r="2954" spans="1:25" x14ac:dyDescent="0.25">
      <c r="A2954" s="437"/>
      <c r="B2954" s="34"/>
      <c r="C2954" s="34"/>
      <c r="D2954" s="132"/>
      <c r="E2954" s="402" t="s">
        <v>709</v>
      </c>
      <c r="F2954" s="428" t="s">
        <v>919</v>
      </c>
      <c r="G2954" s="443" t="s">
        <v>38</v>
      </c>
      <c r="H2954" s="432" t="s">
        <v>604</v>
      </c>
      <c r="I2954" s="443"/>
      <c r="J2954" s="429" t="s">
        <v>600</v>
      </c>
      <c r="K2954" s="432">
        <v>5</v>
      </c>
      <c r="L2954" s="308">
        <v>4893.1000000000004</v>
      </c>
      <c r="M2954" s="113">
        <v>4439</v>
      </c>
      <c r="N2954" s="113">
        <v>1112.2</v>
      </c>
      <c r="O2954" s="431">
        <v>267</v>
      </c>
      <c r="P2954" s="353" t="s">
        <v>2137</v>
      </c>
      <c r="Q2954" s="113">
        <v>2867503</v>
      </c>
      <c r="R2954" s="113">
        <v>0</v>
      </c>
      <c r="S2954" s="113">
        <f t="shared" ref="S2954:S2955" si="1961">Q2954-U2954</f>
        <v>1305150.6000000001</v>
      </c>
      <c r="T2954" s="113">
        <v>0</v>
      </c>
      <c r="U2954" s="113">
        <v>1562352.4</v>
      </c>
      <c r="V2954" s="113">
        <v>0</v>
      </c>
      <c r="W2954" s="113">
        <f t="shared" ref="W2954:W2955" si="1962">Q2954/L2954</f>
        <v>586.02991968281867</v>
      </c>
      <c r="X2954" s="113">
        <v>586.03</v>
      </c>
      <c r="Y2954" s="120">
        <v>44926</v>
      </c>
    </row>
    <row r="2955" spans="1:25" ht="15" x14ac:dyDescent="0.25">
      <c r="A2955" s="484"/>
      <c r="B2955" s="97"/>
      <c r="C2955" s="97"/>
      <c r="D2955" s="211"/>
      <c r="E2955" s="402" t="s">
        <v>709</v>
      </c>
      <c r="F2955" s="428" t="s">
        <v>919</v>
      </c>
      <c r="G2955" s="443" t="s">
        <v>38</v>
      </c>
      <c r="H2955" s="432" t="s">
        <v>604</v>
      </c>
      <c r="I2955" s="443"/>
      <c r="J2955" s="429" t="s">
        <v>600</v>
      </c>
      <c r="K2955" s="432">
        <v>5</v>
      </c>
      <c r="L2955" s="308">
        <v>4893.1000000000004</v>
      </c>
      <c r="M2955" s="113">
        <v>4439</v>
      </c>
      <c r="N2955" s="113">
        <v>1112.2</v>
      </c>
      <c r="O2955" s="431">
        <v>267</v>
      </c>
      <c r="P2955" s="353" t="s">
        <v>2138</v>
      </c>
      <c r="Q2955" s="113">
        <v>9375131</v>
      </c>
      <c r="R2955" s="113">
        <v>0</v>
      </c>
      <c r="S2955" s="113">
        <f t="shared" si="1961"/>
        <v>4267112.49</v>
      </c>
      <c r="T2955" s="113">
        <v>0</v>
      </c>
      <c r="U2955" s="113">
        <v>5108018.51</v>
      </c>
      <c r="V2955" s="113">
        <v>0</v>
      </c>
      <c r="W2955" s="113">
        <f t="shared" si="1962"/>
        <v>1915.9900676462773</v>
      </c>
      <c r="X2955" s="113">
        <v>1915.99</v>
      </c>
      <c r="Y2955" s="120">
        <v>44926</v>
      </c>
    </row>
    <row r="2956" spans="1:25" ht="15" x14ac:dyDescent="0.25">
      <c r="A2956" s="484"/>
      <c r="B2956" s="97"/>
      <c r="C2956" s="97"/>
      <c r="D2956" s="211"/>
      <c r="E2956" s="402"/>
      <c r="F2956" s="618" t="s">
        <v>31</v>
      </c>
      <c r="G2956" s="352" t="s">
        <v>18</v>
      </c>
      <c r="H2956" s="352" t="s">
        <v>18</v>
      </c>
      <c r="I2956" s="352" t="s">
        <v>18</v>
      </c>
      <c r="J2956" s="352" t="s">
        <v>18</v>
      </c>
      <c r="K2956" s="352" t="s">
        <v>18</v>
      </c>
      <c r="L2956" s="114">
        <f>L2955</f>
        <v>4893.1000000000004</v>
      </c>
      <c r="M2956" s="114">
        <f>M2955</f>
        <v>4439</v>
      </c>
      <c r="N2956" s="114">
        <f>N2955</f>
        <v>1112.2</v>
      </c>
      <c r="O2956" s="465">
        <f>O2955</f>
        <v>267</v>
      </c>
      <c r="P2956" s="352" t="s">
        <v>18</v>
      </c>
      <c r="Q2956" s="114">
        <f>SUM(Q2954:Q2955)</f>
        <v>12242634</v>
      </c>
      <c r="R2956" s="114">
        <f t="shared" ref="R2956:U2956" si="1963">SUM(R2954:R2955)</f>
        <v>0</v>
      </c>
      <c r="S2956" s="114">
        <f t="shared" si="1963"/>
        <v>5572263.0899999999</v>
      </c>
      <c r="T2956" s="114">
        <f t="shared" si="1963"/>
        <v>0</v>
      </c>
      <c r="U2956" s="114">
        <f t="shared" si="1963"/>
        <v>6670370.9100000001</v>
      </c>
      <c r="V2956" s="114">
        <f>SUBTOTAL(9,V2954:V2955)</f>
        <v>0</v>
      </c>
      <c r="W2956" s="466" t="s">
        <v>18</v>
      </c>
      <c r="X2956" s="466" t="s">
        <v>18</v>
      </c>
      <c r="Y2956" s="468" t="s">
        <v>18</v>
      </c>
    </row>
    <row r="2957" spans="1:25" ht="25.5" x14ac:dyDescent="0.25">
      <c r="A2957" s="484"/>
      <c r="B2957" s="97"/>
      <c r="C2957" s="97"/>
      <c r="D2957" s="211"/>
      <c r="E2957" s="402" t="s">
        <v>710</v>
      </c>
      <c r="F2957" s="428" t="s">
        <v>721</v>
      </c>
      <c r="G2957" s="429" t="s">
        <v>722</v>
      </c>
      <c r="H2957" s="429" t="s">
        <v>616</v>
      </c>
      <c r="I2957" s="429"/>
      <c r="J2957" s="429" t="s">
        <v>600</v>
      </c>
      <c r="K2957" s="429">
        <v>5</v>
      </c>
      <c r="L2957" s="113">
        <v>7056.9</v>
      </c>
      <c r="M2957" s="308">
        <v>6430.7</v>
      </c>
      <c r="N2957" s="308">
        <v>1447.8</v>
      </c>
      <c r="O2957" s="431">
        <v>348</v>
      </c>
      <c r="P2957" s="353" t="s">
        <v>2136</v>
      </c>
      <c r="Q2957" s="113">
        <v>293426</v>
      </c>
      <c r="R2957" s="113">
        <v>0</v>
      </c>
      <c r="S2957" s="113">
        <v>0</v>
      </c>
      <c r="T2957" s="113">
        <v>0</v>
      </c>
      <c r="U2957" s="113">
        <f>Q2957</f>
        <v>293426</v>
      </c>
      <c r="V2957" s="113">
        <v>0</v>
      </c>
      <c r="W2957" s="113">
        <f t="shared" ref="W2957:W2968" si="1964">Q2957/L2957</f>
        <v>41.580013887117573</v>
      </c>
      <c r="X2957" s="113">
        <v>41.58</v>
      </c>
      <c r="Y2957" s="120">
        <v>44926</v>
      </c>
    </row>
    <row r="2958" spans="1:25" ht="15" x14ac:dyDescent="0.25">
      <c r="A2958" s="484"/>
      <c r="B2958" s="97"/>
      <c r="C2958" s="97"/>
      <c r="D2958" s="211"/>
      <c r="E2958" s="402" t="s">
        <v>710</v>
      </c>
      <c r="F2958" s="428" t="s">
        <v>721</v>
      </c>
      <c r="G2958" s="429" t="s">
        <v>722</v>
      </c>
      <c r="H2958" s="429" t="s">
        <v>616</v>
      </c>
      <c r="I2958" s="429"/>
      <c r="J2958" s="429" t="s">
        <v>600</v>
      </c>
      <c r="K2958" s="429">
        <v>5</v>
      </c>
      <c r="L2958" s="113">
        <v>7056.9</v>
      </c>
      <c r="M2958" s="308">
        <v>6430.7</v>
      </c>
      <c r="N2958" s="308">
        <v>1447.8</v>
      </c>
      <c r="O2958" s="431">
        <v>348</v>
      </c>
      <c r="P2958" s="353" t="s">
        <v>78</v>
      </c>
      <c r="Q2958" s="113">
        <v>386365</v>
      </c>
      <c r="R2958" s="113">
        <v>0</v>
      </c>
      <c r="S2958" s="113">
        <v>0</v>
      </c>
      <c r="T2958" s="113">
        <v>0</v>
      </c>
      <c r="U2958" s="113">
        <f t="shared" ref="U2958:U2968" si="1965">Q2958</f>
        <v>386365</v>
      </c>
      <c r="V2958" s="113">
        <v>0</v>
      </c>
      <c r="W2958" s="113">
        <f t="shared" si="1964"/>
        <v>54.749961031047633</v>
      </c>
      <c r="X2958" s="113">
        <v>54.75</v>
      </c>
      <c r="Y2958" s="120">
        <v>44926</v>
      </c>
    </row>
    <row r="2959" spans="1:25" ht="25.5" x14ac:dyDescent="0.25">
      <c r="A2959" s="437"/>
      <c r="B2959" s="34"/>
      <c r="C2959" s="34"/>
      <c r="D2959" s="132"/>
      <c r="E2959" s="402" t="s">
        <v>710</v>
      </c>
      <c r="F2959" s="428" t="s">
        <v>721</v>
      </c>
      <c r="G2959" s="429" t="s">
        <v>722</v>
      </c>
      <c r="H2959" s="429" t="s">
        <v>616</v>
      </c>
      <c r="I2959" s="429"/>
      <c r="J2959" s="429" t="s">
        <v>600</v>
      </c>
      <c r="K2959" s="429">
        <v>5</v>
      </c>
      <c r="L2959" s="113">
        <v>7056.9</v>
      </c>
      <c r="M2959" s="308">
        <v>6430.7</v>
      </c>
      <c r="N2959" s="308">
        <v>1447.8</v>
      </c>
      <c r="O2959" s="431">
        <v>348</v>
      </c>
      <c r="P2959" s="353" t="s">
        <v>2140</v>
      </c>
      <c r="Q2959" s="113">
        <v>293426</v>
      </c>
      <c r="R2959" s="113">
        <v>0</v>
      </c>
      <c r="S2959" s="113">
        <v>0</v>
      </c>
      <c r="T2959" s="113">
        <v>0</v>
      </c>
      <c r="U2959" s="113">
        <f t="shared" si="1965"/>
        <v>293426</v>
      </c>
      <c r="V2959" s="113">
        <v>0</v>
      </c>
      <c r="W2959" s="113">
        <f t="shared" si="1964"/>
        <v>41.580013887117573</v>
      </c>
      <c r="X2959" s="113">
        <v>41.58</v>
      </c>
      <c r="Y2959" s="120">
        <v>44926</v>
      </c>
    </row>
    <row r="2960" spans="1:25" ht="15" x14ac:dyDescent="0.25">
      <c r="A2960" s="484"/>
      <c r="B2960" s="97"/>
      <c r="C2960" s="97"/>
      <c r="D2960" s="211"/>
      <c r="E2960" s="402" t="s">
        <v>710</v>
      </c>
      <c r="F2960" s="428" t="s">
        <v>721</v>
      </c>
      <c r="G2960" s="429" t="s">
        <v>722</v>
      </c>
      <c r="H2960" s="429" t="s">
        <v>616</v>
      </c>
      <c r="I2960" s="429"/>
      <c r="J2960" s="429" t="s">
        <v>600</v>
      </c>
      <c r="K2960" s="429">
        <v>5</v>
      </c>
      <c r="L2960" s="113">
        <v>7056.9</v>
      </c>
      <c r="M2960" s="308">
        <v>6430.7</v>
      </c>
      <c r="N2960" s="308">
        <v>1447.8</v>
      </c>
      <c r="O2960" s="431">
        <v>348</v>
      </c>
      <c r="P2960" s="353" t="s">
        <v>2119</v>
      </c>
      <c r="Q2960" s="113">
        <v>391235</v>
      </c>
      <c r="R2960" s="113">
        <v>0</v>
      </c>
      <c r="S2960" s="113">
        <v>0</v>
      </c>
      <c r="T2960" s="113">
        <v>0</v>
      </c>
      <c r="U2960" s="113">
        <f t="shared" si="1965"/>
        <v>391235</v>
      </c>
      <c r="V2960" s="113">
        <v>0</v>
      </c>
      <c r="W2960" s="113">
        <f t="shared" si="1964"/>
        <v>55.44006575125055</v>
      </c>
      <c r="X2960" s="113">
        <v>55.44</v>
      </c>
      <c r="Y2960" s="120">
        <v>44926</v>
      </c>
    </row>
    <row r="2961" spans="1:25" ht="15" x14ac:dyDescent="0.25">
      <c r="A2961" s="484"/>
      <c r="B2961" s="97"/>
      <c r="C2961" s="97"/>
      <c r="D2961" s="211"/>
      <c r="E2961" s="402" t="s">
        <v>710</v>
      </c>
      <c r="F2961" s="428" t="s">
        <v>721</v>
      </c>
      <c r="G2961" s="429" t="s">
        <v>722</v>
      </c>
      <c r="H2961" s="429" t="s">
        <v>616</v>
      </c>
      <c r="I2961" s="432"/>
      <c r="J2961" s="429" t="s">
        <v>600</v>
      </c>
      <c r="K2961" s="429">
        <v>5</v>
      </c>
      <c r="L2961" s="113">
        <v>7056.9</v>
      </c>
      <c r="M2961" s="308">
        <v>6430.7</v>
      </c>
      <c r="N2961" s="308">
        <v>1447.8</v>
      </c>
      <c r="O2961" s="431">
        <v>348</v>
      </c>
      <c r="P2961" s="353" t="s">
        <v>2111</v>
      </c>
      <c r="Q2961" s="113">
        <v>3432970</v>
      </c>
      <c r="R2961" s="113">
        <v>0</v>
      </c>
      <c r="S2961" s="113">
        <v>0</v>
      </c>
      <c r="T2961" s="113">
        <v>0</v>
      </c>
      <c r="U2961" s="113">
        <f t="shared" si="1965"/>
        <v>3432970</v>
      </c>
      <c r="V2961" s="113">
        <v>0</v>
      </c>
      <c r="W2961" s="113">
        <f t="shared" si="1964"/>
        <v>486.46997973614481</v>
      </c>
      <c r="X2961" s="113">
        <v>486.47</v>
      </c>
      <c r="Y2961" s="120">
        <v>44926</v>
      </c>
    </row>
    <row r="2962" spans="1:25" x14ac:dyDescent="0.25">
      <c r="A2962" s="437"/>
      <c r="B2962" s="34"/>
      <c r="C2962" s="34"/>
      <c r="D2962" s="132"/>
      <c r="E2962" s="402" t="s">
        <v>710</v>
      </c>
      <c r="F2962" s="428" t="s">
        <v>721</v>
      </c>
      <c r="G2962" s="429" t="s">
        <v>722</v>
      </c>
      <c r="H2962" s="429" t="s">
        <v>616</v>
      </c>
      <c r="I2962" s="429"/>
      <c r="J2962" s="429" t="s">
        <v>600</v>
      </c>
      <c r="K2962" s="429">
        <v>5</v>
      </c>
      <c r="L2962" s="113">
        <v>7056.9</v>
      </c>
      <c r="M2962" s="308">
        <v>6430.7</v>
      </c>
      <c r="N2962" s="308">
        <v>1447.8</v>
      </c>
      <c r="O2962" s="431">
        <v>348</v>
      </c>
      <c r="P2962" s="353" t="s">
        <v>35</v>
      </c>
      <c r="Q2962" s="113">
        <v>293426</v>
      </c>
      <c r="R2962" s="113">
        <v>0</v>
      </c>
      <c r="S2962" s="113">
        <v>0</v>
      </c>
      <c r="T2962" s="113">
        <v>0</v>
      </c>
      <c r="U2962" s="113">
        <f t="shared" si="1965"/>
        <v>293426</v>
      </c>
      <c r="V2962" s="113">
        <v>0</v>
      </c>
      <c r="W2962" s="113">
        <f t="shared" si="1964"/>
        <v>41.580013887117573</v>
      </c>
      <c r="X2962" s="113">
        <v>41.58</v>
      </c>
      <c r="Y2962" s="120">
        <v>44926</v>
      </c>
    </row>
    <row r="2963" spans="1:25" ht="15" x14ac:dyDescent="0.25">
      <c r="A2963" s="484"/>
      <c r="B2963" s="97"/>
      <c r="C2963" s="97"/>
      <c r="D2963" s="211"/>
      <c r="E2963" s="402" t="s">
        <v>710</v>
      </c>
      <c r="F2963" s="428" t="s">
        <v>721</v>
      </c>
      <c r="G2963" s="429" t="s">
        <v>722</v>
      </c>
      <c r="H2963" s="429" t="s">
        <v>616</v>
      </c>
      <c r="I2963" s="429"/>
      <c r="J2963" s="429" t="s">
        <v>600</v>
      </c>
      <c r="K2963" s="429">
        <v>5</v>
      </c>
      <c r="L2963" s="113">
        <v>7056.9</v>
      </c>
      <c r="M2963" s="308">
        <v>6430.7</v>
      </c>
      <c r="N2963" s="308">
        <v>1447.8</v>
      </c>
      <c r="O2963" s="431">
        <v>348</v>
      </c>
      <c r="P2963" s="353" t="s">
        <v>83</v>
      </c>
      <c r="Q2963" s="113">
        <v>205426</v>
      </c>
      <c r="R2963" s="113">
        <v>0</v>
      </c>
      <c r="S2963" s="113">
        <v>0</v>
      </c>
      <c r="T2963" s="113">
        <v>0</v>
      </c>
      <c r="U2963" s="113">
        <f t="shared" si="1965"/>
        <v>205426</v>
      </c>
      <c r="V2963" s="113">
        <v>0</v>
      </c>
      <c r="W2963" s="113">
        <f t="shared" si="1964"/>
        <v>29.109949127803993</v>
      </c>
      <c r="X2963" s="113">
        <v>29.11</v>
      </c>
      <c r="Y2963" s="120">
        <v>44926</v>
      </c>
    </row>
    <row r="2964" spans="1:25" ht="15" x14ac:dyDescent="0.25">
      <c r="A2964" s="484"/>
      <c r="B2964" s="97"/>
      <c r="C2964" s="97"/>
      <c r="D2964" s="211"/>
      <c r="E2964" s="402" t="s">
        <v>710</v>
      </c>
      <c r="F2964" s="428" t="s">
        <v>721</v>
      </c>
      <c r="G2964" s="429" t="s">
        <v>722</v>
      </c>
      <c r="H2964" s="429" t="s">
        <v>616</v>
      </c>
      <c r="I2964" s="432"/>
      <c r="J2964" s="429" t="s">
        <v>600</v>
      </c>
      <c r="K2964" s="429">
        <v>5</v>
      </c>
      <c r="L2964" s="113">
        <v>7056.9</v>
      </c>
      <c r="M2964" s="308">
        <v>6430.7</v>
      </c>
      <c r="N2964" s="308">
        <v>1447.8</v>
      </c>
      <c r="O2964" s="431">
        <v>348</v>
      </c>
      <c r="P2964" s="353" t="s">
        <v>45</v>
      </c>
      <c r="Q2964" s="113">
        <v>6284480</v>
      </c>
      <c r="R2964" s="113">
        <v>0</v>
      </c>
      <c r="S2964" s="113">
        <v>0</v>
      </c>
      <c r="T2964" s="113">
        <v>0</v>
      </c>
      <c r="U2964" s="113">
        <f t="shared" si="1965"/>
        <v>6284480</v>
      </c>
      <c r="V2964" s="113">
        <v>0</v>
      </c>
      <c r="W2964" s="113">
        <f>Q2964/N2964</f>
        <v>4340.7100428235944</v>
      </c>
      <c r="X2964" s="113">
        <v>4340.71</v>
      </c>
      <c r="Y2964" s="120">
        <v>44926</v>
      </c>
    </row>
    <row r="2965" spans="1:25" ht="15" x14ac:dyDescent="0.25">
      <c r="A2965" s="484"/>
      <c r="B2965" s="97"/>
      <c r="C2965" s="97"/>
      <c r="D2965" s="211"/>
      <c r="E2965" s="402" t="s">
        <v>710</v>
      </c>
      <c r="F2965" s="428" t="s">
        <v>721</v>
      </c>
      <c r="G2965" s="429" t="s">
        <v>722</v>
      </c>
      <c r="H2965" s="429" t="s">
        <v>616</v>
      </c>
      <c r="I2965" s="432"/>
      <c r="J2965" s="429" t="s">
        <v>600</v>
      </c>
      <c r="K2965" s="429">
        <v>5</v>
      </c>
      <c r="L2965" s="113">
        <v>7056.9</v>
      </c>
      <c r="M2965" s="308">
        <v>6430.7</v>
      </c>
      <c r="N2965" s="308">
        <v>1447.8</v>
      </c>
      <c r="O2965" s="431">
        <v>348</v>
      </c>
      <c r="P2965" s="353" t="s">
        <v>2137</v>
      </c>
      <c r="Q2965" s="113">
        <v>4135555</v>
      </c>
      <c r="R2965" s="113">
        <v>0</v>
      </c>
      <c r="S2965" s="113">
        <v>0</v>
      </c>
      <c r="T2965" s="113">
        <v>0</v>
      </c>
      <c r="U2965" s="113">
        <f t="shared" si="1965"/>
        <v>4135555</v>
      </c>
      <c r="V2965" s="113">
        <v>0</v>
      </c>
      <c r="W2965" s="113">
        <f t="shared" si="1964"/>
        <v>586.02998483753493</v>
      </c>
      <c r="X2965" s="113">
        <v>586.03</v>
      </c>
      <c r="Y2965" s="120">
        <v>44926</v>
      </c>
    </row>
    <row r="2966" spans="1:25" ht="15" x14ac:dyDescent="0.25">
      <c r="A2966" s="484"/>
      <c r="B2966" s="97"/>
      <c r="C2966" s="97"/>
      <c r="D2966" s="211"/>
      <c r="E2966" s="402" t="s">
        <v>710</v>
      </c>
      <c r="F2966" s="428" t="s">
        <v>721</v>
      </c>
      <c r="G2966" s="429" t="s">
        <v>722</v>
      </c>
      <c r="H2966" s="429" t="s">
        <v>616</v>
      </c>
      <c r="I2966" s="432"/>
      <c r="J2966" s="429" t="s">
        <v>600</v>
      </c>
      <c r="K2966" s="429">
        <v>5</v>
      </c>
      <c r="L2966" s="113">
        <v>7056.9</v>
      </c>
      <c r="M2966" s="308">
        <v>6430.7</v>
      </c>
      <c r="N2966" s="308">
        <v>1447.8</v>
      </c>
      <c r="O2966" s="431">
        <v>348</v>
      </c>
      <c r="P2966" s="353" t="s">
        <v>2138</v>
      </c>
      <c r="Q2966" s="113">
        <v>13520950</v>
      </c>
      <c r="R2966" s="113">
        <v>0</v>
      </c>
      <c r="S2966" s="113">
        <v>0</v>
      </c>
      <c r="T2966" s="113">
        <v>0</v>
      </c>
      <c r="U2966" s="113">
        <f t="shared" si="1965"/>
        <v>13520950</v>
      </c>
      <c r="V2966" s="113">
        <v>0</v>
      </c>
      <c r="W2966" s="113">
        <f t="shared" si="1964"/>
        <v>1915.9900239481926</v>
      </c>
      <c r="X2966" s="113">
        <v>1915.99</v>
      </c>
      <c r="Y2966" s="120">
        <v>44926</v>
      </c>
    </row>
    <row r="2967" spans="1:25" x14ac:dyDescent="0.25">
      <c r="A2967" s="437"/>
      <c r="B2967" s="34"/>
      <c r="C2967" s="34"/>
      <c r="D2967" s="132"/>
      <c r="E2967" s="402" t="s">
        <v>710</v>
      </c>
      <c r="F2967" s="428" t="s">
        <v>721</v>
      </c>
      <c r="G2967" s="429" t="s">
        <v>722</v>
      </c>
      <c r="H2967" s="429" t="s">
        <v>616</v>
      </c>
      <c r="I2967" s="432"/>
      <c r="J2967" s="429" t="s">
        <v>600</v>
      </c>
      <c r="K2967" s="429">
        <v>5</v>
      </c>
      <c r="L2967" s="113">
        <v>7056.9</v>
      </c>
      <c r="M2967" s="308">
        <v>6430.7</v>
      </c>
      <c r="N2967" s="308">
        <v>1447.8</v>
      </c>
      <c r="O2967" s="431">
        <v>348</v>
      </c>
      <c r="P2967" s="353" t="s">
        <v>2115</v>
      </c>
      <c r="Q2967" s="113">
        <v>2344373</v>
      </c>
      <c r="R2967" s="113">
        <v>0</v>
      </c>
      <c r="S2967" s="113">
        <v>0</v>
      </c>
      <c r="T2967" s="113">
        <v>0</v>
      </c>
      <c r="U2967" s="113">
        <f t="shared" si="1965"/>
        <v>2344373</v>
      </c>
      <c r="V2967" s="113">
        <v>0</v>
      </c>
      <c r="W2967" s="113">
        <f t="shared" si="1964"/>
        <v>332.21003556802566</v>
      </c>
      <c r="X2967" s="113">
        <v>332.21</v>
      </c>
      <c r="Y2967" s="120">
        <v>44926</v>
      </c>
    </row>
    <row r="2968" spans="1:25" ht="15" x14ac:dyDescent="0.25">
      <c r="A2968" s="484"/>
      <c r="B2968" s="97"/>
      <c r="C2968" s="97"/>
      <c r="D2968" s="211"/>
      <c r="E2968" s="402" t="s">
        <v>710</v>
      </c>
      <c r="F2968" s="428" t="s">
        <v>721</v>
      </c>
      <c r="G2968" s="429" t="s">
        <v>722</v>
      </c>
      <c r="H2968" s="429" t="s">
        <v>616</v>
      </c>
      <c r="I2968" s="432"/>
      <c r="J2968" s="429" t="s">
        <v>600</v>
      </c>
      <c r="K2968" s="429">
        <v>5</v>
      </c>
      <c r="L2968" s="113">
        <v>7056.9</v>
      </c>
      <c r="M2968" s="308">
        <v>6430.7</v>
      </c>
      <c r="N2968" s="308">
        <v>1447.8</v>
      </c>
      <c r="O2968" s="431">
        <v>348</v>
      </c>
      <c r="P2968" s="353" t="s">
        <v>2120</v>
      </c>
      <c r="Q2968" s="113">
        <v>2492215</v>
      </c>
      <c r="R2968" s="113">
        <v>0</v>
      </c>
      <c r="S2968" s="113">
        <v>0</v>
      </c>
      <c r="T2968" s="113">
        <v>0</v>
      </c>
      <c r="U2968" s="113">
        <f t="shared" si="1965"/>
        <v>2492215</v>
      </c>
      <c r="V2968" s="113">
        <v>0</v>
      </c>
      <c r="W2968" s="113">
        <f t="shared" si="1964"/>
        <v>353.16002777423518</v>
      </c>
      <c r="X2968" s="113">
        <v>353.16</v>
      </c>
      <c r="Y2968" s="120">
        <v>44926</v>
      </c>
    </row>
    <row r="2969" spans="1:25" ht="15" x14ac:dyDescent="0.25">
      <c r="A2969" s="484"/>
      <c r="B2969" s="97"/>
      <c r="C2969" s="97"/>
      <c r="D2969" s="211"/>
      <c r="E2969" s="402"/>
      <c r="F2969" s="618" t="s">
        <v>31</v>
      </c>
      <c r="G2969" s="352" t="s">
        <v>18</v>
      </c>
      <c r="H2969" s="352" t="s">
        <v>18</v>
      </c>
      <c r="I2969" s="352" t="s">
        <v>18</v>
      </c>
      <c r="J2969" s="352" t="s">
        <v>18</v>
      </c>
      <c r="K2969" s="352" t="s">
        <v>18</v>
      </c>
      <c r="L2969" s="114">
        <f>L2968</f>
        <v>7056.9</v>
      </c>
      <c r="M2969" s="114">
        <f>M2968</f>
        <v>6430.7</v>
      </c>
      <c r="N2969" s="114">
        <f>N2968</f>
        <v>1447.8</v>
      </c>
      <c r="O2969" s="465">
        <f>O2968</f>
        <v>348</v>
      </c>
      <c r="P2969" s="352" t="s">
        <v>18</v>
      </c>
      <c r="Q2969" s="114">
        <f>SUM(Q2957:Q2968)</f>
        <v>34073847</v>
      </c>
      <c r="R2969" s="114">
        <f t="shared" ref="R2969:U2969" si="1966">SUM(R2957:R2968)</f>
        <v>0</v>
      </c>
      <c r="S2969" s="114">
        <f t="shared" si="1966"/>
        <v>0</v>
      </c>
      <c r="T2969" s="114">
        <f t="shared" si="1966"/>
        <v>0</v>
      </c>
      <c r="U2969" s="114">
        <f t="shared" si="1966"/>
        <v>34073847</v>
      </c>
      <c r="V2969" s="114">
        <f>SUBTOTAL(9,V2957:V2968)</f>
        <v>0</v>
      </c>
      <c r="W2969" s="466" t="s">
        <v>18</v>
      </c>
      <c r="X2969" s="466" t="s">
        <v>18</v>
      </c>
      <c r="Y2969" s="468" t="s">
        <v>18</v>
      </c>
    </row>
    <row r="2970" spans="1:25" x14ac:dyDescent="0.25">
      <c r="A2970" s="437"/>
      <c r="B2970" s="34"/>
      <c r="C2970" s="34"/>
      <c r="D2970" s="132"/>
      <c r="E2970" s="402" t="s">
        <v>711</v>
      </c>
      <c r="F2970" s="428" t="s">
        <v>926</v>
      </c>
      <c r="G2970" s="429" t="s">
        <v>722</v>
      </c>
      <c r="H2970" s="429" t="s">
        <v>611</v>
      </c>
      <c r="I2970" s="429"/>
      <c r="J2970" s="429" t="s">
        <v>600</v>
      </c>
      <c r="K2970" s="429">
        <v>5</v>
      </c>
      <c r="L2970" s="113">
        <v>3160.8</v>
      </c>
      <c r="M2970" s="308">
        <v>2766.4</v>
      </c>
      <c r="N2970" s="308">
        <v>699.2</v>
      </c>
      <c r="O2970" s="431">
        <v>180</v>
      </c>
      <c r="P2970" s="353" t="s">
        <v>83</v>
      </c>
      <c r="Q2970" s="113">
        <v>92011</v>
      </c>
      <c r="R2970" s="113">
        <v>0</v>
      </c>
      <c r="S2970" s="113">
        <v>0</v>
      </c>
      <c r="T2970" s="113">
        <v>0</v>
      </c>
      <c r="U2970" s="113">
        <f t="shared" ref="U2970:U2973" si="1967">Q2970</f>
        <v>92011</v>
      </c>
      <c r="V2970" s="113">
        <v>0</v>
      </c>
      <c r="W2970" s="113">
        <f t="shared" ref="W2970:W2973" si="1968">Q2970/L2970</f>
        <v>29.110035434067324</v>
      </c>
      <c r="X2970" s="113">
        <v>29.11</v>
      </c>
      <c r="Y2970" s="120">
        <v>44926</v>
      </c>
    </row>
    <row r="2971" spans="1:25" ht="15" x14ac:dyDescent="0.25">
      <c r="A2971" s="484"/>
      <c r="B2971" s="97"/>
      <c r="C2971" s="97"/>
      <c r="D2971" s="211"/>
      <c r="E2971" s="402" t="s">
        <v>711</v>
      </c>
      <c r="F2971" s="428" t="s">
        <v>926</v>
      </c>
      <c r="G2971" s="429" t="s">
        <v>722</v>
      </c>
      <c r="H2971" s="429" t="s">
        <v>611</v>
      </c>
      <c r="I2971" s="429"/>
      <c r="J2971" s="429" t="s">
        <v>600</v>
      </c>
      <c r="K2971" s="429">
        <v>5</v>
      </c>
      <c r="L2971" s="113">
        <v>3160.8</v>
      </c>
      <c r="M2971" s="308">
        <v>2766.4</v>
      </c>
      <c r="N2971" s="308">
        <v>699.2</v>
      </c>
      <c r="O2971" s="431">
        <v>180</v>
      </c>
      <c r="P2971" s="353" t="s">
        <v>45</v>
      </c>
      <c r="Q2971" s="113">
        <v>3035024</v>
      </c>
      <c r="R2971" s="113">
        <v>0</v>
      </c>
      <c r="S2971" s="113">
        <v>0</v>
      </c>
      <c r="T2971" s="113">
        <v>0</v>
      </c>
      <c r="U2971" s="113">
        <f t="shared" si="1967"/>
        <v>3035024</v>
      </c>
      <c r="V2971" s="113">
        <v>0</v>
      </c>
      <c r="W2971" s="113">
        <f>Q2971/N2971</f>
        <v>4340.7093821510298</v>
      </c>
      <c r="X2971" s="113">
        <v>4340.71</v>
      </c>
      <c r="Y2971" s="120">
        <v>44926</v>
      </c>
    </row>
    <row r="2972" spans="1:25" ht="15" x14ac:dyDescent="0.25">
      <c r="A2972" s="484"/>
      <c r="B2972" s="97"/>
      <c r="C2972" s="97"/>
      <c r="D2972" s="211"/>
      <c r="E2972" s="402" t="s">
        <v>711</v>
      </c>
      <c r="F2972" s="428" t="s">
        <v>926</v>
      </c>
      <c r="G2972" s="429" t="s">
        <v>722</v>
      </c>
      <c r="H2972" s="429" t="s">
        <v>611</v>
      </c>
      <c r="I2972" s="429"/>
      <c r="J2972" s="429" t="s">
        <v>600</v>
      </c>
      <c r="K2972" s="429">
        <v>5</v>
      </c>
      <c r="L2972" s="113">
        <v>3160.8</v>
      </c>
      <c r="M2972" s="308">
        <v>2766.4</v>
      </c>
      <c r="N2972" s="308">
        <v>699.2</v>
      </c>
      <c r="O2972" s="431">
        <v>180</v>
      </c>
      <c r="P2972" s="353" t="s">
        <v>78</v>
      </c>
      <c r="Q2972" s="113">
        <v>173054</v>
      </c>
      <c r="R2972" s="113">
        <v>0</v>
      </c>
      <c r="S2972" s="113">
        <v>0</v>
      </c>
      <c r="T2972" s="113">
        <v>0</v>
      </c>
      <c r="U2972" s="113">
        <f t="shared" si="1967"/>
        <v>173054</v>
      </c>
      <c r="V2972" s="113">
        <v>0</v>
      </c>
      <c r="W2972" s="113">
        <f t="shared" si="1968"/>
        <v>54.750063275120219</v>
      </c>
      <c r="X2972" s="113">
        <v>54.75</v>
      </c>
      <c r="Y2972" s="120">
        <v>44926</v>
      </c>
    </row>
    <row r="2973" spans="1:25" ht="15" x14ac:dyDescent="0.25">
      <c r="A2973" s="484"/>
      <c r="B2973" s="97"/>
      <c r="C2973" s="97"/>
      <c r="D2973" s="211"/>
      <c r="E2973" s="402" t="s">
        <v>711</v>
      </c>
      <c r="F2973" s="428" t="s">
        <v>926</v>
      </c>
      <c r="G2973" s="429" t="s">
        <v>722</v>
      </c>
      <c r="H2973" s="429" t="s">
        <v>611</v>
      </c>
      <c r="I2973" s="429"/>
      <c r="J2973" s="429" t="s">
        <v>600</v>
      </c>
      <c r="K2973" s="429">
        <v>5</v>
      </c>
      <c r="L2973" s="113">
        <v>3160.8</v>
      </c>
      <c r="M2973" s="308">
        <v>2766.4</v>
      </c>
      <c r="N2973" s="308">
        <v>699.2</v>
      </c>
      <c r="O2973" s="431">
        <v>180</v>
      </c>
      <c r="P2973" s="353" t="s">
        <v>2138</v>
      </c>
      <c r="Q2973" s="113">
        <v>6056061</v>
      </c>
      <c r="R2973" s="113">
        <v>0</v>
      </c>
      <c r="S2973" s="113">
        <v>0</v>
      </c>
      <c r="T2973" s="113">
        <v>0</v>
      </c>
      <c r="U2973" s="113">
        <f t="shared" si="1967"/>
        <v>6056061</v>
      </c>
      <c r="V2973" s="113">
        <v>0</v>
      </c>
      <c r="W2973" s="113">
        <f t="shared" si="1968"/>
        <v>1915.9899392558846</v>
      </c>
      <c r="X2973" s="113">
        <v>1915.99</v>
      </c>
      <c r="Y2973" s="120">
        <v>44926</v>
      </c>
    </row>
    <row r="2974" spans="1:25" ht="15" x14ac:dyDescent="0.25">
      <c r="A2974" s="484"/>
      <c r="B2974" s="97"/>
      <c r="C2974" s="97"/>
      <c r="D2974" s="211"/>
      <c r="E2974" s="402"/>
      <c r="F2974" s="618" t="s">
        <v>31</v>
      </c>
      <c r="G2974" s="352" t="s">
        <v>18</v>
      </c>
      <c r="H2974" s="352" t="s">
        <v>18</v>
      </c>
      <c r="I2974" s="352" t="s">
        <v>18</v>
      </c>
      <c r="J2974" s="352" t="s">
        <v>18</v>
      </c>
      <c r="K2974" s="352" t="s">
        <v>18</v>
      </c>
      <c r="L2974" s="114">
        <f>L2973</f>
        <v>3160.8</v>
      </c>
      <c r="M2974" s="114">
        <f>M2973</f>
        <v>2766.4</v>
      </c>
      <c r="N2974" s="114">
        <f>N2973</f>
        <v>699.2</v>
      </c>
      <c r="O2974" s="465">
        <f>O2973</f>
        <v>180</v>
      </c>
      <c r="P2974" s="352" t="s">
        <v>18</v>
      </c>
      <c r="Q2974" s="114">
        <f>SUM(Q2970:Q2973)</f>
        <v>9356150</v>
      </c>
      <c r="R2974" s="114">
        <f t="shared" ref="R2974:U2974" si="1969">SUM(R2970:R2973)</f>
        <v>0</v>
      </c>
      <c r="S2974" s="114">
        <f t="shared" si="1969"/>
        <v>0</v>
      </c>
      <c r="T2974" s="114">
        <f t="shared" si="1969"/>
        <v>0</v>
      </c>
      <c r="U2974" s="114">
        <f t="shared" si="1969"/>
        <v>9356150</v>
      </c>
      <c r="V2974" s="114">
        <f>SUBTOTAL(9,V2970:V2973)</f>
        <v>0</v>
      </c>
      <c r="W2974" s="466" t="s">
        <v>18</v>
      </c>
      <c r="X2974" s="466" t="s">
        <v>18</v>
      </c>
      <c r="Y2974" s="468" t="s">
        <v>18</v>
      </c>
    </row>
    <row r="2975" spans="1:25" x14ac:dyDescent="0.25">
      <c r="A2975" s="437"/>
      <c r="B2975" s="34"/>
      <c r="C2975" s="34"/>
      <c r="D2975" s="132"/>
      <c r="E2975" s="402" t="s">
        <v>712</v>
      </c>
      <c r="F2975" s="428" t="s">
        <v>920</v>
      </c>
      <c r="G2975" s="429" t="s">
        <v>722</v>
      </c>
      <c r="H2975" s="443" t="s">
        <v>723</v>
      </c>
      <c r="I2975" s="429"/>
      <c r="J2975" s="443" t="s">
        <v>600</v>
      </c>
      <c r="K2975" s="429">
        <v>5</v>
      </c>
      <c r="L2975" s="113">
        <v>4812.6000000000004</v>
      </c>
      <c r="M2975" s="308">
        <v>4355.5</v>
      </c>
      <c r="N2975" s="308">
        <v>1106.9000000000001</v>
      </c>
      <c r="O2975" s="431">
        <v>270</v>
      </c>
      <c r="P2975" s="353" t="s">
        <v>83</v>
      </c>
      <c r="Q2975" s="113">
        <v>140095</v>
      </c>
      <c r="R2975" s="113">
        <v>0</v>
      </c>
      <c r="S2975" s="113">
        <v>0</v>
      </c>
      <c r="T2975" s="113">
        <v>0</v>
      </c>
      <c r="U2975" s="113">
        <f t="shared" ref="U2975:U2984" si="1970">Q2975</f>
        <v>140095</v>
      </c>
      <c r="V2975" s="113">
        <v>0</v>
      </c>
      <c r="W2975" s="113">
        <f t="shared" ref="W2975:W2984" si="1971">Q2975/L2975</f>
        <v>29.110044466608485</v>
      </c>
      <c r="X2975" s="113">
        <v>29.11</v>
      </c>
      <c r="Y2975" s="120">
        <v>44926</v>
      </c>
    </row>
    <row r="2976" spans="1:25" ht="25.5" x14ac:dyDescent="0.25">
      <c r="A2976" s="484"/>
      <c r="B2976" s="97"/>
      <c r="C2976" s="97"/>
      <c r="D2976" s="211"/>
      <c r="E2976" s="402" t="s">
        <v>712</v>
      </c>
      <c r="F2976" s="428" t="s">
        <v>920</v>
      </c>
      <c r="G2976" s="429" t="s">
        <v>722</v>
      </c>
      <c r="H2976" s="429" t="s">
        <v>723</v>
      </c>
      <c r="I2976" s="429"/>
      <c r="J2976" s="429" t="s">
        <v>600</v>
      </c>
      <c r="K2976" s="429">
        <v>5</v>
      </c>
      <c r="L2976" s="113">
        <v>4812.6000000000004</v>
      </c>
      <c r="M2976" s="308">
        <v>4355.5</v>
      </c>
      <c r="N2976" s="308">
        <v>1106.9000000000001</v>
      </c>
      <c r="O2976" s="431">
        <v>270</v>
      </c>
      <c r="P2976" s="353" t="s">
        <v>2140</v>
      </c>
      <c r="Q2976" s="113">
        <v>200108</v>
      </c>
      <c r="R2976" s="113">
        <v>0</v>
      </c>
      <c r="S2976" s="113">
        <v>0</v>
      </c>
      <c r="T2976" s="113">
        <v>0</v>
      </c>
      <c r="U2976" s="113">
        <f t="shared" si="1970"/>
        <v>200108</v>
      </c>
      <c r="V2976" s="113">
        <v>0</v>
      </c>
      <c r="W2976" s="113">
        <f t="shared" si="1971"/>
        <v>41.580019116485886</v>
      </c>
      <c r="X2976" s="113">
        <v>41.58</v>
      </c>
      <c r="Y2976" s="120">
        <v>44926</v>
      </c>
    </row>
    <row r="2977" spans="1:25" ht="15" x14ac:dyDescent="0.25">
      <c r="A2977" s="484"/>
      <c r="B2977" s="97"/>
      <c r="C2977" s="97"/>
      <c r="D2977" s="211"/>
      <c r="E2977" s="402" t="s">
        <v>712</v>
      </c>
      <c r="F2977" s="428" t="s">
        <v>920</v>
      </c>
      <c r="G2977" s="429" t="s">
        <v>722</v>
      </c>
      <c r="H2977" s="429" t="s">
        <v>723</v>
      </c>
      <c r="I2977" s="429"/>
      <c r="J2977" s="429" t="s">
        <v>600</v>
      </c>
      <c r="K2977" s="429">
        <v>5</v>
      </c>
      <c r="L2977" s="113">
        <v>4812.6000000000004</v>
      </c>
      <c r="M2977" s="308">
        <v>4355.5</v>
      </c>
      <c r="N2977" s="308">
        <v>1106.9000000000001</v>
      </c>
      <c r="O2977" s="431">
        <v>270</v>
      </c>
      <c r="P2977" s="353" t="s">
        <v>2119</v>
      </c>
      <c r="Q2977" s="113">
        <v>266811</v>
      </c>
      <c r="R2977" s="113">
        <v>0</v>
      </c>
      <c r="S2977" s="113">
        <v>0</v>
      </c>
      <c r="T2977" s="113">
        <v>0</v>
      </c>
      <c r="U2977" s="113">
        <f t="shared" si="1970"/>
        <v>266811</v>
      </c>
      <c r="V2977" s="113">
        <v>0</v>
      </c>
      <c r="W2977" s="113">
        <f t="shared" si="1971"/>
        <v>55.44009475127789</v>
      </c>
      <c r="X2977" s="113">
        <v>55.44</v>
      </c>
      <c r="Y2977" s="120">
        <v>44926</v>
      </c>
    </row>
    <row r="2978" spans="1:25" x14ac:dyDescent="0.25">
      <c r="A2978" s="437"/>
      <c r="B2978" s="34"/>
      <c r="C2978" s="34"/>
      <c r="D2978" s="132"/>
      <c r="E2978" s="402" t="s">
        <v>712</v>
      </c>
      <c r="F2978" s="428" t="s">
        <v>920</v>
      </c>
      <c r="G2978" s="429" t="s">
        <v>722</v>
      </c>
      <c r="H2978" s="429" t="s">
        <v>723</v>
      </c>
      <c r="I2978" s="429"/>
      <c r="J2978" s="429" t="s">
        <v>600</v>
      </c>
      <c r="K2978" s="429">
        <v>5</v>
      </c>
      <c r="L2978" s="113">
        <v>4812.6000000000004</v>
      </c>
      <c r="M2978" s="308">
        <v>4355.5</v>
      </c>
      <c r="N2978" s="308">
        <v>1106.9000000000001</v>
      </c>
      <c r="O2978" s="431">
        <v>270</v>
      </c>
      <c r="P2978" s="353" t="s">
        <v>2111</v>
      </c>
      <c r="Q2978" s="113">
        <v>2341186</v>
      </c>
      <c r="R2978" s="113">
        <v>0</v>
      </c>
      <c r="S2978" s="113">
        <v>0</v>
      </c>
      <c r="T2978" s="113">
        <v>0</v>
      </c>
      <c r="U2978" s="113">
        <f t="shared" si="1970"/>
        <v>2341186</v>
      </c>
      <c r="V2978" s="113">
        <v>0</v>
      </c>
      <c r="W2978" s="113">
        <f t="shared" si="1971"/>
        <v>486.47009932261142</v>
      </c>
      <c r="X2978" s="113">
        <v>486.47</v>
      </c>
      <c r="Y2978" s="120">
        <v>44926</v>
      </c>
    </row>
    <row r="2979" spans="1:25" ht="15" x14ac:dyDescent="0.25">
      <c r="A2979" s="484"/>
      <c r="B2979" s="97"/>
      <c r="C2979" s="97"/>
      <c r="D2979" s="211"/>
      <c r="E2979" s="402" t="s">
        <v>712</v>
      </c>
      <c r="F2979" s="428" t="s">
        <v>920</v>
      </c>
      <c r="G2979" s="429" t="s">
        <v>722</v>
      </c>
      <c r="H2979" s="429" t="s">
        <v>723</v>
      </c>
      <c r="I2979" s="429"/>
      <c r="J2979" s="429" t="s">
        <v>600</v>
      </c>
      <c r="K2979" s="429">
        <v>5</v>
      </c>
      <c r="L2979" s="113">
        <v>4812.6000000000004</v>
      </c>
      <c r="M2979" s="308">
        <v>4355.5</v>
      </c>
      <c r="N2979" s="308">
        <v>1106.9000000000001</v>
      </c>
      <c r="O2979" s="431">
        <v>270</v>
      </c>
      <c r="P2979" s="353" t="s">
        <v>78</v>
      </c>
      <c r="Q2979" s="113">
        <v>263490</v>
      </c>
      <c r="R2979" s="113">
        <v>0</v>
      </c>
      <c r="S2979" s="113">
        <v>0</v>
      </c>
      <c r="T2979" s="113">
        <v>0</v>
      </c>
      <c r="U2979" s="113">
        <f t="shared" si="1970"/>
        <v>263490</v>
      </c>
      <c r="V2979" s="113">
        <v>0</v>
      </c>
      <c r="W2979" s="113">
        <f t="shared" si="1971"/>
        <v>54.750031168183511</v>
      </c>
      <c r="X2979" s="113">
        <v>54.75</v>
      </c>
      <c r="Y2979" s="120">
        <v>44926</v>
      </c>
    </row>
    <row r="2980" spans="1:25" ht="25.5" x14ac:dyDescent="0.25">
      <c r="A2980" s="484"/>
      <c r="B2980" s="97"/>
      <c r="C2980" s="97"/>
      <c r="D2980" s="211"/>
      <c r="E2980" s="402" t="s">
        <v>712</v>
      </c>
      <c r="F2980" s="428" t="s">
        <v>920</v>
      </c>
      <c r="G2980" s="429" t="s">
        <v>722</v>
      </c>
      <c r="H2980" s="429" t="s">
        <v>723</v>
      </c>
      <c r="I2980" s="429"/>
      <c r="J2980" s="429" t="s">
        <v>600</v>
      </c>
      <c r="K2980" s="429">
        <v>5</v>
      </c>
      <c r="L2980" s="113">
        <v>4812.6000000000004</v>
      </c>
      <c r="M2980" s="308">
        <v>4355.5</v>
      </c>
      <c r="N2980" s="308">
        <v>1106.9000000000001</v>
      </c>
      <c r="O2980" s="431">
        <v>270</v>
      </c>
      <c r="P2980" s="353" t="s">
        <v>2136</v>
      </c>
      <c r="Q2980" s="113">
        <v>200108</v>
      </c>
      <c r="R2980" s="113">
        <v>0</v>
      </c>
      <c r="S2980" s="113">
        <v>0</v>
      </c>
      <c r="T2980" s="113">
        <v>0</v>
      </c>
      <c r="U2980" s="113">
        <f t="shared" si="1970"/>
        <v>200108</v>
      </c>
      <c r="V2980" s="113">
        <v>0</v>
      </c>
      <c r="W2980" s="113">
        <f t="shared" si="1971"/>
        <v>41.580019116485886</v>
      </c>
      <c r="X2980" s="113">
        <v>41.58</v>
      </c>
      <c r="Y2980" s="120">
        <v>44926</v>
      </c>
    </row>
    <row r="2981" spans="1:25" x14ac:dyDescent="0.25">
      <c r="A2981" s="437"/>
      <c r="B2981" s="34"/>
      <c r="C2981" s="34"/>
      <c r="D2981" s="132"/>
      <c r="E2981" s="402" t="s">
        <v>712</v>
      </c>
      <c r="F2981" s="428" t="s">
        <v>920</v>
      </c>
      <c r="G2981" s="429" t="s">
        <v>722</v>
      </c>
      <c r="H2981" s="429" t="s">
        <v>723</v>
      </c>
      <c r="I2981" s="429"/>
      <c r="J2981" s="429" t="s">
        <v>600</v>
      </c>
      <c r="K2981" s="429">
        <v>5</v>
      </c>
      <c r="L2981" s="113">
        <v>4812.6000000000004</v>
      </c>
      <c r="M2981" s="308">
        <v>4355.5</v>
      </c>
      <c r="N2981" s="308">
        <v>1106.9000000000001</v>
      </c>
      <c r="O2981" s="431">
        <v>270</v>
      </c>
      <c r="P2981" s="353" t="s">
        <v>45</v>
      </c>
      <c r="Q2981" s="113">
        <v>4804732</v>
      </c>
      <c r="R2981" s="113">
        <v>0</v>
      </c>
      <c r="S2981" s="113">
        <v>0</v>
      </c>
      <c r="T2981" s="113">
        <v>0</v>
      </c>
      <c r="U2981" s="113">
        <f t="shared" si="1970"/>
        <v>4804732</v>
      </c>
      <c r="V2981" s="113">
        <v>0</v>
      </c>
      <c r="W2981" s="113">
        <f>Q2981/N2981</f>
        <v>4340.7100912458209</v>
      </c>
      <c r="X2981" s="113">
        <v>4340.71</v>
      </c>
      <c r="Y2981" s="120">
        <v>44926</v>
      </c>
    </row>
    <row r="2982" spans="1:25" ht="15" x14ac:dyDescent="0.25">
      <c r="A2982" s="484"/>
      <c r="B2982" s="97"/>
      <c r="C2982" s="97"/>
      <c r="D2982" s="211"/>
      <c r="E2982" s="402" t="s">
        <v>712</v>
      </c>
      <c r="F2982" s="428" t="s">
        <v>920</v>
      </c>
      <c r="G2982" s="429" t="s">
        <v>722</v>
      </c>
      <c r="H2982" s="429" t="s">
        <v>723</v>
      </c>
      <c r="I2982" s="429"/>
      <c r="J2982" s="429" t="s">
        <v>600</v>
      </c>
      <c r="K2982" s="429">
        <v>5</v>
      </c>
      <c r="L2982" s="113">
        <v>4812.6000000000004</v>
      </c>
      <c r="M2982" s="308">
        <v>4355.5</v>
      </c>
      <c r="N2982" s="308">
        <v>1106.9000000000001</v>
      </c>
      <c r="O2982" s="431">
        <v>270</v>
      </c>
      <c r="P2982" s="353" t="s">
        <v>2115</v>
      </c>
      <c r="Q2982" s="113">
        <v>1598794</v>
      </c>
      <c r="R2982" s="113">
        <v>0</v>
      </c>
      <c r="S2982" s="113">
        <v>0</v>
      </c>
      <c r="T2982" s="113">
        <v>0</v>
      </c>
      <c r="U2982" s="113">
        <f t="shared" si="1970"/>
        <v>1598794</v>
      </c>
      <c r="V2982" s="113">
        <v>0</v>
      </c>
      <c r="W2982" s="113">
        <f t="shared" si="1971"/>
        <v>332.21003199933506</v>
      </c>
      <c r="X2982" s="113">
        <v>332.21</v>
      </c>
      <c r="Y2982" s="120">
        <v>44926</v>
      </c>
    </row>
    <row r="2983" spans="1:25" ht="15" x14ac:dyDescent="0.25">
      <c r="A2983" s="484"/>
      <c r="B2983" s="97"/>
      <c r="C2983" s="97"/>
      <c r="D2983" s="211"/>
      <c r="E2983" s="402" t="s">
        <v>712</v>
      </c>
      <c r="F2983" s="428" t="s">
        <v>920</v>
      </c>
      <c r="G2983" s="429" t="s">
        <v>722</v>
      </c>
      <c r="H2983" s="429" t="s">
        <v>723</v>
      </c>
      <c r="I2983" s="429"/>
      <c r="J2983" s="429" t="s">
        <v>600</v>
      </c>
      <c r="K2983" s="429">
        <v>5</v>
      </c>
      <c r="L2983" s="113">
        <v>4812.6000000000004</v>
      </c>
      <c r="M2983" s="308">
        <v>4355.5</v>
      </c>
      <c r="N2983" s="308">
        <v>1106.9000000000001</v>
      </c>
      <c r="O2983" s="431">
        <v>270</v>
      </c>
      <c r="P2983" s="353" t="s">
        <v>2138</v>
      </c>
      <c r="Q2983" s="113">
        <v>9220893</v>
      </c>
      <c r="R2983" s="113">
        <v>0</v>
      </c>
      <c r="S2983" s="113">
        <v>0</v>
      </c>
      <c r="T2983" s="113">
        <v>0</v>
      </c>
      <c r="U2983" s="113">
        <f t="shared" si="1970"/>
        <v>9220893</v>
      </c>
      <c r="V2983" s="113">
        <v>0</v>
      </c>
      <c r="W2983" s="113">
        <f t="shared" si="1971"/>
        <v>1915.98990150854</v>
      </c>
      <c r="X2983" s="113">
        <v>1915.99</v>
      </c>
      <c r="Y2983" s="120">
        <v>44926</v>
      </c>
    </row>
    <row r="2984" spans="1:25" ht="15" x14ac:dyDescent="0.25">
      <c r="A2984" s="484"/>
      <c r="B2984" s="97"/>
      <c r="C2984" s="97"/>
      <c r="D2984" s="211"/>
      <c r="E2984" s="402" t="s">
        <v>712</v>
      </c>
      <c r="F2984" s="428" t="s">
        <v>920</v>
      </c>
      <c r="G2984" s="429" t="s">
        <v>722</v>
      </c>
      <c r="H2984" s="429" t="s">
        <v>723</v>
      </c>
      <c r="I2984" s="429"/>
      <c r="J2984" s="429" t="s">
        <v>600</v>
      </c>
      <c r="K2984" s="429">
        <v>5</v>
      </c>
      <c r="L2984" s="113">
        <v>4812.6000000000004</v>
      </c>
      <c r="M2984" s="308">
        <v>4355.5</v>
      </c>
      <c r="N2984" s="308">
        <v>1106.9000000000001</v>
      </c>
      <c r="O2984" s="431">
        <v>270</v>
      </c>
      <c r="P2984" s="353" t="s">
        <v>2137</v>
      </c>
      <c r="Q2984" s="113">
        <v>2820328</v>
      </c>
      <c r="R2984" s="113">
        <v>0</v>
      </c>
      <c r="S2984" s="113">
        <v>0</v>
      </c>
      <c r="T2984" s="113">
        <v>0</v>
      </c>
      <c r="U2984" s="113">
        <f t="shared" si="1970"/>
        <v>2820328</v>
      </c>
      <c r="V2984" s="113">
        <v>0</v>
      </c>
      <c r="W2984" s="113">
        <f t="shared" si="1971"/>
        <v>586.03000457133351</v>
      </c>
      <c r="X2984" s="113">
        <v>586.03</v>
      </c>
      <c r="Y2984" s="120">
        <v>44926</v>
      </c>
    </row>
    <row r="2985" spans="1:25" ht="15" x14ac:dyDescent="0.25">
      <c r="A2985" s="484"/>
      <c r="B2985" s="97"/>
      <c r="C2985" s="97"/>
      <c r="D2985" s="211"/>
      <c r="E2985" s="402"/>
      <c r="F2985" s="618" t="s">
        <v>31</v>
      </c>
      <c r="G2985" s="352" t="s">
        <v>18</v>
      </c>
      <c r="H2985" s="352" t="s">
        <v>18</v>
      </c>
      <c r="I2985" s="352" t="s">
        <v>18</v>
      </c>
      <c r="J2985" s="352" t="s">
        <v>18</v>
      </c>
      <c r="K2985" s="352" t="s">
        <v>18</v>
      </c>
      <c r="L2985" s="114">
        <f>L2984</f>
        <v>4812.6000000000004</v>
      </c>
      <c r="M2985" s="114">
        <f>M2984</f>
        <v>4355.5</v>
      </c>
      <c r="N2985" s="114">
        <f>N2984</f>
        <v>1106.9000000000001</v>
      </c>
      <c r="O2985" s="465">
        <f>O2984</f>
        <v>270</v>
      </c>
      <c r="P2985" s="352" t="s">
        <v>18</v>
      </c>
      <c r="Q2985" s="114">
        <f>SUM(Q2975:Q2984)</f>
        <v>21856545</v>
      </c>
      <c r="R2985" s="114">
        <f t="shared" ref="R2985:U2985" si="1972">SUM(R2975:R2984)</f>
        <v>0</v>
      </c>
      <c r="S2985" s="114">
        <f t="shared" si="1972"/>
        <v>0</v>
      </c>
      <c r="T2985" s="114">
        <f t="shared" si="1972"/>
        <v>0</v>
      </c>
      <c r="U2985" s="114">
        <f t="shared" si="1972"/>
        <v>21856545</v>
      </c>
      <c r="V2985" s="114">
        <f>SUBTOTAL(9,V2975:V2984)</f>
        <v>0</v>
      </c>
      <c r="W2985" s="466" t="s">
        <v>18</v>
      </c>
      <c r="X2985" s="466" t="s">
        <v>18</v>
      </c>
      <c r="Y2985" s="468" t="s">
        <v>18</v>
      </c>
    </row>
    <row r="2986" spans="1:25" x14ac:dyDescent="0.25">
      <c r="A2986" s="437"/>
      <c r="B2986" s="34"/>
      <c r="C2986" s="34"/>
      <c r="D2986" s="132"/>
      <c r="E2986" s="402" t="s">
        <v>2150</v>
      </c>
      <c r="F2986" s="428" t="s">
        <v>921</v>
      </c>
      <c r="G2986" s="429" t="s">
        <v>722</v>
      </c>
      <c r="H2986" s="443" t="s">
        <v>609</v>
      </c>
      <c r="I2986" s="429"/>
      <c r="J2986" s="443" t="s">
        <v>600</v>
      </c>
      <c r="K2986" s="429">
        <v>5</v>
      </c>
      <c r="L2986" s="113">
        <v>4750.8999999999996</v>
      </c>
      <c r="M2986" s="308">
        <v>4268.3</v>
      </c>
      <c r="N2986" s="308">
        <v>1170</v>
      </c>
      <c r="O2986" s="431">
        <v>237</v>
      </c>
      <c r="P2986" s="353" t="s">
        <v>83</v>
      </c>
      <c r="Q2986" s="113">
        <v>138299</v>
      </c>
      <c r="R2986" s="113">
        <v>0</v>
      </c>
      <c r="S2986" s="113">
        <v>0</v>
      </c>
      <c r="T2986" s="113">
        <v>0</v>
      </c>
      <c r="U2986" s="113">
        <f t="shared" ref="U2986:U2995" si="1973">Q2986</f>
        <v>138299</v>
      </c>
      <c r="V2986" s="113">
        <v>0</v>
      </c>
      <c r="W2986" s="113">
        <f t="shared" ref="W2986:W2995" si="1974">Q2986/L2986</f>
        <v>29.110063356416681</v>
      </c>
      <c r="X2986" s="113">
        <v>29.11</v>
      </c>
      <c r="Y2986" s="120">
        <v>44926</v>
      </c>
    </row>
    <row r="2987" spans="1:25" ht="15" x14ac:dyDescent="0.25">
      <c r="A2987" s="484"/>
      <c r="B2987" s="97"/>
      <c r="C2987" s="97"/>
      <c r="D2987" s="211"/>
      <c r="E2987" s="402" t="s">
        <v>2150</v>
      </c>
      <c r="F2987" s="428" t="s">
        <v>921</v>
      </c>
      <c r="G2987" s="429" t="s">
        <v>722</v>
      </c>
      <c r="H2987" s="429" t="s">
        <v>609</v>
      </c>
      <c r="I2987" s="429"/>
      <c r="J2987" s="429" t="s">
        <v>600</v>
      </c>
      <c r="K2987" s="429">
        <v>5</v>
      </c>
      <c r="L2987" s="113">
        <v>4750.8999999999996</v>
      </c>
      <c r="M2987" s="308">
        <v>4268.3</v>
      </c>
      <c r="N2987" s="308">
        <v>1170</v>
      </c>
      <c r="O2987" s="431">
        <v>237</v>
      </c>
      <c r="P2987" s="353" t="s">
        <v>45</v>
      </c>
      <c r="Q2987" s="113">
        <v>5078631</v>
      </c>
      <c r="R2987" s="113">
        <v>0</v>
      </c>
      <c r="S2987" s="113">
        <v>0</v>
      </c>
      <c r="T2987" s="113">
        <v>0</v>
      </c>
      <c r="U2987" s="113">
        <f t="shared" si="1973"/>
        <v>5078631</v>
      </c>
      <c r="V2987" s="113">
        <v>0</v>
      </c>
      <c r="W2987" s="113">
        <f>Q2987/N2987</f>
        <v>4340.7102564102561</v>
      </c>
      <c r="X2987" s="113">
        <v>4340.71</v>
      </c>
      <c r="Y2987" s="120">
        <v>44926</v>
      </c>
    </row>
    <row r="2988" spans="1:25" ht="25.5" x14ac:dyDescent="0.25">
      <c r="A2988" s="484"/>
      <c r="B2988" s="97"/>
      <c r="C2988" s="97"/>
      <c r="D2988" s="211"/>
      <c r="E2988" s="402" t="s">
        <v>2150</v>
      </c>
      <c r="F2988" s="428" t="s">
        <v>921</v>
      </c>
      <c r="G2988" s="429" t="s">
        <v>722</v>
      </c>
      <c r="H2988" s="429" t="s">
        <v>609</v>
      </c>
      <c r="I2988" s="429"/>
      <c r="J2988" s="429" t="s">
        <v>600</v>
      </c>
      <c r="K2988" s="429">
        <v>5</v>
      </c>
      <c r="L2988" s="113">
        <v>4750.8999999999996</v>
      </c>
      <c r="M2988" s="308">
        <v>4268.3</v>
      </c>
      <c r="N2988" s="308">
        <v>1170</v>
      </c>
      <c r="O2988" s="431">
        <v>237</v>
      </c>
      <c r="P2988" s="353" t="s">
        <v>2140</v>
      </c>
      <c r="Q2988" s="113">
        <v>197542</v>
      </c>
      <c r="R2988" s="113">
        <v>0</v>
      </c>
      <c r="S2988" s="113">
        <v>0</v>
      </c>
      <c r="T2988" s="113">
        <v>0</v>
      </c>
      <c r="U2988" s="113">
        <f t="shared" si="1973"/>
        <v>197542</v>
      </c>
      <c r="V2988" s="113">
        <v>0</v>
      </c>
      <c r="W2988" s="113">
        <f t="shared" si="1974"/>
        <v>41.579911174724792</v>
      </c>
      <c r="X2988" s="113">
        <v>41.58</v>
      </c>
      <c r="Y2988" s="120">
        <v>44926</v>
      </c>
    </row>
    <row r="2989" spans="1:25" ht="25.5" x14ac:dyDescent="0.25">
      <c r="A2989" s="484"/>
      <c r="B2989" s="97"/>
      <c r="C2989" s="97"/>
      <c r="D2989" s="211"/>
      <c r="E2989" s="402" t="s">
        <v>2150</v>
      </c>
      <c r="F2989" s="428" t="s">
        <v>921</v>
      </c>
      <c r="G2989" s="429" t="s">
        <v>722</v>
      </c>
      <c r="H2989" s="429" t="s">
        <v>609</v>
      </c>
      <c r="I2989" s="429"/>
      <c r="J2989" s="429" t="s">
        <v>600</v>
      </c>
      <c r="K2989" s="429">
        <v>5</v>
      </c>
      <c r="L2989" s="113">
        <v>4750.8999999999996</v>
      </c>
      <c r="M2989" s="308">
        <v>4268.3</v>
      </c>
      <c r="N2989" s="308">
        <v>1170</v>
      </c>
      <c r="O2989" s="431">
        <v>237</v>
      </c>
      <c r="P2989" s="353" t="s">
        <v>2136</v>
      </c>
      <c r="Q2989" s="113">
        <v>197542</v>
      </c>
      <c r="R2989" s="113">
        <v>0</v>
      </c>
      <c r="S2989" s="113">
        <v>0</v>
      </c>
      <c r="T2989" s="113">
        <v>0</v>
      </c>
      <c r="U2989" s="113">
        <f t="shared" si="1973"/>
        <v>197542</v>
      </c>
      <c r="V2989" s="113">
        <v>0</v>
      </c>
      <c r="W2989" s="113">
        <f t="shared" si="1974"/>
        <v>41.579911174724792</v>
      </c>
      <c r="X2989" s="113">
        <v>41.58</v>
      </c>
      <c r="Y2989" s="120">
        <v>44926</v>
      </c>
    </row>
    <row r="2990" spans="1:25" x14ac:dyDescent="0.25">
      <c r="A2990" s="437"/>
      <c r="B2990" s="34"/>
      <c r="C2990" s="34"/>
      <c r="D2990" s="132"/>
      <c r="E2990" s="402" t="s">
        <v>2150</v>
      </c>
      <c r="F2990" s="428" t="s">
        <v>921</v>
      </c>
      <c r="G2990" s="429" t="s">
        <v>722</v>
      </c>
      <c r="H2990" s="429" t="s">
        <v>609</v>
      </c>
      <c r="I2990" s="429"/>
      <c r="J2990" s="429" t="s">
        <v>600</v>
      </c>
      <c r="K2990" s="429">
        <v>5</v>
      </c>
      <c r="L2990" s="113">
        <v>4750.8999999999996</v>
      </c>
      <c r="M2990" s="308">
        <v>4268.3</v>
      </c>
      <c r="N2990" s="308">
        <v>1170</v>
      </c>
      <c r="O2990" s="431">
        <v>237</v>
      </c>
      <c r="P2990" s="353" t="s">
        <v>2119</v>
      </c>
      <c r="Q2990" s="113">
        <v>263390</v>
      </c>
      <c r="R2990" s="113">
        <v>0</v>
      </c>
      <c r="S2990" s="113">
        <v>0</v>
      </c>
      <c r="T2990" s="113">
        <v>0</v>
      </c>
      <c r="U2990" s="113">
        <f t="shared" si="1973"/>
        <v>263390</v>
      </c>
      <c r="V2990" s="113">
        <v>0</v>
      </c>
      <c r="W2990" s="113">
        <f t="shared" si="1974"/>
        <v>55.440021890589158</v>
      </c>
      <c r="X2990" s="113">
        <v>55.44</v>
      </c>
      <c r="Y2990" s="120">
        <v>44926</v>
      </c>
    </row>
    <row r="2991" spans="1:25" ht="15" x14ac:dyDescent="0.25">
      <c r="A2991" s="484"/>
      <c r="B2991" s="97"/>
      <c r="C2991" s="97"/>
      <c r="D2991" s="211"/>
      <c r="E2991" s="402" t="s">
        <v>2150</v>
      </c>
      <c r="F2991" s="428" t="s">
        <v>921</v>
      </c>
      <c r="G2991" s="429" t="s">
        <v>722</v>
      </c>
      <c r="H2991" s="429" t="s">
        <v>609</v>
      </c>
      <c r="I2991" s="429"/>
      <c r="J2991" s="429" t="s">
        <v>600</v>
      </c>
      <c r="K2991" s="429">
        <v>5</v>
      </c>
      <c r="L2991" s="113">
        <v>4750.8999999999996</v>
      </c>
      <c r="M2991" s="308">
        <v>4268.3</v>
      </c>
      <c r="N2991" s="308">
        <v>1170</v>
      </c>
      <c r="O2991" s="431">
        <v>237</v>
      </c>
      <c r="P2991" s="353" t="s">
        <v>2111</v>
      </c>
      <c r="Q2991" s="113">
        <v>2311170</v>
      </c>
      <c r="R2991" s="113">
        <v>0</v>
      </c>
      <c r="S2991" s="113">
        <v>0</v>
      </c>
      <c r="T2991" s="113">
        <v>0</v>
      </c>
      <c r="U2991" s="113">
        <f t="shared" si="1973"/>
        <v>2311170</v>
      </c>
      <c r="V2991" s="113">
        <v>0</v>
      </c>
      <c r="W2991" s="113">
        <f t="shared" si="1974"/>
        <v>486.46993201288183</v>
      </c>
      <c r="X2991" s="113">
        <v>486.47</v>
      </c>
      <c r="Y2991" s="120">
        <v>44926</v>
      </c>
    </row>
    <row r="2992" spans="1:25" ht="15" x14ac:dyDescent="0.25">
      <c r="A2992" s="484"/>
      <c r="B2992" s="97"/>
      <c r="C2992" s="97"/>
      <c r="D2992" s="211"/>
      <c r="E2992" s="402" t="s">
        <v>2150</v>
      </c>
      <c r="F2992" s="428" t="s">
        <v>921</v>
      </c>
      <c r="G2992" s="429" t="s">
        <v>722</v>
      </c>
      <c r="H2992" s="429" t="s">
        <v>609</v>
      </c>
      <c r="I2992" s="429"/>
      <c r="J2992" s="429" t="s">
        <v>600</v>
      </c>
      <c r="K2992" s="429">
        <v>5</v>
      </c>
      <c r="L2992" s="113">
        <v>4750.8999999999996</v>
      </c>
      <c r="M2992" s="308">
        <v>4268.3</v>
      </c>
      <c r="N2992" s="308">
        <v>1170</v>
      </c>
      <c r="O2992" s="431">
        <v>237</v>
      </c>
      <c r="P2992" s="353" t="s">
        <v>35</v>
      </c>
      <c r="Q2992" s="113">
        <v>197542</v>
      </c>
      <c r="R2992" s="113">
        <v>0</v>
      </c>
      <c r="S2992" s="113">
        <v>0</v>
      </c>
      <c r="T2992" s="113">
        <v>0</v>
      </c>
      <c r="U2992" s="113">
        <f t="shared" si="1973"/>
        <v>197542</v>
      </c>
      <c r="V2992" s="113">
        <v>0</v>
      </c>
      <c r="W2992" s="113">
        <f t="shared" si="1974"/>
        <v>41.579911174724792</v>
      </c>
      <c r="X2992" s="113">
        <v>41.58</v>
      </c>
      <c r="Y2992" s="120">
        <v>44926</v>
      </c>
    </row>
    <row r="2993" spans="1:25" ht="15" x14ac:dyDescent="0.25">
      <c r="A2993" s="484"/>
      <c r="B2993" s="97"/>
      <c r="C2993" s="97"/>
      <c r="D2993" s="211"/>
      <c r="E2993" s="402" t="s">
        <v>2150</v>
      </c>
      <c r="F2993" s="428" t="s">
        <v>921</v>
      </c>
      <c r="G2993" s="429" t="s">
        <v>722</v>
      </c>
      <c r="H2993" s="429" t="s">
        <v>609</v>
      </c>
      <c r="I2993" s="429"/>
      <c r="J2993" s="429" t="s">
        <v>600</v>
      </c>
      <c r="K2993" s="429">
        <v>5</v>
      </c>
      <c r="L2993" s="113">
        <v>4750.8999999999996</v>
      </c>
      <c r="M2993" s="308">
        <v>4268.3</v>
      </c>
      <c r="N2993" s="308">
        <v>1170</v>
      </c>
      <c r="O2993" s="431">
        <v>237</v>
      </c>
      <c r="P2993" s="353" t="s">
        <v>2115</v>
      </c>
      <c r="Q2993" s="113">
        <v>1578296</v>
      </c>
      <c r="R2993" s="113">
        <v>0</v>
      </c>
      <c r="S2993" s="113">
        <v>0</v>
      </c>
      <c r="T2993" s="113">
        <v>0</v>
      </c>
      <c r="U2993" s="113">
        <f t="shared" si="1973"/>
        <v>1578296</v>
      </c>
      <c r="V2993" s="113">
        <v>0</v>
      </c>
      <c r="W2993" s="113">
        <f t="shared" si="1974"/>
        <v>332.20989707213374</v>
      </c>
      <c r="X2993" s="113">
        <v>332.21</v>
      </c>
      <c r="Y2993" s="120">
        <v>44926</v>
      </c>
    </row>
    <row r="2994" spans="1:25" ht="15" x14ac:dyDescent="0.25">
      <c r="A2994" s="484"/>
      <c r="B2994" s="97"/>
      <c r="C2994" s="97"/>
      <c r="D2994" s="211"/>
      <c r="E2994" s="402" t="s">
        <v>2150</v>
      </c>
      <c r="F2994" s="428" t="s">
        <v>921</v>
      </c>
      <c r="G2994" s="429" t="s">
        <v>722</v>
      </c>
      <c r="H2994" s="429" t="s">
        <v>609</v>
      </c>
      <c r="I2994" s="429"/>
      <c r="J2994" s="429" t="s">
        <v>600</v>
      </c>
      <c r="K2994" s="429">
        <v>5</v>
      </c>
      <c r="L2994" s="113">
        <v>4750.8999999999996</v>
      </c>
      <c r="M2994" s="308">
        <v>4268.3</v>
      </c>
      <c r="N2994" s="308">
        <v>1170</v>
      </c>
      <c r="O2994" s="431">
        <v>237</v>
      </c>
      <c r="P2994" s="353" t="s">
        <v>2137</v>
      </c>
      <c r="Q2994" s="113">
        <v>2784170</v>
      </c>
      <c r="R2994" s="113">
        <v>0</v>
      </c>
      <c r="S2994" s="113">
        <v>0</v>
      </c>
      <c r="T2994" s="113">
        <v>0</v>
      </c>
      <c r="U2994" s="113">
        <f t="shared" si="1973"/>
        <v>2784170</v>
      </c>
      <c r="V2994" s="113">
        <v>0</v>
      </c>
      <c r="W2994" s="113">
        <f t="shared" si="1974"/>
        <v>586.03001536550971</v>
      </c>
      <c r="X2994" s="113">
        <v>586.03</v>
      </c>
      <c r="Y2994" s="120">
        <v>44926</v>
      </c>
    </row>
    <row r="2995" spans="1:25" x14ac:dyDescent="0.25">
      <c r="A2995" s="437"/>
      <c r="B2995" s="34"/>
      <c r="C2995" s="34"/>
      <c r="D2995" s="132"/>
      <c r="E2995" s="402" t="s">
        <v>2150</v>
      </c>
      <c r="F2995" s="428" t="s">
        <v>921</v>
      </c>
      <c r="G2995" s="429" t="s">
        <v>722</v>
      </c>
      <c r="H2995" s="429" t="s">
        <v>609</v>
      </c>
      <c r="I2995" s="429"/>
      <c r="J2995" s="429" t="s">
        <v>600</v>
      </c>
      <c r="K2995" s="429">
        <v>5</v>
      </c>
      <c r="L2995" s="113">
        <v>4750.8999999999996</v>
      </c>
      <c r="M2995" s="308">
        <v>4268.3</v>
      </c>
      <c r="N2995" s="308">
        <v>1170</v>
      </c>
      <c r="O2995" s="431">
        <v>237</v>
      </c>
      <c r="P2995" s="353" t="s">
        <v>2120</v>
      </c>
      <c r="Q2995" s="113">
        <v>1677828</v>
      </c>
      <c r="R2995" s="113">
        <v>0</v>
      </c>
      <c r="S2995" s="113">
        <v>0</v>
      </c>
      <c r="T2995" s="113">
        <v>0</v>
      </c>
      <c r="U2995" s="113">
        <f t="shared" si="1973"/>
        <v>1677828</v>
      </c>
      <c r="V2995" s="113">
        <v>0</v>
      </c>
      <c r="W2995" s="113">
        <f t="shared" si="1974"/>
        <v>353.16003283588373</v>
      </c>
      <c r="X2995" s="113">
        <v>353.16</v>
      </c>
      <c r="Y2995" s="120">
        <v>44926</v>
      </c>
    </row>
    <row r="2996" spans="1:25" ht="15" x14ac:dyDescent="0.25">
      <c r="A2996" s="484"/>
      <c r="B2996" s="97"/>
      <c r="C2996" s="97"/>
      <c r="D2996" s="211"/>
      <c r="E2996" s="402"/>
      <c r="F2996" s="618" t="s">
        <v>31</v>
      </c>
      <c r="G2996" s="352" t="s">
        <v>18</v>
      </c>
      <c r="H2996" s="352" t="s">
        <v>18</v>
      </c>
      <c r="I2996" s="352" t="s">
        <v>18</v>
      </c>
      <c r="J2996" s="352" t="s">
        <v>18</v>
      </c>
      <c r="K2996" s="352" t="s">
        <v>18</v>
      </c>
      <c r="L2996" s="114">
        <f>L2995</f>
        <v>4750.8999999999996</v>
      </c>
      <c r="M2996" s="114">
        <f>M2995</f>
        <v>4268.3</v>
      </c>
      <c r="N2996" s="114">
        <f>N2995</f>
        <v>1170</v>
      </c>
      <c r="O2996" s="465">
        <f>O2995</f>
        <v>237</v>
      </c>
      <c r="P2996" s="352" t="s">
        <v>18</v>
      </c>
      <c r="Q2996" s="114">
        <f>SUM(Q2986:Q2995)</f>
        <v>14424410</v>
      </c>
      <c r="R2996" s="114">
        <f t="shared" ref="R2996:U2996" si="1975">SUM(R2986:R2995)</f>
        <v>0</v>
      </c>
      <c r="S2996" s="114">
        <f t="shared" si="1975"/>
        <v>0</v>
      </c>
      <c r="T2996" s="114">
        <f t="shared" si="1975"/>
        <v>0</v>
      </c>
      <c r="U2996" s="114">
        <f t="shared" si="1975"/>
        <v>14424410</v>
      </c>
      <c r="V2996" s="114">
        <f>SUBTOTAL(9,V2986:V2995)</f>
        <v>0</v>
      </c>
      <c r="W2996" s="466" t="s">
        <v>18</v>
      </c>
      <c r="X2996" s="466" t="s">
        <v>18</v>
      </c>
      <c r="Y2996" s="468" t="s">
        <v>18</v>
      </c>
    </row>
    <row r="2997" spans="1:25" ht="15" x14ac:dyDescent="0.25">
      <c r="A2997" s="484"/>
      <c r="B2997" s="97"/>
      <c r="C2997" s="97"/>
      <c r="D2997" s="211"/>
      <c r="E2997" s="402" t="s">
        <v>2151</v>
      </c>
      <c r="F2997" s="428" t="s">
        <v>922</v>
      </c>
      <c r="G2997" s="429" t="s">
        <v>722</v>
      </c>
      <c r="H2997" s="443" t="s">
        <v>114</v>
      </c>
      <c r="I2997" s="429"/>
      <c r="J2997" s="443" t="s">
        <v>600</v>
      </c>
      <c r="K2997" s="429">
        <v>5</v>
      </c>
      <c r="L2997" s="113">
        <v>6392.9</v>
      </c>
      <c r="M2997" s="308">
        <v>5795.9</v>
      </c>
      <c r="N2997" s="308">
        <v>1446</v>
      </c>
      <c r="O2997" s="431">
        <v>345</v>
      </c>
      <c r="P2997" s="353" t="s">
        <v>2119</v>
      </c>
      <c r="Q2997" s="113">
        <v>354422</v>
      </c>
      <c r="R2997" s="113">
        <v>0</v>
      </c>
      <c r="S2997" s="113">
        <v>0</v>
      </c>
      <c r="T2997" s="113">
        <v>0</v>
      </c>
      <c r="U2997" s="113">
        <f t="shared" ref="U2997:U3005" si="1976">Q2997</f>
        <v>354422</v>
      </c>
      <c r="V2997" s="113">
        <v>0</v>
      </c>
      <c r="W2997" s="113">
        <f t="shared" ref="W2997:W3005" si="1977">Q2997/L2997</f>
        <v>55.439941184751838</v>
      </c>
      <c r="X2997" s="113">
        <v>55.44</v>
      </c>
      <c r="Y2997" s="120">
        <v>44926</v>
      </c>
    </row>
    <row r="2998" spans="1:25" ht="15" x14ac:dyDescent="0.25">
      <c r="A2998" s="484"/>
      <c r="B2998" s="97"/>
      <c r="C2998" s="97"/>
      <c r="D2998" s="211"/>
      <c r="E2998" s="402" t="s">
        <v>2151</v>
      </c>
      <c r="F2998" s="428" t="s">
        <v>922</v>
      </c>
      <c r="G2998" s="429" t="s">
        <v>722</v>
      </c>
      <c r="H2998" s="443" t="s">
        <v>114</v>
      </c>
      <c r="I2998" s="429"/>
      <c r="J2998" s="443" t="s">
        <v>600</v>
      </c>
      <c r="K2998" s="429">
        <v>5</v>
      </c>
      <c r="L2998" s="113">
        <v>6392.9</v>
      </c>
      <c r="M2998" s="308">
        <v>5795.9</v>
      </c>
      <c r="N2998" s="308">
        <v>1446</v>
      </c>
      <c r="O2998" s="431">
        <v>345</v>
      </c>
      <c r="P2998" s="353" t="s">
        <v>2111</v>
      </c>
      <c r="Q2998" s="113">
        <v>3109954</v>
      </c>
      <c r="R2998" s="113">
        <v>0</v>
      </c>
      <c r="S2998" s="113">
        <v>0</v>
      </c>
      <c r="T2998" s="113">
        <v>0</v>
      </c>
      <c r="U2998" s="113">
        <f t="shared" si="1976"/>
        <v>3109954</v>
      </c>
      <c r="V2998" s="113">
        <v>0</v>
      </c>
      <c r="W2998" s="113">
        <f t="shared" si="1977"/>
        <v>486.46999014531747</v>
      </c>
      <c r="X2998" s="113">
        <v>486.47</v>
      </c>
      <c r="Y2998" s="120">
        <v>44926</v>
      </c>
    </row>
    <row r="2999" spans="1:25" ht="25.5" x14ac:dyDescent="0.25">
      <c r="A2999" s="484"/>
      <c r="B2999" s="97"/>
      <c r="C2999" s="97"/>
      <c r="D2999" s="211"/>
      <c r="E2999" s="402" t="s">
        <v>2151</v>
      </c>
      <c r="F2999" s="428" t="s">
        <v>922</v>
      </c>
      <c r="G2999" s="429" t="s">
        <v>722</v>
      </c>
      <c r="H2999" s="443" t="s">
        <v>114</v>
      </c>
      <c r="I2999" s="429"/>
      <c r="J2999" s="443" t="s">
        <v>600</v>
      </c>
      <c r="K2999" s="429">
        <v>5</v>
      </c>
      <c r="L2999" s="113">
        <v>6392.9</v>
      </c>
      <c r="M2999" s="308">
        <v>5795.9</v>
      </c>
      <c r="N2999" s="308">
        <v>1446</v>
      </c>
      <c r="O2999" s="431">
        <v>345</v>
      </c>
      <c r="P2999" s="353" t="s">
        <v>2136</v>
      </c>
      <c r="Q2999" s="113">
        <v>265817</v>
      </c>
      <c r="R2999" s="113">
        <v>0</v>
      </c>
      <c r="S2999" s="113">
        <v>0</v>
      </c>
      <c r="T2999" s="113">
        <v>0</v>
      </c>
      <c r="U2999" s="113">
        <f t="shared" si="1976"/>
        <v>265817</v>
      </c>
      <c r="V2999" s="113">
        <v>0</v>
      </c>
      <c r="W2999" s="113">
        <f t="shared" si="1977"/>
        <v>41.580034100330053</v>
      </c>
      <c r="X2999" s="113">
        <v>41.58</v>
      </c>
      <c r="Y2999" s="120">
        <v>44926</v>
      </c>
    </row>
    <row r="3000" spans="1:25" ht="15" x14ac:dyDescent="0.25">
      <c r="A3000" s="484"/>
      <c r="B3000" s="97"/>
      <c r="C3000" s="97"/>
      <c r="D3000" s="211"/>
      <c r="E3000" s="402" t="s">
        <v>2151</v>
      </c>
      <c r="F3000" s="428" t="s">
        <v>922</v>
      </c>
      <c r="G3000" s="429" t="s">
        <v>722</v>
      </c>
      <c r="H3000" s="443" t="s">
        <v>114</v>
      </c>
      <c r="I3000" s="429"/>
      <c r="J3000" s="443" t="s">
        <v>600</v>
      </c>
      <c r="K3000" s="429">
        <v>5</v>
      </c>
      <c r="L3000" s="113">
        <v>6392.9</v>
      </c>
      <c r="M3000" s="308">
        <v>5795.9</v>
      </c>
      <c r="N3000" s="308">
        <v>1446</v>
      </c>
      <c r="O3000" s="431">
        <v>345</v>
      </c>
      <c r="P3000" s="353" t="s">
        <v>35</v>
      </c>
      <c r="Q3000" s="113">
        <v>265817</v>
      </c>
      <c r="R3000" s="113">
        <v>0</v>
      </c>
      <c r="S3000" s="113">
        <v>0</v>
      </c>
      <c r="T3000" s="113">
        <v>0</v>
      </c>
      <c r="U3000" s="113">
        <f t="shared" si="1976"/>
        <v>265817</v>
      </c>
      <c r="V3000" s="113">
        <v>0</v>
      </c>
      <c r="W3000" s="113">
        <f t="shared" si="1977"/>
        <v>41.580034100330053</v>
      </c>
      <c r="X3000" s="113">
        <v>41.58</v>
      </c>
      <c r="Y3000" s="120">
        <v>44926</v>
      </c>
    </row>
    <row r="3001" spans="1:25" ht="15" x14ac:dyDescent="0.25">
      <c r="A3001" s="484"/>
      <c r="B3001" s="97"/>
      <c r="C3001" s="97"/>
      <c r="D3001" s="211"/>
      <c r="E3001" s="402" t="s">
        <v>2151</v>
      </c>
      <c r="F3001" s="428" t="s">
        <v>922</v>
      </c>
      <c r="G3001" s="429" t="s">
        <v>722</v>
      </c>
      <c r="H3001" s="443" t="s">
        <v>114</v>
      </c>
      <c r="I3001" s="429"/>
      <c r="J3001" s="443" t="s">
        <v>600</v>
      </c>
      <c r="K3001" s="429">
        <v>5</v>
      </c>
      <c r="L3001" s="113">
        <v>6392.9</v>
      </c>
      <c r="M3001" s="308">
        <v>5795.9</v>
      </c>
      <c r="N3001" s="308">
        <v>1446</v>
      </c>
      <c r="O3001" s="431">
        <v>345</v>
      </c>
      <c r="P3001" s="353" t="s">
        <v>83</v>
      </c>
      <c r="Q3001" s="113">
        <v>186097</v>
      </c>
      <c r="R3001" s="113">
        <v>0</v>
      </c>
      <c r="S3001" s="113">
        <v>0</v>
      </c>
      <c r="T3001" s="113">
        <v>0</v>
      </c>
      <c r="U3001" s="113">
        <f t="shared" si="1976"/>
        <v>186097</v>
      </c>
      <c r="V3001" s="113">
        <v>0</v>
      </c>
      <c r="W3001" s="113">
        <f t="shared" si="1977"/>
        <v>29.10995010089318</v>
      </c>
      <c r="X3001" s="113">
        <v>29.11</v>
      </c>
      <c r="Y3001" s="120">
        <v>44926</v>
      </c>
    </row>
    <row r="3002" spans="1:25" ht="15" x14ac:dyDescent="0.25">
      <c r="A3002" s="484"/>
      <c r="B3002" s="97"/>
      <c r="C3002" s="97"/>
      <c r="D3002" s="211"/>
      <c r="E3002" s="402" t="s">
        <v>2151</v>
      </c>
      <c r="F3002" s="428" t="s">
        <v>922</v>
      </c>
      <c r="G3002" s="429" t="s">
        <v>722</v>
      </c>
      <c r="H3002" s="443" t="s">
        <v>114</v>
      </c>
      <c r="I3002" s="429"/>
      <c r="J3002" s="443" t="s">
        <v>600</v>
      </c>
      <c r="K3002" s="429">
        <v>5</v>
      </c>
      <c r="L3002" s="113">
        <v>6392.9</v>
      </c>
      <c r="M3002" s="308">
        <v>5795.9</v>
      </c>
      <c r="N3002" s="308">
        <v>1446</v>
      </c>
      <c r="O3002" s="431">
        <v>345</v>
      </c>
      <c r="P3002" s="353" t="s">
        <v>45</v>
      </c>
      <c r="Q3002" s="113">
        <v>6276667</v>
      </c>
      <c r="R3002" s="113">
        <v>0</v>
      </c>
      <c r="S3002" s="113">
        <v>0</v>
      </c>
      <c r="T3002" s="113">
        <v>0</v>
      </c>
      <c r="U3002" s="113">
        <f t="shared" si="1976"/>
        <v>6276667</v>
      </c>
      <c r="V3002" s="113">
        <v>0</v>
      </c>
      <c r="W3002" s="113">
        <f>Q3002/N3002</f>
        <v>4340.710235131397</v>
      </c>
      <c r="X3002" s="113">
        <v>4340.71</v>
      </c>
      <c r="Y3002" s="120">
        <v>44926</v>
      </c>
    </row>
    <row r="3003" spans="1:25" ht="15" x14ac:dyDescent="0.25">
      <c r="A3003" s="484"/>
      <c r="B3003" s="97"/>
      <c r="C3003" s="97"/>
      <c r="D3003" s="211"/>
      <c r="E3003" s="402" t="s">
        <v>2151</v>
      </c>
      <c r="F3003" s="428" t="s">
        <v>922</v>
      </c>
      <c r="G3003" s="429" t="s">
        <v>722</v>
      </c>
      <c r="H3003" s="429" t="s">
        <v>114</v>
      </c>
      <c r="I3003" s="429"/>
      <c r="J3003" s="443" t="s">
        <v>600</v>
      </c>
      <c r="K3003" s="429">
        <v>5</v>
      </c>
      <c r="L3003" s="113">
        <v>6392.9</v>
      </c>
      <c r="M3003" s="308">
        <v>5795.9</v>
      </c>
      <c r="N3003" s="308">
        <v>1446</v>
      </c>
      <c r="O3003" s="431">
        <v>345</v>
      </c>
      <c r="P3003" s="353" t="s">
        <v>2137</v>
      </c>
      <c r="Q3003" s="113">
        <v>3746431</v>
      </c>
      <c r="R3003" s="113">
        <v>0</v>
      </c>
      <c r="S3003" s="113">
        <v>0</v>
      </c>
      <c r="T3003" s="113">
        <v>0</v>
      </c>
      <c r="U3003" s="113">
        <f t="shared" si="1976"/>
        <v>3746431</v>
      </c>
      <c r="V3003" s="113">
        <v>0</v>
      </c>
      <c r="W3003" s="113">
        <f t="shared" si="1977"/>
        <v>586.02997074879943</v>
      </c>
      <c r="X3003" s="113">
        <v>586.03</v>
      </c>
      <c r="Y3003" s="120">
        <v>44926</v>
      </c>
    </row>
    <row r="3004" spans="1:25" ht="15" x14ac:dyDescent="0.25">
      <c r="A3004" s="484"/>
      <c r="B3004" s="97"/>
      <c r="C3004" s="97"/>
      <c r="D3004" s="211"/>
      <c r="E3004" s="402" t="s">
        <v>2151</v>
      </c>
      <c r="F3004" s="428" t="s">
        <v>922</v>
      </c>
      <c r="G3004" s="429" t="s">
        <v>722</v>
      </c>
      <c r="H3004" s="429" t="s">
        <v>114</v>
      </c>
      <c r="I3004" s="429"/>
      <c r="J3004" s="443" t="s">
        <v>600</v>
      </c>
      <c r="K3004" s="429">
        <v>5</v>
      </c>
      <c r="L3004" s="113">
        <v>6392.9</v>
      </c>
      <c r="M3004" s="308">
        <v>5795.9</v>
      </c>
      <c r="N3004" s="308">
        <v>1446</v>
      </c>
      <c r="O3004" s="431">
        <v>345</v>
      </c>
      <c r="P3004" s="353" t="s">
        <v>2135</v>
      </c>
      <c r="Q3004" s="113">
        <v>531634</v>
      </c>
      <c r="R3004" s="113">
        <v>0</v>
      </c>
      <c r="S3004" s="113">
        <v>0</v>
      </c>
      <c r="T3004" s="113">
        <v>0</v>
      </c>
      <c r="U3004" s="113">
        <f t="shared" si="1976"/>
        <v>531634</v>
      </c>
      <c r="V3004" s="113">
        <v>0</v>
      </c>
      <c r="W3004" s="113">
        <f t="shared" si="1977"/>
        <v>83.160068200660106</v>
      </c>
      <c r="X3004" s="113">
        <v>83.16</v>
      </c>
      <c r="Y3004" s="120">
        <v>44926</v>
      </c>
    </row>
    <row r="3005" spans="1:25" ht="15" x14ac:dyDescent="0.25">
      <c r="A3005" s="484"/>
      <c r="B3005" s="97"/>
      <c r="C3005" s="97"/>
      <c r="D3005" s="211"/>
      <c r="E3005" s="402" t="s">
        <v>2151</v>
      </c>
      <c r="F3005" s="428" t="s">
        <v>922</v>
      </c>
      <c r="G3005" s="429" t="s">
        <v>722</v>
      </c>
      <c r="H3005" s="443" t="s">
        <v>114</v>
      </c>
      <c r="I3005" s="429"/>
      <c r="J3005" s="443" t="s">
        <v>600</v>
      </c>
      <c r="K3005" s="429">
        <v>5</v>
      </c>
      <c r="L3005" s="113">
        <v>6392.9</v>
      </c>
      <c r="M3005" s="308">
        <v>5795.9</v>
      </c>
      <c r="N3005" s="308">
        <v>1446</v>
      </c>
      <c r="O3005" s="431">
        <v>345</v>
      </c>
      <c r="P3005" s="353" t="s">
        <v>2129</v>
      </c>
      <c r="Q3005" s="113">
        <v>25345995</v>
      </c>
      <c r="R3005" s="113">
        <v>0</v>
      </c>
      <c r="S3005" s="113">
        <v>0</v>
      </c>
      <c r="T3005" s="113">
        <v>0</v>
      </c>
      <c r="U3005" s="113">
        <f t="shared" si="1976"/>
        <v>25345995</v>
      </c>
      <c r="V3005" s="113">
        <v>0</v>
      </c>
      <c r="W3005" s="113">
        <f t="shared" si="1977"/>
        <v>3964.710068982778</v>
      </c>
      <c r="X3005" s="113">
        <v>3964.71</v>
      </c>
      <c r="Y3005" s="120">
        <v>44926</v>
      </c>
    </row>
    <row r="3006" spans="1:25" ht="15" x14ac:dyDescent="0.25">
      <c r="A3006" s="484"/>
      <c r="B3006" s="97"/>
      <c r="C3006" s="97"/>
      <c r="D3006" s="211"/>
      <c r="E3006" s="402"/>
      <c r="F3006" s="618" t="s">
        <v>31</v>
      </c>
      <c r="G3006" s="352" t="s">
        <v>18</v>
      </c>
      <c r="H3006" s="352" t="s">
        <v>18</v>
      </c>
      <c r="I3006" s="352" t="s">
        <v>18</v>
      </c>
      <c r="J3006" s="352" t="s">
        <v>18</v>
      </c>
      <c r="K3006" s="352" t="s">
        <v>18</v>
      </c>
      <c r="L3006" s="114">
        <f>L3005</f>
        <v>6392.9</v>
      </c>
      <c r="M3006" s="114">
        <f>M3005</f>
        <v>5795.9</v>
      </c>
      <c r="N3006" s="114">
        <f>N3005</f>
        <v>1446</v>
      </c>
      <c r="O3006" s="465">
        <f>O3005</f>
        <v>345</v>
      </c>
      <c r="P3006" s="352" t="s">
        <v>18</v>
      </c>
      <c r="Q3006" s="114">
        <f>SUM(Q2997:Q3005)</f>
        <v>40082834</v>
      </c>
      <c r="R3006" s="114">
        <f t="shared" ref="R3006:U3006" si="1978">SUM(R2997:R3005)</f>
        <v>0</v>
      </c>
      <c r="S3006" s="114">
        <f t="shared" si="1978"/>
        <v>0</v>
      </c>
      <c r="T3006" s="114">
        <f t="shared" si="1978"/>
        <v>0</v>
      </c>
      <c r="U3006" s="114">
        <f t="shared" si="1978"/>
        <v>40082834</v>
      </c>
      <c r="V3006" s="114">
        <f>SUBTOTAL(9,V2997:V3005)</f>
        <v>0</v>
      </c>
      <c r="W3006" s="466" t="s">
        <v>18</v>
      </c>
      <c r="X3006" s="466" t="s">
        <v>18</v>
      </c>
      <c r="Y3006" s="468" t="s">
        <v>18</v>
      </c>
    </row>
    <row r="3007" spans="1:25" ht="15" x14ac:dyDescent="0.25">
      <c r="A3007" s="484"/>
      <c r="B3007" s="97"/>
      <c r="C3007" s="97"/>
      <c r="D3007" s="211"/>
      <c r="E3007" s="402" t="s">
        <v>2152</v>
      </c>
      <c r="F3007" s="428" t="s">
        <v>923</v>
      </c>
      <c r="G3007" s="429" t="s">
        <v>722</v>
      </c>
      <c r="H3007" s="443" t="s">
        <v>616</v>
      </c>
      <c r="I3007" s="429"/>
      <c r="J3007" s="443" t="s">
        <v>600</v>
      </c>
      <c r="K3007" s="429">
        <v>2</v>
      </c>
      <c r="L3007" s="113">
        <v>4886.1000000000004</v>
      </c>
      <c r="M3007" s="308">
        <v>4425.2</v>
      </c>
      <c r="N3007" s="308">
        <v>1212</v>
      </c>
      <c r="O3007" s="431">
        <v>270</v>
      </c>
      <c r="P3007" s="353" t="s">
        <v>83</v>
      </c>
      <c r="Q3007" s="113">
        <v>142234</v>
      </c>
      <c r="R3007" s="113">
        <v>0</v>
      </c>
      <c r="S3007" s="113">
        <v>0</v>
      </c>
      <c r="T3007" s="113">
        <v>0</v>
      </c>
      <c r="U3007" s="113">
        <f t="shared" ref="U3007:U3012" si="1979">Q3007</f>
        <v>142234</v>
      </c>
      <c r="V3007" s="113">
        <v>0</v>
      </c>
      <c r="W3007" s="113">
        <f t="shared" ref="W3007:W3012" si="1980">Q3007/L3007</f>
        <v>29.109924070321931</v>
      </c>
      <c r="X3007" s="113">
        <v>29.11</v>
      </c>
      <c r="Y3007" s="120">
        <v>44926</v>
      </c>
    </row>
    <row r="3008" spans="1:25" x14ac:dyDescent="0.25">
      <c r="A3008" s="437"/>
      <c r="B3008" s="34"/>
      <c r="C3008" s="34"/>
      <c r="D3008" s="132"/>
      <c r="E3008" s="402" t="s">
        <v>2152</v>
      </c>
      <c r="F3008" s="428" t="s">
        <v>923</v>
      </c>
      <c r="G3008" s="429" t="s">
        <v>722</v>
      </c>
      <c r="H3008" s="443" t="s">
        <v>616</v>
      </c>
      <c r="I3008" s="429"/>
      <c r="J3008" s="443" t="s">
        <v>600</v>
      </c>
      <c r="K3008" s="429">
        <v>2</v>
      </c>
      <c r="L3008" s="113">
        <v>4886.1000000000004</v>
      </c>
      <c r="M3008" s="308">
        <v>4425.2</v>
      </c>
      <c r="N3008" s="308">
        <v>1212</v>
      </c>
      <c r="O3008" s="431">
        <v>270</v>
      </c>
      <c r="P3008" s="353" t="s">
        <v>45</v>
      </c>
      <c r="Q3008" s="113">
        <v>5260941</v>
      </c>
      <c r="R3008" s="113">
        <v>0</v>
      </c>
      <c r="S3008" s="113">
        <v>0</v>
      </c>
      <c r="T3008" s="113">
        <v>0</v>
      </c>
      <c r="U3008" s="113">
        <f t="shared" si="1979"/>
        <v>5260941</v>
      </c>
      <c r="V3008" s="113">
        <v>0</v>
      </c>
      <c r="W3008" s="113">
        <f>Q3008/N3008</f>
        <v>4340.7103960396043</v>
      </c>
      <c r="X3008" s="113">
        <v>4340.71</v>
      </c>
      <c r="Y3008" s="120">
        <v>44926</v>
      </c>
    </row>
    <row r="3009" spans="1:25" ht="15" x14ac:dyDescent="0.25">
      <c r="A3009" s="484"/>
      <c r="B3009" s="97"/>
      <c r="C3009" s="97"/>
      <c r="D3009" s="211"/>
      <c r="E3009" s="402" t="s">
        <v>2152</v>
      </c>
      <c r="F3009" s="428" t="s">
        <v>923</v>
      </c>
      <c r="G3009" s="429" t="s">
        <v>722</v>
      </c>
      <c r="H3009" s="443" t="s">
        <v>616</v>
      </c>
      <c r="I3009" s="429"/>
      <c r="J3009" s="443" t="s">
        <v>600</v>
      </c>
      <c r="K3009" s="429">
        <v>2</v>
      </c>
      <c r="L3009" s="113">
        <v>4886.1000000000004</v>
      </c>
      <c r="M3009" s="308">
        <v>4425.2</v>
      </c>
      <c r="N3009" s="308">
        <v>1212</v>
      </c>
      <c r="O3009" s="431">
        <v>270</v>
      </c>
      <c r="P3009" s="353" t="s">
        <v>35</v>
      </c>
      <c r="Q3009" s="113">
        <v>203164</v>
      </c>
      <c r="R3009" s="113">
        <v>0</v>
      </c>
      <c r="S3009" s="113">
        <v>0</v>
      </c>
      <c r="T3009" s="113">
        <v>0</v>
      </c>
      <c r="U3009" s="113">
        <f t="shared" si="1979"/>
        <v>203164</v>
      </c>
      <c r="V3009" s="113">
        <v>0</v>
      </c>
      <c r="W3009" s="113">
        <f t="shared" si="1980"/>
        <v>41.579992222836204</v>
      </c>
      <c r="X3009" s="113">
        <v>41.58</v>
      </c>
      <c r="Y3009" s="120">
        <v>44926</v>
      </c>
    </row>
    <row r="3010" spans="1:25" ht="15" x14ac:dyDescent="0.25">
      <c r="A3010" s="484"/>
      <c r="B3010" s="97"/>
      <c r="C3010" s="97"/>
      <c r="D3010" s="211"/>
      <c r="E3010" s="402" t="s">
        <v>2152</v>
      </c>
      <c r="F3010" s="428" t="s">
        <v>923</v>
      </c>
      <c r="G3010" s="429" t="s">
        <v>722</v>
      </c>
      <c r="H3010" s="443" t="s">
        <v>616</v>
      </c>
      <c r="I3010" s="429"/>
      <c r="J3010" s="443" t="s">
        <v>600</v>
      </c>
      <c r="K3010" s="429">
        <v>2</v>
      </c>
      <c r="L3010" s="113">
        <v>4886.1000000000004</v>
      </c>
      <c r="M3010" s="308">
        <v>4425.2</v>
      </c>
      <c r="N3010" s="308">
        <v>1212</v>
      </c>
      <c r="O3010" s="431">
        <v>270</v>
      </c>
      <c r="P3010" s="353" t="s">
        <v>2119</v>
      </c>
      <c r="Q3010" s="113">
        <v>270885</v>
      </c>
      <c r="R3010" s="113">
        <v>0</v>
      </c>
      <c r="S3010" s="113">
        <v>0</v>
      </c>
      <c r="T3010" s="113">
        <v>0</v>
      </c>
      <c r="U3010" s="113">
        <f t="shared" si="1979"/>
        <v>270885</v>
      </c>
      <c r="V3010" s="113">
        <v>0</v>
      </c>
      <c r="W3010" s="113">
        <f t="shared" si="1980"/>
        <v>55.439921409713264</v>
      </c>
      <c r="X3010" s="113">
        <v>55.44</v>
      </c>
      <c r="Y3010" s="120">
        <v>44926</v>
      </c>
    </row>
    <row r="3011" spans="1:25" ht="15" x14ac:dyDescent="0.25">
      <c r="A3011" s="484"/>
      <c r="B3011" s="97"/>
      <c r="C3011" s="97"/>
      <c r="D3011" s="211"/>
      <c r="E3011" s="402" t="s">
        <v>2152</v>
      </c>
      <c r="F3011" s="428" t="s">
        <v>923</v>
      </c>
      <c r="G3011" s="429" t="s">
        <v>722</v>
      </c>
      <c r="H3011" s="443" t="s">
        <v>616</v>
      </c>
      <c r="I3011" s="429"/>
      <c r="J3011" s="443" t="s">
        <v>600</v>
      </c>
      <c r="K3011" s="429">
        <v>2</v>
      </c>
      <c r="L3011" s="113">
        <v>4886.1000000000004</v>
      </c>
      <c r="M3011" s="308">
        <v>4425.2</v>
      </c>
      <c r="N3011" s="308">
        <v>1212</v>
      </c>
      <c r="O3011" s="431">
        <v>270</v>
      </c>
      <c r="P3011" s="353" t="s">
        <v>2111</v>
      </c>
      <c r="Q3011" s="113">
        <v>2376941</v>
      </c>
      <c r="R3011" s="113">
        <v>0</v>
      </c>
      <c r="S3011" s="113">
        <v>0</v>
      </c>
      <c r="T3011" s="113">
        <v>0</v>
      </c>
      <c r="U3011" s="113">
        <f t="shared" si="1979"/>
        <v>2376941</v>
      </c>
      <c r="V3011" s="113">
        <v>0</v>
      </c>
      <c r="W3011" s="113">
        <f t="shared" si="1980"/>
        <v>486.46998628763225</v>
      </c>
      <c r="X3011" s="113">
        <v>486.47</v>
      </c>
      <c r="Y3011" s="120">
        <v>44926</v>
      </c>
    </row>
    <row r="3012" spans="1:25" ht="15" x14ac:dyDescent="0.25">
      <c r="A3012" s="484"/>
      <c r="B3012" s="97"/>
      <c r="C3012" s="97"/>
      <c r="D3012" s="211"/>
      <c r="E3012" s="402" t="s">
        <v>2152</v>
      </c>
      <c r="F3012" s="428" t="s">
        <v>923</v>
      </c>
      <c r="G3012" s="429" t="s">
        <v>722</v>
      </c>
      <c r="H3012" s="429" t="s">
        <v>616</v>
      </c>
      <c r="I3012" s="429"/>
      <c r="J3012" s="443" t="s">
        <v>600</v>
      </c>
      <c r="K3012" s="429">
        <v>2</v>
      </c>
      <c r="L3012" s="113">
        <v>4886.1000000000004</v>
      </c>
      <c r="M3012" s="308">
        <v>4425.2</v>
      </c>
      <c r="N3012" s="308">
        <v>1212</v>
      </c>
      <c r="O3012" s="431">
        <v>270</v>
      </c>
      <c r="P3012" s="353" t="s">
        <v>2120</v>
      </c>
      <c r="Q3012" s="113">
        <v>1725575</v>
      </c>
      <c r="R3012" s="113">
        <v>0</v>
      </c>
      <c r="S3012" s="113">
        <v>0</v>
      </c>
      <c r="T3012" s="113">
        <v>0</v>
      </c>
      <c r="U3012" s="113">
        <f t="shared" si="1979"/>
        <v>1725575</v>
      </c>
      <c r="V3012" s="113">
        <v>0</v>
      </c>
      <c r="W3012" s="113">
        <f t="shared" si="1980"/>
        <v>353.15998444567236</v>
      </c>
      <c r="X3012" s="113">
        <v>353.16</v>
      </c>
      <c r="Y3012" s="120">
        <v>44926</v>
      </c>
    </row>
    <row r="3013" spans="1:25" ht="15" x14ac:dyDescent="0.25">
      <c r="A3013" s="484"/>
      <c r="B3013" s="97"/>
      <c r="C3013" s="97"/>
      <c r="D3013" s="211"/>
      <c r="E3013" s="402"/>
      <c r="F3013" s="618" t="s">
        <v>31</v>
      </c>
      <c r="G3013" s="352" t="s">
        <v>18</v>
      </c>
      <c r="H3013" s="352" t="s">
        <v>18</v>
      </c>
      <c r="I3013" s="352" t="s">
        <v>18</v>
      </c>
      <c r="J3013" s="352" t="s">
        <v>18</v>
      </c>
      <c r="K3013" s="352" t="s">
        <v>18</v>
      </c>
      <c r="L3013" s="114">
        <f>L3012</f>
        <v>4886.1000000000004</v>
      </c>
      <c r="M3013" s="114">
        <f>M3012</f>
        <v>4425.2</v>
      </c>
      <c r="N3013" s="114">
        <f>N3012</f>
        <v>1212</v>
      </c>
      <c r="O3013" s="465">
        <f>O3012</f>
        <v>270</v>
      </c>
      <c r="P3013" s="352" t="s">
        <v>18</v>
      </c>
      <c r="Q3013" s="114">
        <f>SUM(Q3007:Q3012)</f>
        <v>9979740</v>
      </c>
      <c r="R3013" s="114">
        <f t="shared" ref="R3013:U3013" si="1981">SUM(R3007:R3012)</f>
        <v>0</v>
      </c>
      <c r="S3013" s="114">
        <f t="shared" si="1981"/>
        <v>0</v>
      </c>
      <c r="T3013" s="114">
        <f t="shared" si="1981"/>
        <v>0</v>
      </c>
      <c r="U3013" s="114">
        <f t="shared" si="1981"/>
        <v>9979740</v>
      </c>
      <c r="V3013" s="114">
        <f>SUBTOTAL(9,V3007:V3012)</f>
        <v>0</v>
      </c>
      <c r="W3013" s="466" t="s">
        <v>18</v>
      </c>
      <c r="X3013" s="466" t="s">
        <v>18</v>
      </c>
      <c r="Y3013" s="468" t="s">
        <v>18</v>
      </c>
    </row>
    <row r="3014" spans="1:25" ht="15" x14ac:dyDescent="0.25">
      <c r="A3014" s="484"/>
      <c r="B3014" s="97"/>
      <c r="C3014" s="97"/>
      <c r="D3014" s="211"/>
      <c r="E3014" s="402" t="s">
        <v>2153</v>
      </c>
      <c r="F3014" s="428" t="s">
        <v>924</v>
      </c>
      <c r="G3014" s="429" t="s">
        <v>722</v>
      </c>
      <c r="H3014" s="443" t="s">
        <v>114</v>
      </c>
      <c r="I3014" s="429"/>
      <c r="J3014" s="443" t="s">
        <v>613</v>
      </c>
      <c r="K3014" s="429">
        <v>4</v>
      </c>
      <c r="L3014" s="113">
        <v>3450.7</v>
      </c>
      <c r="M3014" s="308">
        <v>3161.1</v>
      </c>
      <c r="N3014" s="308">
        <v>1069.3</v>
      </c>
      <c r="O3014" s="431">
        <v>189</v>
      </c>
      <c r="P3014" s="353" t="s">
        <v>2119</v>
      </c>
      <c r="Q3014" s="113">
        <v>150382</v>
      </c>
      <c r="R3014" s="113">
        <v>0</v>
      </c>
      <c r="S3014" s="113">
        <v>0</v>
      </c>
      <c r="T3014" s="113">
        <v>0</v>
      </c>
      <c r="U3014" s="113">
        <f t="shared" ref="U3014:U3025" si="1982">Q3014</f>
        <v>150382</v>
      </c>
      <c r="V3014" s="113">
        <v>0</v>
      </c>
      <c r="W3014" s="113">
        <f t="shared" ref="W3014:W3025" si="1983">Q3014/L3014</f>
        <v>43.580143159358975</v>
      </c>
      <c r="X3014" s="113">
        <v>43.58</v>
      </c>
      <c r="Y3014" s="120">
        <v>44926</v>
      </c>
    </row>
    <row r="3015" spans="1:25" ht="15" x14ac:dyDescent="0.25">
      <c r="A3015" s="484"/>
      <c r="B3015" s="97"/>
      <c r="C3015" s="97"/>
      <c r="D3015" s="211"/>
      <c r="E3015" s="402" t="s">
        <v>2153</v>
      </c>
      <c r="F3015" s="428" t="s">
        <v>924</v>
      </c>
      <c r="G3015" s="429" t="s">
        <v>722</v>
      </c>
      <c r="H3015" s="443" t="s">
        <v>114</v>
      </c>
      <c r="I3015" s="429"/>
      <c r="J3015" s="443" t="s">
        <v>613</v>
      </c>
      <c r="K3015" s="429">
        <v>4</v>
      </c>
      <c r="L3015" s="113">
        <v>3450.7</v>
      </c>
      <c r="M3015" s="308">
        <v>3161.1</v>
      </c>
      <c r="N3015" s="308">
        <v>1069.3</v>
      </c>
      <c r="O3015" s="431">
        <v>189</v>
      </c>
      <c r="P3015" s="353" t="s">
        <v>2111</v>
      </c>
      <c r="Q3015" s="113">
        <v>1993642</v>
      </c>
      <c r="R3015" s="113">
        <v>0</v>
      </c>
      <c r="S3015" s="113">
        <v>0</v>
      </c>
      <c r="T3015" s="113">
        <v>0</v>
      </c>
      <c r="U3015" s="113">
        <f t="shared" si="1982"/>
        <v>1993642</v>
      </c>
      <c r="V3015" s="113">
        <v>0</v>
      </c>
      <c r="W3015" s="113">
        <f t="shared" si="1983"/>
        <v>577.75002173472058</v>
      </c>
      <c r="X3015" s="113">
        <v>577.75</v>
      </c>
      <c r="Y3015" s="120">
        <v>44926</v>
      </c>
    </row>
    <row r="3016" spans="1:25" ht="25.5" x14ac:dyDescent="0.25">
      <c r="A3016" s="484"/>
      <c r="B3016" s="97"/>
      <c r="C3016" s="97"/>
      <c r="D3016" s="211"/>
      <c r="E3016" s="402" t="s">
        <v>2153</v>
      </c>
      <c r="F3016" s="428" t="s">
        <v>924</v>
      </c>
      <c r="G3016" s="429" t="s">
        <v>722</v>
      </c>
      <c r="H3016" s="443" t="s">
        <v>114</v>
      </c>
      <c r="I3016" s="429"/>
      <c r="J3016" s="443" t="s">
        <v>613</v>
      </c>
      <c r="K3016" s="429">
        <v>4</v>
      </c>
      <c r="L3016" s="113">
        <v>3450.7</v>
      </c>
      <c r="M3016" s="308">
        <v>3161.1</v>
      </c>
      <c r="N3016" s="308">
        <v>1069.3</v>
      </c>
      <c r="O3016" s="431">
        <v>189</v>
      </c>
      <c r="P3016" s="353" t="s">
        <v>2140</v>
      </c>
      <c r="Q3016" s="113">
        <v>112769</v>
      </c>
      <c r="R3016" s="113">
        <v>0</v>
      </c>
      <c r="S3016" s="113">
        <v>0</v>
      </c>
      <c r="T3016" s="113">
        <v>0</v>
      </c>
      <c r="U3016" s="113">
        <f t="shared" si="1982"/>
        <v>112769</v>
      </c>
      <c r="V3016" s="113">
        <v>0</v>
      </c>
      <c r="W3016" s="113">
        <f t="shared" si="1983"/>
        <v>32.68003593473788</v>
      </c>
      <c r="X3016" s="113">
        <v>32.68</v>
      </c>
      <c r="Y3016" s="120">
        <v>44926</v>
      </c>
    </row>
    <row r="3017" spans="1:25" ht="15" x14ac:dyDescent="0.25">
      <c r="A3017" s="484"/>
      <c r="B3017" s="97"/>
      <c r="C3017" s="97"/>
      <c r="D3017" s="211"/>
      <c r="E3017" s="402" t="s">
        <v>2153</v>
      </c>
      <c r="F3017" s="428" t="s">
        <v>924</v>
      </c>
      <c r="G3017" s="429" t="s">
        <v>722</v>
      </c>
      <c r="H3017" s="429" t="s">
        <v>114</v>
      </c>
      <c r="I3017" s="429"/>
      <c r="J3017" s="443" t="s">
        <v>613</v>
      </c>
      <c r="K3017" s="429">
        <v>4</v>
      </c>
      <c r="L3017" s="113">
        <v>3450.7</v>
      </c>
      <c r="M3017" s="308">
        <v>3161.1</v>
      </c>
      <c r="N3017" s="308">
        <v>1069.3</v>
      </c>
      <c r="O3017" s="431">
        <v>189</v>
      </c>
      <c r="P3017" s="353" t="s">
        <v>35</v>
      </c>
      <c r="Q3017" s="113">
        <v>112769</v>
      </c>
      <c r="R3017" s="113">
        <v>0</v>
      </c>
      <c r="S3017" s="113">
        <v>0</v>
      </c>
      <c r="T3017" s="113">
        <v>0</v>
      </c>
      <c r="U3017" s="113">
        <f t="shared" si="1982"/>
        <v>112769</v>
      </c>
      <c r="V3017" s="113">
        <v>0</v>
      </c>
      <c r="W3017" s="113">
        <f t="shared" si="1983"/>
        <v>32.68003593473788</v>
      </c>
      <c r="X3017" s="113">
        <v>32.68</v>
      </c>
      <c r="Y3017" s="120">
        <v>44926</v>
      </c>
    </row>
    <row r="3018" spans="1:25" ht="25.5" x14ac:dyDescent="0.25">
      <c r="A3018" s="484"/>
      <c r="B3018" s="97"/>
      <c r="C3018" s="97"/>
      <c r="D3018" s="211"/>
      <c r="E3018" s="402" t="s">
        <v>2153</v>
      </c>
      <c r="F3018" s="428" t="s">
        <v>924</v>
      </c>
      <c r="G3018" s="429" t="s">
        <v>722</v>
      </c>
      <c r="H3018" s="429" t="s">
        <v>114</v>
      </c>
      <c r="I3018" s="429"/>
      <c r="J3018" s="443" t="s">
        <v>613</v>
      </c>
      <c r="K3018" s="429">
        <v>4</v>
      </c>
      <c r="L3018" s="113">
        <v>3450.7</v>
      </c>
      <c r="M3018" s="308">
        <v>3161.1</v>
      </c>
      <c r="N3018" s="308">
        <v>1069.3</v>
      </c>
      <c r="O3018" s="431">
        <v>189</v>
      </c>
      <c r="P3018" s="353" t="s">
        <v>2136</v>
      </c>
      <c r="Q3018" s="113">
        <v>112769</v>
      </c>
      <c r="R3018" s="113">
        <v>0</v>
      </c>
      <c r="S3018" s="113">
        <v>0</v>
      </c>
      <c r="T3018" s="113">
        <v>0</v>
      </c>
      <c r="U3018" s="113">
        <f t="shared" si="1982"/>
        <v>112769</v>
      </c>
      <c r="V3018" s="113">
        <v>0</v>
      </c>
      <c r="W3018" s="113">
        <f t="shared" si="1983"/>
        <v>32.68003593473788</v>
      </c>
      <c r="X3018" s="113">
        <v>32.68</v>
      </c>
      <c r="Y3018" s="120">
        <v>44926</v>
      </c>
    </row>
    <row r="3019" spans="1:25" ht="15" x14ac:dyDescent="0.25">
      <c r="A3019" s="484"/>
      <c r="B3019" s="97"/>
      <c r="C3019" s="97"/>
      <c r="D3019" s="211"/>
      <c r="E3019" s="402" t="s">
        <v>2153</v>
      </c>
      <c r="F3019" s="428" t="s">
        <v>924</v>
      </c>
      <c r="G3019" s="429" t="s">
        <v>722</v>
      </c>
      <c r="H3019" s="429" t="s">
        <v>114</v>
      </c>
      <c r="I3019" s="429"/>
      <c r="J3019" s="443" t="s">
        <v>613</v>
      </c>
      <c r="K3019" s="429">
        <v>4</v>
      </c>
      <c r="L3019" s="113">
        <v>3450.7</v>
      </c>
      <c r="M3019" s="308">
        <v>3161.1</v>
      </c>
      <c r="N3019" s="308">
        <v>1069.3</v>
      </c>
      <c r="O3019" s="431">
        <v>189</v>
      </c>
      <c r="P3019" s="353" t="s">
        <v>78</v>
      </c>
      <c r="Q3019" s="113">
        <v>148484</v>
      </c>
      <c r="R3019" s="113">
        <v>0</v>
      </c>
      <c r="S3019" s="113">
        <v>0</v>
      </c>
      <c r="T3019" s="113">
        <v>0</v>
      </c>
      <c r="U3019" s="113">
        <f t="shared" si="1982"/>
        <v>148484</v>
      </c>
      <c r="V3019" s="113">
        <v>0</v>
      </c>
      <c r="W3019" s="113">
        <f t="shared" si="1983"/>
        <v>43.030109832787552</v>
      </c>
      <c r="X3019" s="113">
        <v>43.03</v>
      </c>
      <c r="Y3019" s="120">
        <v>44926</v>
      </c>
    </row>
    <row r="3020" spans="1:25" ht="15" x14ac:dyDescent="0.25">
      <c r="A3020" s="484"/>
      <c r="B3020" s="97"/>
      <c r="C3020" s="97"/>
      <c r="D3020" s="211"/>
      <c r="E3020" s="402" t="s">
        <v>2153</v>
      </c>
      <c r="F3020" s="428" t="s">
        <v>924</v>
      </c>
      <c r="G3020" s="429" t="s">
        <v>722</v>
      </c>
      <c r="H3020" s="429" t="s">
        <v>114</v>
      </c>
      <c r="I3020" s="429"/>
      <c r="J3020" s="443" t="s">
        <v>613</v>
      </c>
      <c r="K3020" s="429">
        <v>4</v>
      </c>
      <c r="L3020" s="113">
        <v>3450.7</v>
      </c>
      <c r="M3020" s="308">
        <v>3161.1</v>
      </c>
      <c r="N3020" s="308">
        <v>1069.3</v>
      </c>
      <c r="O3020" s="431">
        <v>189</v>
      </c>
      <c r="P3020" s="353" t="s">
        <v>83</v>
      </c>
      <c r="Q3020" s="113">
        <v>78952</v>
      </c>
      <c r="R3020" s="113">
        <v>0</v>
      </c>
      <c r="S3020" s="113">
        <v>0</v>
      </c>
      <c r="T3020" s="113">
        <v>0</v>
      </c>
      <c r="U3020" s="113">
        <f t="shared" si="1982"/>
        <v>78952</v>
      </c>
      <c r="V3020" s="113">
        <v>0</v>
      </c>
      <c r="W3020" s="113">
        <f t="shared" si="1983"/>
        <v>22.879995363259631</v>
      </c>
      <c r="X3020" s="113">
        <v>22.88</v>
      </c>
      <c r="Y3020" s="120">
        <v>44926</v>
      </c>
    </row>
    <row r="3021" spans="1:25" x14ac:dyDescent="0.25">
      <c r="A3021" s="437"/>
      <c r="B3021" s="34"/>
      <c r="C3021" s="34"/>
      <c r="D3021" s="132"/>
      <c r="E3021" s="402" t="s">
        <v>2153</v>
      </c>
      <c r="F3021" s="428" t="s">
        <v>924</v>
      </c>
      <c r="G3021" s="429" t="s">
        <v>722</v>
      </c>
      <c r="H3021" s="429" t="s">
        <v>114</v>
      </c>
      <c r="I3021" s="429"/>
      <c r="J3021" s="443" t="s">
        <v>613</v>
      </c>
      <c r="K3021" s="429">
        <v>4</v>
      </c>
      <c r="L3021" s="113">
        <v>3450.7</v>
      </c>
      <c r="M3021" s="308">
        <v>3161.1</v>
      </c>
      <c r="N3021" s="308">
        <v>1069.3</v>
      </c>
      <c r="O3021" s="431">
        <v>189</v>
      </c>
      <c r="P3021" s="353" t="s">
        <v>45</v>
      </c>
      <c r="Q3021" s="113">
        <v>6891574</v>
      </c>
      <c r="R3021" s="113">
        <v>0</v>
      </c>
      <c r="S3021" s="113">
        <v>0</v>
      </c>
      <c r="T3021" s="113">
        <v>0</v>
      </c>
      <c r="U3021" s="113">
        <f t="shared" si="1982"/>
        <v>6891574</v>
      </c>
      <c r="V3021" s="113">
        <v>0</v>
      </c>
      <c r="W3021" s="113">
        <f>Q3021/N3021</f>
        <v>6444.9396801645935</v>
      </c>
      <c r="X3021" s="113">
        <v>6444.94</v>
      </c>
      <c r="Y3021" s="120">
        <v>44926</v>
      </c>
    </row>
    <row r="3022" spans="1:25" ht="15" x14ac:dyDescent="0.25">
      <c r="A3022" s="484"/>
      <c r="B3022" s="97"/>
      <c r="C3022" s="97"/>
      <c r="D3022" s="211"/>
      <c r="E3022" s="402" t="s">
        <v>2153</v>
      </c>
      <c r="F3022" s="428" t="s">
        <v>924</v>
      </c>
      <c r="G3022" s="429" t="s">
        <v>722</v>
      </c>
      <c r="H3022" s="443" t="s">
        <v>114</v>
      </c>
      <c r="I3022" s="429"/>
      <c r="J3022" s="443" t="s">
        <v>613</v>
      </c>
      <c r="K3022" s="429">
        <v>4</v>
      </c>
      <c r="L3022" s="113">
        <v>3450.7</v>
      </c>
      <c r="M3022" s="308">
        <v>3161.1</v>
      </c>
      <c r="N3022" s="308">
        <v>1069.3</v>
      </c>
      <c r="O3022" s="431">
        <v>189</v>
      </c>
      <c r="P3022" s="353" t="s">
        <v>2115</v>
      </c>
      <c r="Q3022" s="113">
        <v>920681</v>
      </c>
      <c r="R3022" s="113">
        <v>0</v>
      </c>
      <c r="S3022" s="113">
        <v>0</v>
      </c>
      <c r="T3022" s="113">
        <v>0</v>
      </c>
      <c r="U3022" s="113">
        <f t="shared" si="1982"/>
        <v>920681</v>
      </c>
      <c r="V3022" s="113">
        <v>0</v>
      </c>
      <c r="W3022" s="113">
        <f t="shared" si="1983"/>
        <v>266.80992262439509</v>
      </c>
      <c r="X3022" s="113">
        <v>266.81</v>
      </c>
      <c r="Y3022" s="120">
        <v>44926</v>
      </c>
    </row>
    <row r="3023" spans="1:25" ht="15" x14ac:dyDescent="0.25">
      <c r="A3023" s="484"/>
      <c r="B3023" s="97"/>
      <c r="C3023" s="97"/>
      <c r="D3023" s="211"/>
      <c r="E3023" s="402" t="s">
        <v>2153</v>
      </c>
      <c r="F3023" s="428" t="s">
        <v>924</v>
      </c>
      <c r="G3023" s="429" t="s">
        <v>722</v>
      </c>
      <c r="H3023" s="443" t="s">
        <v>114</v>
      </c>
      <c r="I3023" s="429"/>
      <c r="J3023" s="443" t="s">
        <v>613</v>
      </c>
      <c r="K3023" s="429">
        <v>4</v>
      </c>
      <c r="L3023" s="113">
        <v>3450.7</v>
      </c>
      <c r="M3023" s="308">
        <v>3161.1</v>
      </c>
      <c r="N3023" s="308">
        <v>1069.3</v>
      </c>
      <c r="O3023" s="431">
        <v>189</v>
      </c>
      <c r="P3023" s="353" t="s">
        <v>2120</v>
      </c>
      <c r="Q3023" s="113">
        <v>1092250</v>
      </c>
      <c r="R3023" s="113">
        <v>0</v>
      </c>
      <c r="S3023" s="113">
        <v>0</v>
      </c>
      <c r="T3023" s="113">
        <v>0</v>
      </c>
      <c r="U3023" s="113">
        <f t="shared" si="1982"/>
        <v>1092250</v>
      </c>
      <c r="V3023" s="113">
        <v>0</v>
      </c>
      <c r="W3023" s="113">
        <f t="shared" si="1983"/>
        <v>316.52997942446461</v>
      </c>
      <c r="X3023" s="113">
        <v>316.52999999999997</v>
      </c>
      <c r="Y3023" s="120">
        <v>44926</v>
      </c>
    </row>
    <row r="3024" spans="1:25" ht="15" x14ac:dyDescent="0.25">
      <c r="A3024" s="484"/>
      <c r="B3024" s="97"/>
      <c r="C3024" s="97"/>
      <c r="D3024" s="211"/>
      <c r="E3024" s="402" t="s">
        <v>2153</v>
      </c>
      <c r="F3024" s="428" t="s">
        <v>924</v>
      </c>
      <c r="G3024" s="429" t="s">
        <v>722</v>
      </c>
      <c r="H3024" s="443" t="s">
        <v>114</v>
      </c>
      <c r="I3024" s="429"/>
      <c r="J3024" s="443" t="s">
        <v>613</v>
      </c>
      <c r="K3024" s="429">
        <v>4</v>
      </c>
      <c r="L3024" s="113">
        <v>3450.7</v>
      </c>
      <c r="M3024" s="308">
        <v>3161.1</v>
      </c>
      <c r="N3024" s="308">
        <v>1069.3</v>
      </c>
      <c r="O3024" s="431">
        <v>189</v>
      </c>
      <c r="P3024" s="353" t="s">
        <v>2137</v>
      </c>
      <c r="Q3024" s="113">
        <v>1626798</v>
      </c>
      <c r="R3024" s="113">
        <v>0</v>
      </c>
      <c r="S3024" s="113">
        <v>0</v>
      </c>
      <c r="T3024" s="113">
        <v>0</v>
      </c>
      <c r="U3024" s="113">
        <f t="shared" si="1982"/>
        <v>1626798</v>
      </c>
      <c r="V3024" s="113">
        <v>0</v>
      </c>
      <c r="W3024" s="113">
        <f t="shared" si="1983"/>
        <v>471.43999768162985</v>
      </c>
      <c r="X3024" s="113">
        <v>471.44</v>
      </c>
      <c r="Y3024" s="120">
        <v>44926</v>
      </c>
    </row>
    <row r="3025" spans="1:25" ht="15" x14ac:dyDescent="0.25">
      <c r="A3025" s="484"/>
      <c r="B3025" s="97"/>
      <c r="C3025" s="97"/>
      <c r="D3025" s="211"/>
      <c r="E3025" s="402" t="s">
        <v>2153</v>
      </c>
      <c r="F3025" s="428" t="s">
        <v>924</v>
      </c>
      <c r="G3025" s="429" t="s">
        <v>722</v>
      </c>
      <c r="H3025" s="443" t="s">
        <v>114</v>
      </c>
      <c r="I3025" s="429"/>
      <c r="J3025" s="443" t="s">
        <v>613</v>
      </c>
      <c r="K3025" s="429">
        <v>4</v>
      </c>
      <c r="L3025" s="113">
        <v>3450.7</v>
      </c>
      <c r="M3025" s="308">
        <v>3161.1</v>
      </c>
      <c r="N3025" s="308">
        <v>1069.3</v>
      </c>
      <c r="O3025" s="431">
        <v>189</v>
      </c>
      <c r="P3025" s="353" t="s">
        <v>2138</v>
      </c>
      <c r="Q3025" s="113">
        <v>5761254</v>
      </c>
      <c r="R3025" s="113">
        <v>0</v>
      </c>
      <c r="S3025" s="113">
        <v>0</v>
      </c>
      <c r="T3025" s="113">
        <v>0</v>
      </c>
      <c r="U3025" s="113">
        <f t="shared" si="1982"/>
        <v>5761254</v>
      </c>
      <c r="V3025" s="113">
        <v>0</v>
      </c>
      <c r="W3025" s="113">
        <f t="shared" si="1983"/>
        <v>1669.589938273394</v>
      </c>
      <c r="X3025" s="113">
        <v>1669.59</v>
      </c>
      <c r="Y3025" s="120">
        <v>44926</v>
      </c>
    </row>
    <row r="3026" spans="1:25" ht="15" x14ac:dyDescent="0.25">
      <c r="A3026" s="484"/>
      <c r="B3026" s="97"/>
      <c r="C3026" s="97"/>
      <c r="D3026" s="211"/>
      <c r="E3026" s="402"/>
      <c r="F3026" s="618" t="s">
        <v>31</v>
      </c>
      <c r="G3026" s="352" t="s">
        <v>18</v>
      </c>
      <c r="H3026" s="352" t="s">
        <v>18</v>
      </c>
      <c r="I3026" s="352" t="s">
        <v>18</v>
      </c>
      <c r="J3026" s="352" t="s">
        <v>18</v>
      </c>
      <c r="K3026" s="352" t="s">
        <v>18</v>
      </c>
      <c r="L3026" s="114">
        <f>L3025</f>
        <v>3450.7</v>
      </c>
      <c r="M3026" s="114">
        <f>M3025</f>
        <v>3161.1</v>
      </c>
      <c r="N3026" s="114">
        <f>N3025</f>
        <v>1069.3</v>
      </c>
      <c r="O3026" s="465">
        <f>O3025</f>
        <v>189</v>
      </c>
      <c r="P3026" s="352" t="s">
        <v>18</v>
      </c>
      <c r="Q3026" s="114">
        <f>SUM(Q3014:Q3025)</f>
        <v>19002324</v>
      </c>
      <c r="R3026" s="114">
        <f t="shared" ref="R3026:U3026" si="1984">SUM(R3014:R3025)</f>
        <v>0</v>
      </c>
      <c r="S3026" s="114">
        <f t="shared" si="1984"/>
        <v>0</v>
      </c>
      <c r="T3026" s="114">
        <f t="shared" si="1984"/>
        <v>0</v>
      </c>
      <c r="U3026" s="114">
        <f t="shared" si="1984"/>
        <v>19002324</v>
      </c>
      <c r="V3026" s="114">
        <f>SUBTOTAL(9,V3014:V3025)</f>
        <v>0</v>
      </c>
      <c r="W3026" s="466" t="s">
        <v>18</v>
      </c>
      <c r="X3026" s="466" t="s">
        <v>18</v>
      </c>
      <c r="Y3026" s="468" t="s">
        <v>18</v>
      </c>
    </row>
    <row r="3027" spans="1:25" ht="15" x14ac:dyDescent="0.25">
      <c r="A3027" s="484"/>
      <c r="B3027" s="97"/>
      <c r="C3027" s="97"/>
      <c r="D3027" s="211"/>
      <c r="E3027" s="402" t="s">
        <v>2154</v>
      </c>
      <c r="F3027" s="428" t="s">
        <v>925</v>
      </c>
      <c r="G3027" s="429" t="s">
        <v>722</v>
      </c>
      <c r="H3027" s="443" t="s">
        <v>610</v>
      </c>
      <c r="I3027" s="429"/>
      <c r="J3027" s="443" t="s">
        <v>600</v>
      </c>
      <c r="K3027" s="429">
        <v>5</v>
      </c>
      <c r="L3027" s="113">
        <v>3026.8</v>
      </c>
      <c r="M3027" s="308">
        <v>2720.6</v>
      </c>
      <c r="N3027" s="308">
        <v>691.7</v>
      </c>
      <c r="O3027" s="431">
        <v>180</v>
      </c>
      <c r="P3027" s="353" t="s">
        <v>2119</v>
      </c>
      <c r="Q3027" s="113">
        <v>167806</v>
      </c>
      <c r="R3027" s="113">
        <v>0</v>
      </c>
      <c r="S3027" s="113">
        <v>0</v>
      </c>
      <c r="T3027" s="113">
        <v>0</v>
      </c>
      <c r="U3027" s="113">
        <f t="shared" ref="U3027:U3038" si="1985">Q3027</f>
        <v>167806</v>
      </c>
      <c r="V3027" s="113">
        <v>0</v>
      </c>
      <c r="W3027" s="113">
        <f t="shared" ref="W3027:W3038" si="1986">Q3027/L3027</f>
        <v>55.440068719439672</v>
      </c>
      <c r="X3027" s="113">
        <v>55.44</v>
      </c>
      <c r="Y3027" s="120">
        <v>44926</v>
      </c>
    </row>
    <row r="3028" spans="1:25" ht="15" x14ac:dyDescent="0.25">
      <c r="A3028" s="484"/>
      <c r="B3028" s="97"/>
      <c r="C3028" s="97"/>
      <c r="D3028" s="211"/>
      <c r="E3028" s="402" t="s">
        <v>2154</v>
      </c>
      <c r="F3028" s="428" t="s">
        <v>925</v>
      </c>
      <c r="G3028" s="429" t="s">
        <v>722</v>
      </c>
      <c r="H3028" s="432" t="s">
        <v>610</v>
      </c>
      <c r="I3028" s="429"/>
      <c r="J3028" s="429" t="s">
        <v>600</v>
      </c>
      <c r="K3028" s="432">
        <v>5</v>
      </c>
      <c r="L3028" s="308">
        <v>3026.8</v>
      </c>
      <c r="M3028" s="113">
        <v>2720.6</v>
      </c>
      <c r="N3028" s="308">
        <v>691.7</v>
      </c>
      <c r="O3028" s="431">
        <v>180</v>
      </c>
      <c r="P3028" s="353" t="s">
        <v>2111</v>
      </c>
      <c r="Q3028" s="113">
        <v>1472447</v>
      </c>
      <c r="R3028" s="113">
        <v>0</v>
      </c>
      <c r="S3028" s="113">
        <v>0</v>
      </c>
      <c r="T3028" s="113">
        <v>0</v>
      </c>
      <c r="U3028" s="113">
        <f t="shared" si="1985"/>
        <v>1472447</v>
      </c>
      <c r="V3028" s="113">
        <v>0</v>
      </c>
      <c r="W3028" s="113">
        <f t="shared" si="1986"/>
        <v>486.46986916875903</v>
      </c>
      <c r="X3028" s="113">
        <v>486.47</v>
      </c>
      <c r="Y3028" s="120">
        <v>44926</v>
      </c>
    </row>
    <row r="3029" spans="1:25" ht="15" x14ac:dyDescent="0.25">
      <c r="A3029" s="484"/>
      <c r="B3029" s="97"/>
      <c r="C3029" s="97"/>
      <c r="D3029" s="211"/>
      <c r="E3029" s="402" t="s">
        <v>2154</v>
      </c>
      <c r="F3029" s="428" t="s">
        <v>925</v>
      </c>
      <c r="G3029" s="429" t="s">
        <v>722</v>
      </c>
      <c r="H3029" s="432" t="s">
        <v>610</v>
      </c>
      <c r="I3029" s="429"/>
      <c r="J3029" s="429" t="s">
        <v>600</v>
      </c>
      <c r="K3029" s="432">
        <v>5</v>
      </c>
      <c r="L3029" s="308">
        <v>3026.8</v>
      </c>
      <c r="M3029" s="113">
        <v>2720.6</v>
      </c>
      <c r="N3029" s="308">
        <v>691.7</v>
      </c>
      <c r="O3029" s="431">
        <v>180</v>
      </c>
      <c r="P3029" s="353" t="s">
        <v>35</v>
      </c>
      <c r="Q3029" s="113">
        <v>125854</v>
      </c>
      <c r="R3029" s="113">
        <v>0</v>
      </c>
      <c r="S3029" s="113">
        <v>0</v>
      </c>
      <c r="T3029" s="113">
        <v>0</v>
      </c>
      <c r="U3029" s="113">
        <f t="shared" si="1985"/>
        <v>125854</v>
      </c>
      <c r="V3029" s="113">
        <v>0</v>
      </c>
      <c r="W3029" s="113">
        <f t="shared" si="1986"/>
        <v>41.579886348618999</v>
      </c>
      <c r="X3029" s="113">
        <v>41.58</v>
      </c>
      <c r="Y3029" s="120">
        <v>44926</v>
      </c>
    </row>
    <row r="3030" spans="1:25" ht="25.5" x14ac:dyDescent="0.25">
      <c r="A3030" s="484"/>
      <c r="B3030" s="97"/>
      <c r="C3030" s="97"/>
      <c r="D3030" s="211"/>
      <c r="E3030" s="402" t="s">
        <v>2154</v>
      </c>
      <c r="F3030" s="428" t="s">
        <v>925</v>
      </c>
      <c r="G3030" s="429" t="s">
        <v>722</v>
      </c>
      <c r="H3030" s="432" t="s">
        <v>610</v>
      </c>
      <c r="I3030" s="429"/>
      <c r="J3030" s="429" t="s">
        <v>600</v>
      </c>
      <c r="K3030" s="432">
        <v>5</v>
      </c>
      <c r="L3030" s="308">
        <v>3026.8</v>
      </c>
      <c r="M3030" s="113">
        <v>2720.6</v>
      </c>
      <c r="N3030" s="308">
        <v>691.7</v>
      </c>
      <c r="O3030" s="431">
        <v>180</v>
      </c>
      <c r="P3030" s="353" t="s">
        <v>2136</v>
      </c>
      <c r="Q3030" s="113">
        <v>125854</v>
      </c>
      <c r="R3030" s="113">
        <v>0</v>
      </c>
      <c r="S3030" s="113">
        <v>0</v>
      </c>
      <c r="T3030" s="113">
        <v>0</v>
      </c>
      <c r="U3030" s="113">
        <f t="shared" si="1985"/>
        <v>125854</v>
      </c>
      <c r="V3030" s="113">
        <v>0</v>
      </c>
      <c r="W3030" s="113">
        <f t="shared" si="1986"/>
        <v>41.579886348618999</v>
      </c>
      <c r="X3030" s="113">
        <v>41.58</v>
      </c>
      <c r="Y3030" s="120">
        <v>44926</v>
      </c>
    </row>
    <row r="3031" spans="1:25" ht="25.5" x14ac:dyDescent="0.25">
      <c r="A3031" s="484"/>
      <c r="B3031" s="97"/>
      <c r="C3031" s="97"/>
      <c r="D3031" s="211"/>
      <c r="E3031" s="402" t="s">
        <v>2154</v>
      </c>
      <c r="F3031" s="428" t="s">
        <v>925</v>
      </c>
      <c r="G3031" s="429" t="s">
        <v>722</v>
      </c>
      <c r="H3031" s="432" t="s">
        <v>610</v>
      </c>
      <c r="I3031" s="429"/>
      <c r="J3031" s="429" t="s">
        <v>600</v>
      </c>
      <c r="K3031" s="432">
        <v>5</v>
      </c>
      <c r="L3031" s="308">
        <v>3026.8</v>
      </c>
      <c r="M3031" s="113">
        <v>2720.6</v>
      </c>
      <c r="N3031" s="308">
        <v>691.7</v>
      </c>
      <c r="O3031" s="431">
        <v>180</v>
      </c>
      <c r="P3031" s="353" t="s">
        <v>2140</v>
      </c>
      <c r="Q3031" s="113">
        <v>125854</v>
      </c>
      <c r="R3031" s="113">
        <v>0</v>
      </c>
      <c r="S3031" s="113">
        <v>0</v>
      </c>
      <c r="T3031" s="113">
        <v>0</v>
      </c>
      <c r="U3031" s="113">
        <f t="shared" si="1985"/>
        <v>125854</v>
      </c>
      <c r="V3031" s="113">
        <v>0</v>
      </c>
      <c r="W3031" s="113">
        <f t="shared" si="1986"/>
        <v>41.579886348618999</v>
      </c>
      <c r="X3031" s="113">
        <v>41.58</v>
      </c>
      <c r="Y3031" s="120">
        <v>44926</v>
      </c>
    </row>
    <row r="3032" spans="1:25" ht="15.75" customHeight="1" x14ac:dyDescent="0.25">
      <c r="A3032" s="437"/>
      <c r="B3032" s="34"/>
      <c r="C3032" s="34"/>
      <c r="D3032" s="132"/>
      <c r="E3032" s="402" t="s">
        <v>2154</v>
      </c>
      <c r="F3032" s="428" t="s">
        <v>925</v>
      </c>
      <c r="G3032" s="429" t="s">
        <v>722</v>
      </c>
      <c r="H3032" s="432" t="s">
        <v>610</v>
      </c>
      <c r="I3032" s="429"/>
      <c r="J3032" s="429" t="s">
        <v>600</v>
      </c>
      <c r="K3032" s="432">
        <v>5</v>
      </c>
      <c r="L3032" s="308">
        <v>3026.8</v>
      </c>
      <c r="M3032" s="113">
        <v>2720.6</v>
      </c>
      <c r="N3032" s="308">
        <v>691.7</v>
      </c>
      <c r="O3032" s="431">
        <v>180</v>
      </c>
      <c r="P3032" s="353" t="s">
        <v>78</v>
      </c>
      <c r="Q3032" s="113">
        <v>165717</v>
      </c>
      <c r="R3032" s="113">
        <v>0</v>
      </c>
      <c r="S3032" s="113">
        <v>0</v>
      </c>
      <c r="T3032" s="113">
        <v>0</v>
      </c>
      <c r="U3032" s="113">
        <f t="shared" si="1985"/>
        <v>165717</v>
      </c>
      <c r="V3032" s="113">
        <v>0</v>
      </c>
      <c r="W3032" s="113">
        <f t="shared" si="1986"/>
        <v>54.74990088542355</v>
      </c>
      <c r="X3032" s="113">
        <v>54.75</v>
      </c>
      <c r="Y3032" s="120">
        <v>44926</v>
      </c>
    </row>
    <row r="3033" spans="1:25" ht="15" x14ac:dyDescent="0.25">
      <c r="A3033" s="484"/>
      <c r="B3033" s="97"/>
      <c r="C3033" s="97"/>
      <c r="D3033" s="211"/>
      <c r="E3033" s="402" t="s">
        <v>2154</v>
      </c>
      <c r="F3033" s="428" t="s">
        <v>925</v>
      </c>
      <c r="G3033" s="429" t="s">
        <v>722</v>
      </c>
      <c r="H3033" s="432" t="s">
        <v>610</v>
      </c>
      <c r="I3033" s="429"/>
      <c r="J3033" s="429" t="s">
        <v>600</v>
      </c>
      <c r="K3033" s="432">
        <v>5</v>
      </c>
      <c r="L3033" s="308">
        <v>3026.8</v>
      </c>
      <c r="M3033" s="113">
        <v>2720.6</v>
      </c>
      <c r="N3033" s="308">
        <v>691.7</v>
      </c>
      <c r="O3033" s="431">
        <v>180</v>
      </c>
      <c r="P3033" s="353" t="s">
        <v>83</v>
      </c>
      <c r="Q3033" s="113">
        <v>88110</v>
      </c>
      <c r="R3033" s="113">
        <v>0</v>
      </c>
      <c r="S3033" s="113">
        <v>0</v>
      </c>
      <c r="T3033" s="113">
        <v>0</v>
      </c>
      <c r="U3033" s="113">
        <f t="shared" si="1985"/>
        <v>88110</v>
      </c>
      <c r="V3033" s="113">
        <v>0</v>
      </c>
      <c r="W3033" s="113">
        <f t="shared" si="1986"/>
        <v>29.109951103475616</v>
      </c>
      <c r="X3033" s="113">
        <v>29.11</v>
      </c>
      <c r="Y3033" s="120">
        <v>44926</v>
      </c>
    </row>
    <row r="3034" spans="1:25" ht="15" x14ac:dyDescent="0.25">
      <c r="A3034" s="484"/>
      <c r="B3034" s="97"/>
      <c r="C3034" s="97"/>
      <c r="D3034" s="211"/>
      <c r="E3034" s="402" t="s">
        <v>2154</v>
      </c>
      <c r="F3034" s="428" t="s">
        <v>925</v>
      </c>
      <c r="G3034" s="429" t="s">
        <v>722</v>
      </c>
      <c r="H3034" s="432" t="s">
        <v>610</v>
      </c>
      <c r="I3034" s="429"/>
      <c r="J3034" s="429" t="s">
        <v>600</v>
      </c>
      <c r="K3034" s="432">
        <v>5</v>
      </c>
      <c r="L3034" s="308">
        <v>3026.8</v>
      </c>
      <c r="M3034" s="113">
        <v>2720.6</v>
      </c>
      <c r="N3034" s="113">
        <v>691.7</v>
      </c>
      <c r="O3034" s="431">
        <v>180</v>
      </c>
      <c r="P3034" s="353" t="s">
        <v>45</v>
      </c>
      <c r="Q3034" s="113">
        <v>3002469</v>
      </c>
      <c r="R3034" s="113">
        <v>0</v>
      </c>
      <c r="S3034" s="113">
        <v>0</v>
      </c>
      <c r="T3034" s="113">
        <v>0</v>
      </c>
      <c r="U3034" s="113">
        <f t="shared" si="1985"/>
        <v>3002469</v>
      </c>
      <c r="V3034" s="113">
        <v>0</v>
      </c>
      <c r="W3034" s="113">
        <f>Q3034/N3034</f>
        <v>4340.7098453086592</v>
      </c>
      <c r="X3034" s="113">
        <v>4340.71</v>
      </c>
      <c r="Y3034" s="120">
        <v>44926</v>
      </c>
    </row>
    <row r="3035" spans="1:25" ht="15" x14ac:dyDescent="0.25">
      <c r="A3035" s="484"/>
      <c r="B3035" s="97"/>
      <c r="C3035" s="97"/>
      <c r="D3035" s="211"/>
      <c r="E3035" s="402" t="s">
        <v>2154</v>
      </c>
      <c r="F3035" s="428" t="s">
        <v>925</v>
      </c>
      <c r="G3035" s="443" t="s">
        <v>722</v>
      </c>
      <c r="H3035" s="432" t="s">
        <v>610</v>
      </c>
      <c r="I3035" s="429"/>
      <c r="J3035" s="429" t="s">
        <v>600</v>
      </c>
      <c r="K3035" s="432">
        <v>5</v>
      </c>
      <c r="L3035" s="308">
        <v>3026.8</v>
      </c>
      <c r="M3035" s="113">
        <v>2720.6</v>
      </c>
      <c r="N3035" s="113">
        <v>691.7</v>
      </c>
      <c r="O3035" s="431">
        <v>180</v>
      </c>
      <c r="P3035" s="353" t="s">
        <v>2120</v>
      </c>
      <c r="Q3035" s="113">
        <v>1068945</v>
      </c>
      <c r="R3035" s="113">
        <v>0</v>
      </c>
      <c r="S3035" s="113">
        <v>0</v>
      </c>
      <c r="T3035" s="113">
        <v>0</v>
      </c>
      <c r="U3035" s="113">
        <f t="shared" si="1985"/>
        <v>1068945</v>
      </c>
      <c r="V3035" s="113">
        <v>0</v>
      </c>
      <c r="W3035" s="113">
        <f t="shared" si="1986"/>
        <v>353.16010307915951</v>
      </c>
      <c r="X3035" s="113">
        <v>353.16</v>
      </c>
      <c r="Y3035" s="120">
        <v>44926</v>
      </c>
    </row>
    <row r="3036" spans="1:25" ht="15" x14ac:dyDescent="0.25">
      <c r="A3036" s="484"/>
      <c r="B3036" s="97"/>
      <c r="C3036" s="97"/>
      <c r="D3036" s="211"/>
      <c r="E3036" s="402" t="s">
        <v>2154</v>
      </c>
      <c r="F3036" s="428" t="s">
        <v>925</v>
      </c>
      <c r="G3036" s="443" t="s">
        <v>722</v>
      </c>
      <c r="H3036" s="432" t="s">
        <v>610</v>
      </c>
      <c r="I3036" s="429"/>
      <c r="J3036" s="429" t="s">
        <v>600</v>
      </c>
      <c r="K3036" s="432">
        <v>5</v>
      </c>
      <c r="L3036" s="308">
        <v>3026.8</v>
      </c>
      <c r="M3036" s="113">
        <v>2720.6</v>
      </c>
      <c r="N3036" s="113">
        <v>691.7</v>
      </c>
      <c r="O3036" s="431">
        <v>180</v>
      </c>
      <c r="P3036" s="353" t="s">
        <v>2137</v>
      </c>
      <c r="Q3036" s="113">
        <v>1773796</v>
      </c>
      <c r="R3036" s="113">
        <v>0</v>
      </c>
      <c r="S3036" s="113">
        <v>0</v>
      </c>
      <c r="T3036" s="113">
        <v>0</v>
      </c>
      <c r="U3036" s="113">
        <f t="shared" si="1985"/>
        <v>1773796</v>
      </c>
      <c r="V3036" s="113">
        <v>0</v>
      </c>
      <c r="W3036" s="113">
        <f t="shared" si="1986"/>
        <v>586.03013083124085</v>
      </c>
      <c r="X3036" s="113">
        <v>586.03</v>
      </c>
      <c r="Y3036" s="120">
        <v>44926</v>
      </c>
    </row>
    <row r="3037" spans="1:25" ht="15" x14ac:dyDescent="0.25">
      <c r="A3037" s="484"/>
      <c r="B3037" s="97"/>
      <c r="C3037" s="97"/>
      <c r="D3037" s="211"/>
      <c r="E3037" s="402" t="s">
        <v>2154</v>
      </c>
      <c r="F3037" s="428" t="s">
        <v>925</v>
      </c>
      <c r="G3037" s="443" t="s">
        <v>722</v>
      </c>
      <c r="H3037" s="432" t="s">
        <v>610</v>
      </c>
      <c r="I3037" s="429"/>
      <c r="J3037" s="429" t="s">
        <v>600</v>
      </c>
      <c r="K3037" s="432">
        <v>5</v>
      </c>
      <c r="L3037" s="308">
        <v>3026.8</v>
      </c>
      <c r="M3037" s="113">
        <v>2720.6</v>
      </c>
      <c r="N3037" s="113">
        <v>691.7</v>
      </c>
      <c r="O3037" s="431">
        <v>180</v>
      </c>
      <c r="P3037" s="353" t="s">
        <v>2115</v>
      </c>
      <c r="Q3037" s="113">
        <v>1005533</v>
      </c>
      <c r="R3037" s="113">
        <v>0</v>
      </c>
      <c r="S3037" s="113">
        <v>0</v>
      </c>
      <c r="T3037" s="113">
        <v>0</v>
      </c>
      <c r="U3037" s="113">
        <f t="shared" si="1985"/>
        <v>1005533</v>
      </c>
      <c r="V3037" s="113">
        <v>0</v>
      </c>
      <c r="W3037" s="113">
        <f t="shared" si="1986"/>
        <v>332.20992467292189</v>
      </c>
      <c r="X3037" s="113">
        <v>332.21</v>
      </c>
      <c r="Y3037" s="120">
        <v>44926</v>
      </c>
    </row>
    <row r="3038" spans="1:25" ht="15" x14ac:dyDescent="0.25">
      <c r="A3038" s="484"/>
      <c r="B3038" s="97"/>
      <c r="C3038" s="97"/>
      <c r="D3038" s="211"/>
      <c r="E3038" s="402" t="s">
        <v>2154</v>
      </c>
      <c r="F3038" s="428" t="s">
        <v>925</v>
      </c>
      <c r="G3038" s="443" t="s">
        <v>722</v>
      </c>
      <c r="H3038" s="432" t="s">
        <v>610</v>
      </c>
      <c r="I3038" s="429"/>
      <c r="J3038" s="429" t="s">
        <v>600</v>
      </c>
      <c r="K3038" s="432">
        <v>5</v>
      </c>
      <c r="L3038" s="308">
        <v>3026.8</v>
      </c>
      <c r="M3038" s="113">
        <v>2720.6</v>
      </c>
      <c r="N3038" s="113">
        <v>691.7</v>
      </c>
      <c r="O3038" s="431">
        <v>180</v>
      </c>
      <c r="P3038" s="353" t="s">
        <v>2138</v>
      </c>
      <c r="Q3038" s="113">
        <v>5799319</v>
      </c>
      <c r="R3038" s="113">
        <v>0</v>
      </c>
      <c r="S3038" s="113">
        <v>0</v>
      </c>
      <c r="T3038" s="113">
        <v>0</v>
      </c>
      <c r="U3038" s="113">
        <f t="shared" si="1985"/>
        <v>5799319</v>
      </c>
      <c r="V3038" s="113">
        <v>0</v>
      </c>
      <c r="W3038" s="113">
        <f t="shared" si="1986"/>
        <v>1915.9901546187391</v>
      </c>
      <c r="X3038" s="113">
        <v>1915.99</v>
      </c>
      <c r="Y3038" s="120">
        <v>44926</v>
      </c>
    </row>
    <row r="3039" spans="1:25" ht="15.75" thickBot="1" x14ac:dyDescent="0.3">
      <c r="A3039" s="484"/>
      <c r="B3039" s="97"/>
      <c r="C3039" s="97"/>
      <c r="D3039" s="211"/>
      <c r="E3039" s="403"/>
      <c r="F3039" s="686" t="s">
        <v>31</v>
      </c>
      <c r="G3039" s="518" t="s">
        <v>18</v>
      </c>
      <c r="H3039" s="518" t="s">
        <v>18</v>
      </c>
      <c r="I3039" s="518" t="s">
        <v>18</v>
      </c>
      <c r="J3039" s="518" t="s">
        <v>18</v>
      </c>
      <c r="K3039" s="518" t="s">
        <v>18</v>
      </c>
      <c r="L3039" s="525">
        <f>L3038</f>
        <v>3026.8</v>
      </c>
      <c r="M3039" s="525">
        <f>M3038</f>
        <v>2720.6</v>
      </c>
      <c r="N3039" s="525">
        <f>N3038</f>
        <v>691.7</v>
      </c>
      <c r="O3039" s="551">
        <f>O3038</f>
        <v>180</v>
      </c>
      <c r="P3039" s="518" t="s">
        <v>18</v>
      </c>
      <c r="Q3039" s="525">
        <f>SUM(Q3027:Q3038)</f>
        <v>14921704</v>
      </c>
      <c r="R3039" s="525">
        <f t="shared" ref="R3039:U3039" si="1987">SUM(R3027:R3038)</f>
        <v>0</v>
      </c>
      <c r="S3039" s="525">
        <f t="shared" si="1987"/>
        <v>0</v>
      </c>
      <c r="T3039" s="525">
        <f t="shared" si="1987"/>
        <v>0</v>
      </c>
      <c r="U3039" s="525">
        <f t="shared" si="1987"/>
        <v>14921704</v>
      </c>
      <c r="V3039" s="525">
        <f>SUBTOTAL(9,V3027:V3038)</f>
        <v>0</v>
      </c>
      <c r="W3039" s="552" t="s">
        <v>18</v>
      </c>
      <c r="X3039" s="552" t="s">
        <v>18</v>
      </c>
      <c r="Y3039" s="570" t="s">
        <v>18</v>
      </c>
    </row>
    <row r="3040" spans="1:25" ht="13.5" thickBot="1" x14ac:dyDescent="0.25">
      <c r="A3040" s="437"/>
      <c r="B3040" s="34"/>
      <c r="C3040" s="34"/>
      <c r="D3040" s="132"/>
      <c r="E3040" s="167">
        <v>11</v>
      </c>
      <c r="F3040" s="33" t="s">
        <v>151</v>
      </c>
      <c r="G3040" s="27" t="s">
        <v>18</v>
      </c>
      <c r="H3040" s="27" t="s">
        <v>18</v>
      </c>
      <c r="I3040" s="27" t="s">
        <v>18</v>
      </c>
      <c r="J3040" s="27" t="s">
        <v>18</v>
      </c>
      <c r="K3040" s="27" t="s">
        <v>18</v>
      </c>
      <c r="L3040" s="61">
        <f>L3041+L3056+L3069</f>
        <v>11636.600000000002</v>
      </c>
      <c r="M3040" s="61">
        <f>M3041+M3056+M3069</f>
        <v>10432.6</v>
      </c>
      <c r="N3040" s="61">
        <f>N3041+N3056+N3069</f>
        <v>3103.16</v>
      </c>
      <c r="O3040" s="137">
        <f>O3041+O3056+O3069</f>
        <v>380</v>
      </c>
      <c r="P3040" s="335" t="s">
        <v>18</v>
      </c>
      <c r="Q3040" s="28">
        <f t="shared" ref="Q3040:V3040" si="1988">Q3041+Q3056+Q3069</f>
        <v>30928765</v>
      </c>
      <c r="R3040" s="384">
        <f t="shared" si="1988"/>
        <v>0</v>
      </c>
      <c r="S3040" s="61">
        <f t="shared" si="1988"/>
        <v>7446568.0800000001</v>
      </c>
      <c r="T3040" s="61">
        <f t="shared" si="1988"/>
        <v>20369797.359999999</v>
      </c>
      <c r="U3040" s="61">
        <f t="shared" si="1988"/>
        <v>3112399.5600000005</v>
      </c>
      <c r="V3040" s="61">
        <f t="shared" si="1988"/>
        <v>0</v>
      </c>
      <c r="W3040" s="101" t="s">
        <v>18</v>
      </c>
      <c r="X3040" s="101" t="s">
        <v>18</v>
      </c>
      <c r="Y3040" s="102" t="s">
        <v>18</v>
      </c>
    </row>
    <row r="3041" spans="1:31" ht="13.5" thickBot="1" x14ac:dyDescent="0.3">
      <c r="A3041" s="437"/>
      <c r="B3041" s="34"/>
      <c r="C3041" s="34"/>
      <c r="D3041" s="132"/>
      <c r="E3041" s="55" t="s">
        <v>251</v>
      </c>
      <c r="F3041" s="33" t="s">
        <v>152</v>
      </c>
      <c r="G3041" s="27" t="s">
        <v>18</v>
      </c>
      <c r="H3041" s="27" t="s">
        <v>18</v>
      </c>
      <c r="I3041" s="27" t="s">
        <v>18</v>
      </c>
      <c r="J3041" s="27" t="s">
        <v>18</v>
      </c>
      <c r="K3041" s="27" t="s">
        <v>18</v>
      </c>
      <c r="L3041" s="28">
        <f>L3043+L3045+L3047+L3049+L3051+L3053+L3055</f>
        <v>6242.8000000000011</v>
      </c>
      <c r="M3041" s="28">
        <f t="shared" ref="M3041:O3041" si="1989">M3043+M3045+M3047+M3049+M3051+M3053+M3055</f>
        <v>5589.6</v>
      </c>
      <c r="N3041" s="28">
        <f t="shared" si="1989"/>
        <v>0</v>
      </c>
      <c r="O3041" s="1158">
        <f t="shared" si="1989"/>
        <v>176</v>
      </c>
      <c r="P3041" s="335" t="s">
        <v>18</v>
      </c>
      <c r="Q3041" s="28">
        <f>Q3043+Q3045+Q3047+Q3049+Q3051+Q3053+Q3055</f>
        <v>4507649</v>
      </c>
      <c r="R3041" s="28">
        <f t="shared" ref="R3041:V3041" si="1990">R3043+R3045+R3047+R3049+R3051+R3053+R3055</f>
        <v>0</v>
      </c>
      <c r="S3041" s="28">
        <f t="shared" si="1990"/>
        <v>1840673.5499999998</v>
      </c>
      <c r="T3041" s="28">
        <f t="shared" si="1990"/>
        <v>1918375.8599999999</v>
      </c>
      <c r="U3041" s="28">
        <f t="shared" si="1990"/>
        <v>748599.59000000008</v>
      </c>
      <c r="V3041" s="28">
        <f t="shared" si="1990"/>
        <v>0</v>
      </c>
      <c r="W3041" s="101" t="s">
        <v>18</v>
      </c>
      <c r="X3041" s="101" t="s">
        <v>18</v>
      </c>
      <c r="Y3041" s="102" t="s">
        <v>18</v>
      </c>
    </row>
    <row r="3042" spans="1:31" ht="15" x14ac:dyDescent="0.25">
      <c r="A3042" s="484" t="s">
        <v>1453</v>
      </c>
      <c r="B3042" s="97" t="s">
        <v>2096</v>
      </c>
      <c r="C3042" s="97">
        <v>20</v>
      </c>
      <c r="D3042" s="211" t="s">
        <v>2268</v>
      </c>
      <c r="E3042" s="1084" t="s">
        <v>252</v>
      </c>
      <c r="F3042" s="1129" t="s">
        <v>595</v>
      </c>
      <c r="G3042" s="323" t="s">
        <v>38</v>
      </c>
      <c r="H3042" s="1052">
        <v>1989</v>
      </c>
      <c r="I3042" s="1052"/>
      <c r="J3042" s="323" t="s">
        <v>105</v>
      </c>
      <c r="K3042" s="323">
        <v>2</v>
      </c>
      <c r="L3042" s="209">
        <v>804.7</v>
      </c>
      <c r="M3042" s="209">
        <v>719.8</v>
      </c>
      <c r="N3042" s="1054">
        <v>0</v>
      </c>
      <c r="O3042" s="1055">
        <v>23</v>
      </c>
      <c r="P3042" s="442" t="s">
        <v>2115</v>
      </c>
      <c r="Q3042" s="209">
        <v>326579</v>
      </c>
      <c r="R3042" s="209">
        <v>0</v>
      </c>
      <c r="S3042" s="209">
        <v>133356.73000000001</v>
      </c>
      <c r="T3042" s="209">
        <v>138986.25999999998</v>
      </c>
      <c r="U3042" s="209">
        <v>54236.01</v>
      </c>
      <c r="V3042" s="209">
        <v>0</v>
      </c>
      <c r="W3042" s="209">
        <v>405.8394432707841</v>
      </c>
      <c r="X3042" s="209">
        <v>405.84</v>
      </c>
      <c r="Y3042" s="210">
        <v>44926</v>
      </c>
    </row>
    <row r="3043" spans="1:31" s="31" customFormat="1" ht="15" x14ac:dyDescent="0.25">
      <c r="A3043" s="1211" t="s">
        <v>1453</v>
      </c>
      <c r="B3043" s="1212" t="s">
        <v>2096</v>
      </c>
      <c r="C3043" s="1212">
        <v>4</v>
      </c>
      <c r="D3043" s="1213" t="s">
        <v>2273</v>
      </c>
      <c r="E3043" s="909"/>
      <c r="F3043" s="976" t="s">
        <v>31</v>
      </c>
      <c r="G3043" s="501" t="s">
        <v>18</v>
      </c>
      <c r="H3043" s="501" t="s">
        <v>18</v>
      </c>
      <c r="I3043" s="501" t="s">
        <v>18</v>
      </c>
      <c r="J3043" s="501" t="s">
        <v>18</v>
      </c>
      <c r="K3043" s="501" t="s">
        <v>18</v>
      </c>
      <c r="L3043" s="513">
        <v>804.7</v>
      </c>
      <c r="M3043" s="513">
        <v>719.8</v>
      </c>
      <c r="N3043" s="501">
        <v>0</v>
      </c>
      <c r="O3043" s="908">
        <v>23</v>
      </c>
      <c r="P3043" s="503" t="s">
        <v>18</v>
      </c>
      <c r="Q3043" s="109">
        <v>326579</v>
      </c>
      <c r="R3043" s="109">
        <v>0</v>
      </c>
      <c r="S3043" s="109">
        <v>133356.73000000001</v>
      </c>
      <c r="T3043" s="109">
        <v>138986.25999999998</v>
      </c>
      <c r="U3043" s="109">
        <v>54236.01</v>
      </c>
      <c r="V3043" s="109">
        <v>0</v>
      </c>
      <c r="W3043" s="109" t="s">
        <v>18</v>
      </c>
      <c r="X3043" s="109" t="s">
        <v>18</v>
      </c>
      <c r="Y3043" s="566" t="s">
        <v>18</v>
      </c>
      <c r="AA3043" s="52"/>
      <c r="AB3043" s="52"/>
      <c r="AC3043" s="52"/>
      <c r="AD3043" s="52"/>
      <c r="AE3043" s="52"/>
    </row>
    <row r="3044" spans="1:31" x14ac:dyDescent="0.25">
      <c r="A3044" s="437"/>
      <c r="B3044" s="34"/>
      <c r="C3044" s="34"/>
      <c r="D3044" s="132"/>
      <c r="E3044" s="931" t="s">
        <v>591</v>
      </c>
      <c r="F3044" s="704" t="s">
        <v>596</v>
      </c>
      <c r="G3044" s="824" t="s">
        <v>38</v>
      </c>
      <c r="H3044" s="824">
        <v>1990</v>
      </c>
      <c r="I3044" s="824"/>
      <c r="J3044" s="824" t="s">
        <v>105</v>
      </c>
      <c r="K3044" s="824">
        <v>2</v>
      </c>
      <c r="L3044" s="105">
        <v>815.7</v>
      </c>
      <c r="M3044" s="105">
        <v>731.5</v>
      </c>
      <c r="N3044" s="105">
        <v>0</v>
      </c>
      <c r="O3044" s="970">
        <v>23</v>
      </c>
      <c r="P3044" s="460" t="s">
        <v>2115</v>
      </c>
      <c r="Q3044" s="105">
        <v>331044</v>
      </c>
      <c r="R3044" s="105">
        <v>0</v>
      </c>
      <c r="S3044" s="105">
        <v>135179.99</v>
      </c>
      <c r="T3044" s="105">
        <v>140886.48000000001</v>
      </c>
      <c r="U3044" s="105">
        <v>54977.53</v>
      </c>
      <c r="V3044" s="105">
        <v>0</v>
      </c>
      <c r="W3044" s="105">
        <v>405.84038249356377</v>
      </c>
      <c r="X3044" s="105">
        <v>405.84</v>
      </c>
      <c r="Y3044" s="106">
        <v>44926</v>
      </c>
    </row>
    <row r="3045" spans="1:31" s="31" customFormat="1" ht="15" x14ac:dyDescent="0.25">
      <c r="A3045" s="1211" t="s">
        <v>1454</v>
      </c>
      <c r="B3045" s="1212" t="s">
        <v>2097</v>
      </c>
      <c r="C3045" s="1212">
        <v>20</v>
      </c>
      <c r="D3045" s="1213" t="s">
        <v>2268</v>
      </c>
      <c r="E3045" s="909"/>
      <c r="F3045" s="976" t="s">
        <v>31</v>
      </c>
      <c r="G3045" s="501" t="s">
        <v>18</v>
      </c>
      <c r="H3045" s="964" t="s">
        <v>18</v>
      </c>
      <c r="I3045" s="964" t="s">
        <v>18</v>
      </c>
      <c r="J3045" s="501" t="s">
        <v>18</v>
      </c>
      <c r="K3045" s="501" t="s">
        <v>18</v>
      </c>
      <c r="L3045" s="109">
        <v>815.7</v>
      </c>
      <c r="M3045" s="109">
        <v>731.5</v>
      </c>
      <c r="N3045" s="968">
        <v>0</v>
      </c>
      <c r="O3045" s="910">
        <v>23</v>
      </c>
      <c r="P3045" s="503" t="s">
        <v>18</v>
      </c>
      <c r="Q3045" s="109">
        <v>331044</v>
      </c>
      <c r="R3045" s="109">
        <v>0</v>
      </c>
      <c r="S3045" s="109">
        <v>135179.99</v>
      </c>
      <c r="T3045" s="109">
        <v>140886.48000000001</v>
      </c>
      <c r="U3045" s="109">
        <v>54977.53</v>
      </c>
      <c r="V3045" s="109">
        <v>0</v>
      </c>
      <c r="W3045" s="109" t="s">
        <v>18</v>
      </c>
      <c r="X3045" s="109" t="s">
        <v>18</v>
      </c>
      <c r="Y3045" s="566" t="s">
        <v>18</v>
      </c>
      <c r="AA3045" s="52"/>
      <c r="AB3045" s="52"/>
      <c r="AC3045" s="52"/>
      <c r="AD3045" s="52"/>
      <c r="AE3045" s="52"/>
    </row>
    <row r="3046" spans="1:31" ht="15" x14ac:dyDescent="0.25">
      <c r="A3046" s="484" t="s">
        <v>1454</v>
      </c>
      <c r="B3046" s="97" t="s">
        <v>2097</v>
      </c>
      <c r="C3046" s="97">
        <v>4</v>
      </c>
      <c r="D3046" s="211" t="s">
        <v>2273</v>
      </c>
      <c r="E3046" s="931" t="s">
        <v>592</v>
      </c>
      <c r="F3046" s="1005" t="s">
        <v>931</v>
      </c>
      <c r="G3046" s="824" t="s">
        <v>38</v>
      </c>
      <c r="H3046" s="824">
        <v>1985</v>
      </c>
      <c r="I3046" s="824"/>
      <c r="J3046" s="824" t="s">
        <v>105</v>
      </c>
      <c r="K3046" s="824">
        <v>2</v>
      </c>
      <c r="L3046" s="947">
        <v>828.7</v>
      </c>
      <c r="M3046" s="947">
        <v>726.5</v>
      </c>
      <c r="N3046" s="824">
        <v>0</v>
      </c>
      <c r="O3046" s="1216">
        <v>25</v>
      </c>
      <c r="P3046" s="460" t="s">
        <v>2115</v>
      </c>
      <c r="Q3046" s="105">
        <v>336320</v>
      </c>
      <c r="R3046" s="105">
        <v>0</v>
      </c>
      <c r="S3046" s="105">
        <v>137334.41</v>
      </c>
      <c r="T3046" s="105">
        <v>143131.85999999999</v>
      </c>
      <c r="U3046" s="105">
        <v>55853.73</v>
      </c>
      <c r="V3046" s="105">
        <v>0</v>
      </c>
      <c r="W3046" s="105">
        <v>405.84047303004706</v>
      </c>
      <c r="X3046" s="105">
        <v>405.84</v>
      </c>
      <c r="Y3046" s="106">
        <v>44926</v>
      </c>
    </row>
    <row r="3047" spans="1:31" s="31" customFormat="1" x14ac:dyDescent="0.2">
      <c r="A3047" s="1214"/>
      <c r="B3047" s="266"/>
      <c r="C3047" s="266"/>
      <c r="D3047" s="1215"/>
      <c r="E3047" s="416"/>
      <c r="F3047" s="39" t="s">
        <v>31</v>
      </c>
      <c r="G3047" s="283" t="s">
        <v>18</v>
      </c>
      <c r="H3047" s="283" t="s">
        <v>18</v>
      </c>
      <c r="I3047" s="283" t="s">
        <v>18</v>
      </c>
      <c r="J3047" s="283" t="s">
        <v>18</v>
      </c>
      <c r="K3047" s="283" t="s">
        <v>18</v>
      </c>
      <c r="L3047" s="62">
        <v>828.7</v>
      </c>
      <c r="M3047" s="62">
        <v>726.5</v>
      </c>
      <c r="N3047" s="62">
        <v>0</v>
      </c>
      <c r="O3047" s="143">
        <v>25</v>
      </c>
      <c r="P3047" s="350" t="s">
        <v>18</v>
      </c>
      <c r="Q3047" s="62">
        <v>336320</v>
      </c>
      <c r="R3047" s="391">
        <v>0</v>
      </c>
      <c r="S3047" s="62">
        <v>137334.41</v>
      </c>
      <c r="T3047" s="62">
        <v>143131.85999999999</v>
      </c>
      <c r="U3047" s="62">
        <v>55853.73</v>
      </c>
      <c r="V3047" s="62">
        <v>0</v>
      </c>
      <c r="W3047" s="109" t="s">
        <v>18</v>
      </c>
      <c r="X3047" s="109" t="s">
        <v>18</v>
      </c>
      <c r="Y3047" s="110" t="s">
        <v>18</v>
      </c>
      <c r="AA3047" s="52"/>
      <c r="AB3047" s="52"/>
      <c r="AC3047" s="52"/>
      <c r="AD3047" s="52"/>
      <c r="AE3047" s="52"/>
    </row>
    <row r="3048" spans="1:31" x14ac:dyDescent="0.2">
      <c r="A3048" s="437"/>
      <c r="B3048" s="34"/>
      <c r="C3048" s="34"/>
      <c r="D3048" s="132"/>
      <c r="E3048" s="212" t="s">
        <v>593</v>
      </c>
      <c r="F3048" s="38" t="s">
        <v>933</v>
      </c>
      <c r="G3048" s="58" t="s">
        <v>38</v>
      </c>
      <c r="H3048" s="58">
        <v>1991</v>
      </c>
      <c r="I3048" s="58"/>
      <c r="J3048" s="58" t="s">
        <v>105</v>
      </c>
      <c r="K3048" s="58">
        <v>2</v>
      </c>
      <c r="L3048" s="59">
        <v>807.4</v>
      </c>
      <c r="M3048" s="59">
        <v>705.7</v>
      </c>
      <c r="N3048" s="59">
        <v>0</v>
      </c>
      <c r="O3048" s="142">
        <v>20</v>
      </c>
      <c r="P3048" s="460" t="s">
        <v>2115</v>
      </c>
      <c r="Q3048" s="59">
        <v>327675</v>
      </c>
      <c r="R3048" s="376">
        <v>0</v>
      </c>
      <c r="S3048" s="59">
        <v>133804.28</v>
      </c>
      <c r="T3048" s="59">
        <v>139452.69</v>
      </c>
      <c r="U3048" s="59">
        <v>54418.03</v>
      </c>
      <c r="V3048" s="59">
        <v>0</v>
      </c>
      <c r="W3048" s="105">
        <v>405.83973247460989</v>
      </c>
      <c r="X3048" s="105">
        <v>405.84</v>
      </c>
      <c r="Y3048" s="106">
        <v>44926</v>
      </c>
    </row>
    <row r="3049" spans="1:31" s="31" customFormat="1" x14ac:dyDescent="0.2">
      <c r="A3049" s="1214"/>
      <c r="B3049" s="266"/>
      <c r="C3049" s="266"/>
      <c r="D3049" s="1215"/>
      <c r="E3049" s="416"/>
      <c r="F3049" s="39" t="s">
        <v>31</v>
      </c>
      <c r="G3049" s="283" t="s">
        <v>18</v>
      </c>
      <c r="H3049" s="283" t="s">
        <v>18</v>
      </c>
      <c r="I3049" s="283" t="s">
        <v>18</v>
      </c>
      <c r="J3049" s="283" t="s">
        <v>18</v>
      </c>
      <c r="K3049" s="283" t="s">
        <v>18</v>
      </c>
      <c r="L3049" s="62">
        <v>835.4</v>
      </c>
      <c r="M3049" s="62">
        <v>749.6</v>
      </c>
      <c r="N3049" s="62">
        <v>0</v>
      </c>
      <c r="O3049" s="143">
        <v>24</v>
      </c>
      <c r="P3049" s="350" t="s">
        <v>18</v>
      </c>
      <c r="Q3049" s="62">
        <v>327675</v>
      </c>
      <c r="R3049" s="391">
        <v>0</v>
      </c>
      <c r="S3049" s="62">
        <v>133804.28</v>
      </c>
      <c r="T3049" s="62">
        <v>139452.69</v>
      </c>
      <c r="U3049" s="62">
        <v>54418.03</v>
      </c>
      <c r="V3049" s="62">
        <v>0</v>
      </c>
      <c r="W3049" s="109" t="s">
        <v>18</v>
      </c>
      <c r="X3049" s="109" t="s">
        <v>18</v>
      </c>
      <c r="Y3049" s="110" t="s">
        <v>18</v>
      </c>
      <c r="AA3049" s="52"/>
      <c r="AB3049" s="52"/>
      <c r="AC3049" s="52"/>
      <c r="AD3049" s="52"/>
      <c r="AE3049" s="52"/>
    </row>
    <row r="3050" spans="1:31" x14ac:dyDescent="0.2">
      <c r="A3050" s="437"/>
      <c r="B3050" s="34"/>
      <c r="C3050" s="34"/>
      <c r="D3050" s="132"/>
      <c r="E3050" s="212" t="s">
        <v>597</v>
      </c>
      <c r="F3050" s="38" t="s">
        <v>927</v>
      </c>
      <c r="G3050" s="58" t="s">
        <v>38</v>
      </c>
      <c r="H3050" s="58">
        <v>1975</v>
      </c>
      <c r="I3050" s="58"/>
      <c r="J3050" s="58" t="s">
        <v>105</v>
      </c>
      <c r="K3050" s="58">
        <v>2</v>
      </c>
      <c r="L3050" s="59">
        <v>1043.3</v>
      </c>
      <c r="M3050" s="59">
        <v>946.1</v>
      </c>
      <c r="N3050" s="59"/>
      <c r="O3050" s="142">
        <v>33</v>
      </c>
      <c r="P3050" s="346" t="s">
        <v>2138</v>
      </c>
      <c r="Q3050" s="59">
        <v>2513310</v>
      </c>
      <c r="R3050" s="376">
        <v>0</v>
      </c>
      <c r="S3050" s="59">
        <v>1026296.24</v>
      </c>
      <c r="T3050" s="59">
        <v>1069620.3799999999</v>
      </c>
      <c r="U3050" s="59">
        <v>417393.38</v>
      </c>
      <c r="V3050" s="59">
        <v>0</v>
      </c>
      <c r="W3050" s="105">
        <v>2409.0002875491232</v>
      </c>
      <c r="X3050" s="105">
        <v>2409</v>
      </c>
      <c r="Y3050" s="106">
        <v>44926</v>
      </c>
    </row>
    <row r="3051" spans="1:31" s="31" customFormat="1" x14ac:dyDescent="0.2">
      <c r="A3051" s="1214"/>
      <c r="B3051" s="266"/>
      <c r="C3051" s="266"/>
      <c r="D3051" s="1215"/>
      <c r="E3051" s="416"/>
      <c r="F3051" s="39" t="s">
        <v>31</v>
      </c>
      <c r="G3051" s="283" t="s">
        <v>18</v>
      </c>
      <c r="H3051" s="283" t="s">
        <v>18</v>
      </c>
      <c r="I3051" s="283" t="s">
        <v>18</v>
      </c>
      <c r="J3051" s="283" t="s">
        <v>18</v>
      </c>
      <c r="K3051" s="283" t="s">
        <v>18</v>
      </c>
      <c r="L3051" s="62">
        <v>822.2</v>
      </c>
      <c r="M3051" s="62">
        <v>722.1</v>
      </c>
      <c r="N3051" s="62">
        <v>0</v>
      </c>
      <c r="O3051" s="143">
        <v>15</v>
      </c>
      <c r="P3051" s="350" t="s">
        <v>18</v>
      </c>
      <c r="Q3051" s="62">
        <v>2513310</v>
      </c>
      <c r="R3051" s="391">
        <v>0</v>
      </c>
      <c r="S3051" s="62">
        <v>1026296.24</v>
      </c>
      <c r="T3051" s="62">
        <v>1069620.3799999999</v>
      </c>
      <c r="U3051" s="62">
        <v>417393.38</v>
      </c>
      <c r="V3051" s="62">
        <v>0</v>
      </c>
      <c r="W3051" s="109" t="s">
        <v>18</v>
      </c>
      <c r="X3051" s="109" t="s">
        <v>18</v>
      </c>
      <c r="Y3051" s="110" t="s">
        <v>18</v>
      </c>
      <c r="AA3051" s="52"/>
      <c r="AB3051" s="52"/>
      <c r="AC3051" s="52"/>
      <c r="AD3051" s="52"/>
      <c r="AE3051" s="52"/>
    </row>
    <row r="3052" spans="1:31" x14ac:dyDescent="0.2">
      <c r="A3052" s="437"/>
      <c r="B3052" s="34"/>
      <c r="C3052" s="34"/>
      <c r="D3052" s="132"/>
      <c r="E3052" s="212" t="s">
        <v>598</v>
      </c>
      <c r="F3052" s="38" t="s">
        <v>594</v>
      </c>
      <c r="G3052" s="58" t="s">
        <v>38</v>
      </c>
      <c r="H3052" s="58">
        <v>1993</v>
      </c>
      <c r="I3052" s="58"/>
      <c r="J3052" s="58" t="s">
        <v>105</v>
      </c>
      <c r="K3052" s="58">
        <v>2</v>
      </c>
      <c r="L3052" s="59">
        <v>835.4</v>
      </c>
      <c r="M3052" s="59">
        <v>749.6</v>
      </c>
      <c r="N3052" s="59">
        <v>0</v>
      </c>
      <c r="O3052" s="142">
        <v>24</v>
      </c>
      <c r="P3052" s="460" t="s">
        <v>2115</v>
      </c>
      <c r="Q3052" s="59">
        <v>339039</v>
      </c>
      <c r="R3052" s="376">
        <v>0</v>
      </c>
      <c r="S3052" s="59">
        <v>138444.70000000001</v>
      </c>
      <c r="T3052" s="59">
        <v>144289.01999999999</v>
      </c>
      <c r="U3052" s="59">
        <v>56305.279999999999</v>
      </c>
      <c r="V3052" s="59">
        <v>0</v>
      </c>
      <c r="W3052" s="105">
        <v>405.84031601627964</v>
      </c>
      <c r="X3052" s="105">
        <v>405.84</v>
      </c>
      <c r="Y3052" s="106">
        <v>44926</v>
      </c>
    </row>
    <row r="3053" spans="1:31" s="31" customFormat="1" x14ac:dyDescent="0.2">
      <c r="A3053" s="1214"/>
      <c r="B3053" s="266"/>
      <c r="C3053" s="266"/>
      <c r="D3053" s="1215"/>
      <c r="E3053" s="416"/>
      <c r="F3053" s="39" t="s">
        <v>31</v>
      </c>
      <c r="G3053" s="283" t="s">
        <v>18</v>
      </c>
      <c r="H3053" s="283" t="s">
        <v>18</v>
      </c>
      <c r="I3053" s="283" t="s">
        <v>18</v>
      </c>
      <c r="J3053" s="283" t="s">
        <v>18</v>
      </c>
      <c r="K3053" s="283" t="s">
        <v>18</v>
      </c>
      <c r="L3053" s="62">
        <v>1092.8</v>
      </c>
      <c r="M3053" s="62">
        <v>994</v>
      </c>
      <c r="N3053" s="62">
        <v>0</v>
      </c>
      <c r="O3053" s="143">
        <v>33</v>
      </c>
      <c r="P3053" s="350" t="s">
        <v>18</v>
      </c>
      <c r="Q3053" s="62">
        <v>339039</v>
      </c>
      <c r="R3053" s="391">
        <v>0</v>
      </c>
      <c r="S3053" s="62">
        <v>138444.70000000001</v>
      </c>
      <c r="T3053" s="62">
        <v>144289.01999999999</v>
      </c>
      <c r="U3053" s="62">
        <v>56305.279999999999</v>
      </c>
      <c r="V3053" s="62">
        <v>0</v>
      </c>
      <c r="W3053" s="109" t="s">
        <v>18</v>
      </c>
      <c r="X3053" s="109" t="s">
        <v>18</v>
      </c>
      <c r="Y3053" s="110" t="s">
        <v>18</v>
      </c>
      <c r="AA3053" s="52"/>
      <c r="AB3053" s="52"/>
      <c r="AC3053" s="52"/>
      <c r="AD3053" s="52"/>
      <c r="AE3053" s="52"/>
    </row>
    <row r="3054" spans="1:31" x14ac:dyDescent="0.2">
      <c r="A3054" s="437"/>
      <c r="B3054" s="34"/>
      <c r="C3054" s="34"/>
      <c r="D3054" s="132"/>
      <c r="E3054" s="1151" t="s">
        <v>957</v>
      </c>
      <c r="F3054" s="269" t="s">
        <v>932</v>
      </c>
      <c r="G3054" s="156" t="s">
        <v>38</v>
      </c>
      <c r="H3054" s="156">
        <v>1986</v>
      </c>
      <c r="I3054" s="156"/>
      <c r="J3054" s="156" t="s">
        <v>105</v>
      </c>
      <c r="K3054" s="156">
        <v>2</v>
      </c>
      <c r="L3054" s="150">
        <v>822.2</v>
      </c>
      <c r="M3054" s="150">
        <v>722.1</v>
      </c>
      <c r="N3054" s="150">
        <v>0</v>
      </c>
      <c r="O3054" s="134">
        <v>15</v>
      </c>
      <c r="P3054" s="353" t="s">
        <v>2115</v>
      </c>
      <c r="Q3054" s="150">
        <v>333682</v>
      </c>
      <c r="R3054" s="371">
        <v>0</v>
      </c>
      <c r="S3054" s="150">
        <v>136257.20000000001</v>
      </c>
      <c r="T3054" s="150">
        <v>142009.16999999998</v>
      </c>
      <c r="U3054" s="150">
        <v>55415.63</v>
      </c>
      <c r="V3054" s="150">
        <v>0</v>
      </c>
      <c r="W3054" s="1153">
        <v>405.8404281196789</v>
      </c>
      <c r="X3054" s="1153">
        <v>405.84</v>
      </c>
      <c r="Y3054" s="157">
        <v>44926</v>
      </c>
    </row>
    <row r="3055" spans="1:31" s="31" customFormat="1" ht="13.5" thickBot="1" x14ac:dyDescent="0.25">
      <c r="A3055" s="1214"/>
      <c r="B3055" s="266"/>
      <c r="C3055" s="266"/>
      <c r="D3055" s="1215"/>
      <c r="E3055" s="408"/>
      <c r="F3055" s="42" t="s">
        <v>31</v>
      </c>
      <c r="G3055" s="83" t="s">
        <v>18</v>
      </c>
      <c r="H3055" s="83" t="s">
        <v>18</v>
      </c>
      <c r="I3055" s="83" t="s">
        <v>18</v>
      </c>
      <c r="J3055" s="83" t="s">
        <v>18</v>
      </c>
      <c r="K3055" s="83" t="s">
        <v>18</v>
      </c>
      <c r="L3055" s="78">
        <v>1043.3</v>
      </c>
      <c r="M3055" s="78">
        <v>946.1</v>
      </c>
      <c r="N3055" s="78">
        <v>0</v>
      </c>
      <c r="O3055" s="146">
        <v>33</v>
      </c>
      <c r="P3055" s="344" t="s">
        <v>18</v>
      </c>
      <c r="Q3055" s="78">
        <v>333682</v>
      </c>
      <c r="R3055" s="387">
        <v>0</v>
      </c>
      <c r="S3055" s="78">
        <v>136257.20000000001</v>
      </c>
      <c r="T3055" s="78">
        <v>142009.16999999998</v>
      </c>
      <c r="U3055" s="78">
        <v>55415.63</v>
      </c>
      <c r="V3055" s="78">
        <v>0</v>
      </c>
      <c r="W3055" s="128" t="s">
        <v>18</v>
      </c>
      <c r="X3055" s="128" t="s">
        <v>18</v>
      </c>
      <c r="Y3055" s="129" t="s">
        <v>18</v>
      </c>
      <c r="AA3055" s="52"/>
      <c r="AB3055" s="52"/>
      <c r="AC3055" s="52"/>
      <c r="AD3055" s="52"/>
      <c r="AE3055" s="52"/>
    </row>
    <row r="3056" spans="1:31" ht="13.5" thickBot="1" x14ac:dyDescent="0.25">
      <c r="A3056" s="437"/>
      <c r="B3056" s="34"/>
      <c r="C3056" s="34"/>
      <c r="D3056" s="132"/>
      <c r="E3056" s="55" t="s">
        <v>253</v>
      </c>
      <c r="F3056" s="33" t="s">
        <v>153</v>
      </c>
      <c r="G3056" s="27" t="s">
        <v>18</v>
      </c>
      <c r="H3056" s="27" t="s">
        <v>18</v>
      </c>
      <c r="I3056" s="27" t="s">
        <v>18</v>
      </c>
      <c r="J3056" s="27" t="s">
        <v>18</v>
      </c>
      <c r="K3056" s="27" t="s">
        <v>18</v>
      </c>
      <c r="L3056" s="28">
        <f>L3058+L3060+L3062+L3064+L3066+L3068</f>
        <v>3413.5</v>
      </c>
      <c r="M3056" s="28">
        <f>M3058+M3060+M3062+M3064+M3066+M3068</f>
        <v>3101.2999999999997</v>
      </c>
      <c r="N3056" s="28">
        <f>N3058+N3060+N3062+N3064+N3066+N3068</f>
        <v>1900.86</v>
      </c>
      <c r="O3056" s="136">
        <f>O3058+O3060+O3062+O3064+O3066+O3068</f>
        <v>146</v>
      </c>
      <c r="P3056" s="335" t="s">
        <v>18</v>
      </c>
      <c r="Q3056" s="28">
        <f>Q3058+Q3060+Q3062+Q3064+Q3066+Q3068</f>
        <v>25617431</v>
      </c>
      <c r="R3056" s="373">
        <f t="shared" ref="R3056:U3056" si="1991">R3058+R3060+R3062+R3064+R3066+R3068</f>
        <v>0</v>
      </c>
      <c r="S3056" s="28">
        <f t="shared" si="1991"/>
        <v>5020535.5200000005</v>
      </c>
      <c r="T3056" s="28">
        <f t="shared" si="1991"/>
        <v>18451421.5</v>
      </c>
      <c r="U3056" s="28">
        <f t="shared" si="1991"/>
        <v>2145473.98</v>
      </c>
      <c r="V3056" s="28">
        <v>0</v>
      </c>
      <c r="W3056" s="101" t="s">
        <v>18</v>
      </c>
      <c r="X3056" s="101" t="s">
        <v>18</v>
      </c>
      <c r="Y3056" s="102" t="s">
        <v>18</v>
      </c>
    </row>
    <row r="3057" spans="1:25" ht="15" x14ac:dyDescent="0.2">
      <c r="A3057" s="484" t="s">
        <v>1455</v>
      </c>
      <c r="B3057" s="97" t="s">
        <v>2098</v>
      </c>
      <c r="C3057" s="97">
        <v>10</v>
      </c>
      <c r="D3057" s="211" t="s">
        <v>2129</v>
      </c>
      <c r="E3057" s="333" t="s">
        <v>254</v>
      </c>
      <c r="F3057" s="319" t="s">
        <v>448</v>
      </c>
      <c r="G3057" s="205" t="s">
        <v>38</v>
      </c>
      <c r="H3057" s="206">
        <v>1976</v>
      </c>
      <c r="I3057" s="206"/>
      <c r="J3057" s="205" t="s">
        <v>105</v>
      </c>
      <c r="K3057" s="205">
        <v>2</v>
      </c>
      <c r="L3057" s="176">
        <v>522.9</v>
      </c>
      <c r="M3057" s="176">
        <v>478.8</v>
      </c>
      <c r="N3057" s="176">
        <v>298.42</v>
      </c>
      <c r="O3057" s="208">
        <v>19</v>
      </c>
      <c r="P3057" s="343" t="s">
        <v>2129</v>
      </c>
      <c r="Q3057" s="176">
        <v>6037918</v>
      </c>
      <c r="R3057" s="385">
        <v>0</v>
      </c>
      <c r="S3057" s="176">
        <v>1183318.57</v>
      </c>
      <c r="T3057" s="176">
        <v>4348920.47</v>
      </c>
      <c r="U3057" s="176">
        <v>505678.96</v>
      </c>
      <c r="V3057" s="176">
        <v>0</v>
      </c>
      <c r="W3057" s="209">
        <f>Q3057/L3057</f>
        <v>11546.984126984127</v>
      </c>
      <c r="X3057" s="209">
        <v>5521.79</v>
      </c>
      <c r="Y3057" s="210">
        <v>44926</v>
      </c>
    </row>
    <row r="3058" spans="1:25" x14ac:dyDescent="0.2">
      <c r="A3058" s="437"/>
      <c r="B3058" s="34"/>
      <c r="C3058" s="34"/>
      <c r="D3058" s="132"/>
      <c r="E3058" s="951"/>
      <c r="F3058" s="39" t="s">
        <v>31</v>
      </c>
      <c r="G3058" s="283" t="s">
        <v>18</v>
      </c>
      <c r="H3058" s="283" t="s">
        <v>18</v>
      </c>
      <c r="I3058" s="283" t="s">
        <v>18</v>
      </c>
      <c r="J3058" s="283" t="s">
        <v>18</v>
      </c>
      <c r="K3058" s="283" t="s">
        <v>18</v>
      </c>
      <c r="L3058" s="62">
        <f>SUM(L3057)</f>
        <v>522.9</v>
      </c>
      <c r="M3058" s="62">
        <f>SUM(M3057)</f>
        <v>478.8</v>
      </c>
      <c r="N3058" s="62">
        <f>SUM(N3057)</f>
        <v>298.42</v>
      </c>
      <c r="O3058" s="143">
        <f>SUM(O3057)</f>
        <v>19</v>
      </c>
      <c r="P3058" s="350" t="s">
        <v>18</v>
      </c>
      <c r="Q3058" s="62">
        <f>Q3057</f>
        <v>6037918</v>
      </c>
      <c r="R3058" s="391">
        <f t="shared" ref="R3058:U3058" si="1992">R3057</f>
        <v>0</v>
      </c>
      <c r="S3058" s="62">
        <f t="shared" si="1992"/>
        <v>1183318.57</v>
      </c>
      <c r="T3058" s="62">
        <f t="shared" si="1992"/>
        <v>4348920.47</v>
      </c>
      <c r="U3058" s="62">
        <f t="shared" si="1992"/>
        <v>505678.96</v>
      </c>
      <c r="V3058" s="62">
        <v>0</v>
      </c>
      <c r="W3058" s="109" t="s">
        <v>18</v>
      </c>
      <c r="X3058" s="109" t="s">
        <v>18</v>
      </c>
      <c r="Y3058" s="110" t="s">
        <v>18</v>
      </c>
    </row>
    <row r="3059" spans="1:25" ht="15" x14ac:dyDescent="0.2">
      <c r="A3059" s="484" t="s">
        <v>1456</v>
      </c>
      <c r="B3059" s="97" t="s">
        <v>2099</v>
      </c>
      <c r="C3059" s="97">
        <v>10</v>
      </c>
      <c r="D3059" s="211" t="s">
        <v>2129</v>
      </c>
      <c r="E3059" s="951" t="s">
        <v>255</v>
      </c>
      <c r="F3059" s="184" t="s">
        <v>449</v>
      </c>
      <c r="G3059" s="156" t="s">
        <v>38</v>
      </c>
      <c r="H3059" s="953">
        <v>1977</v>
      </c>
      <c r="I3059" s="953"/>
      <c r="J3059" s="156" t="s">
        <v>105</v>
      </c>
      <c r="K3059" s="156">
        <v>2</v>
      </c>
      <c r="L3059" s="150">
        <v>534.6</v>
      </c>
      <c r="M3059" s="150">
        <v>490.4</v>
      </c>
      <c r="N3059" s="150">
        <v>304.64999999999998</v>
      </c>
      <c r="O3059" s="134">
        <v>32</v>
      </c>
      <c r="P3059" s="336" t="s">
        <v>2129</v>
      </c>
      <c r="Q3059" s="150">
        <v>6080231</v>
      </c>
      <c r="R3059" s="371">
        <v>0</v>
      </c>
      <c r="S3059" s="150">
        <v>1191611.1200000001</v>
      </c>
      <c r="T3059" s="150">
        <v>4379397.18</v>
      </c>
      <c r="U3059" s="169">
        <v>509222.7</v>
      </c>
      <c r="V3059" s="150">
        <v>0</v>
      </c>
      <c r="W3059" s="956">
        <f>Q3059/L3059</f>
        <v>11373.421249532361</v>
      </c>
      <c r="X3059" s="956">
        <v>5521.79</v>
      </c>
      <c r="Y3059" s="157">
        <v>44926</v>
      </c>
    </row>
    <row r="3060" spans="1:25" x14ac:dyDescent="0.2">
      <c r="A3060" s="437"/>
      <c r="B3060" s="34"/>
      <c r="C3060" s="34"/>
      <c r="D3060" s="132"/>
      <c r="E3060" s="951"/>
      <c r="F3060" s="39" t="s">
        <v>31</v>
      </c>
      <c r="G3060" s="283" t="s">
        <v>18</v>
      </c>
      <c r="H3060" s="283" t="s">
        <v>18</v>
      </c>
      <c r="I3060" s="283" t="s">
        <v>18</v>
      </c>
      <c r="J3060" s="283" t="s">
        <v>18</v>
      </c>
      <c r="K3060" s="283" t="s">
        <v>18</v>
      </c>
      <c r="L3060" s="62">
        <f>SUM(L3059)</f>
        <v>534.6</v>
      </c>
      <c r="M3060" s="62">
        <f>SUM(M3059)</f>
        <v>490.4</v>
      </c>
      <c r="N3060" s="62">
        <f>SUM(N3059)</f>
        <v>304.64999999999998</v>
      </c>
      <c r="O3060" s="143">
        <f>SUM(O3059)</f>
        <v>32</v>
      </c>
      <c r="P3060" s="350" t="s">
        <v>18</v>
      </c>
      <c r="Q3060" s="62">
        <f>Q3059</f>
        <v>6080231</v>
      </c>
      <c r="R3060" s="391">
        <f t="shared" ref="R3060:V3060" si="1993">R3059</f>
        <v>0</v>
      </c>
      <c r="S3060" s="62">
        <f t="shared" si="1993"/>
        <v>1191611.1200000001</v>
      </c>
      <c r="T3060" s="62">
        <f t="shared" si="1993"/>
        <v>4379397.18</v>
      </c>
      <c r="U3060" s="62">
        <f t="shared" si="1993"/>
        <v>509222.7</v>
      </c>
      <c r="V3060" s="62">
        <f t="shared" si="1993"/>
        <v>0</v>
      </c>
      <c r="W3060" s="109" t="s">
        <v>18</v>
      </c>
      <c r="X3060" s="109" t="s">
        <v>18</v>
      </c>
      <c r="Y3060" s="110" t="s">
        <v>18</v>
      </c>
    </row>
    <row r="3061" spans="1:25" ht="15" x14ac:dyDescent="0.2">
      <c r="A3061" s="484" t="s">
        <v>1457</v>
      </c>
      <c r="B3061" s="97" t="s">
        <v>2100</v>
      </c>
      <c r="C3061" s="97">
        <v>10</v>
      </c>
      <c r="D3061" s="211" t="s">
        <v>2129</v>
      </c>
      <c r="E3061" s="951" t="s">
        <v>256</v>
      </c>
      <c r="F3061" s="184" t="s">
        <v>450</v>
      </c>
      <c r="G3061" s="156" t="s">
        <v>38</v>
      </c>
      <c r="H3061" s="953">
        <v>1978</v>
      </c>
      <c r="I3061" s="953"/>
      <c r="J3061" s="156" t="s">
        <v>105</v>
      </c>
      <c r="K3061" s="156">
        <v>2</v>
      </c>
      <c r="L3061" s="150">
        <v>831.4</v>
      </c>
      <c r="M3061" s="150">
        <v>731.4</v>
      </c>
      <c r="N3061" s="150">
        <v>459.45</v>
      </c>
      <c r="O3061" s="134">
        <v>29</v>
      </c>
      <c r="P3061" s="336" t="s">
        <v>2129</v>
      </c>
      <c r="Q3061" s="150">
        <v>7800281</v>
      </c>
      <c r="R3061" s="371">
        <v>0</v>
      </c>
      <c r="S3061" s="150">
        <v>1528708.63</v>
      </c>
      <c r="T3061" s="150">
        <v>5618294.5300000003</v>
      </c>
      <c r="U3061" s="150">
        <v>653277.84</v>
      </c>
      <c r="V3061" s="150">
        <v>0</v>
      </c>
      <c r="W3061" s="956">
        <f>Q3061/L3061</f>
        <v>9382.1036805388503</v>
      </c>
      <c r="X3061" s="956">
        <v>5521.79</v>
      </c>
      <c r="Y3061" s="157">
        <v>44926</v>
      </c>
    </row>
    <row r="3062" spans="1:25" x14ac:dyDescent="0.2">
      <c r="A3062" s="437"/>
      <c r="B3062" s="34"/>
      <c r="C3062" s="34"/>
      <c r="D3062" s="132"/>
      <c r="E3062" s="951"/>
      <c r="F3062" s="39" t="s">
        <v>31</v>
      </c>
      <c r="G3062" s="283" t="s">
        <v>18</v>
      </c>
      <c r="H3062" s="283" t="s">
        <v>18</v>
      </c>
      <c r="I3062" s="283" t="s">
        <v>18</v>
      </c>
      <c r="J3062" s="283" t="s">
        <v>18</v>
      </c>
      <c r="K3062" s="283" t="s">
        <v>18</v>
      </c>
      <c r="L3062" s="62">
        <f>SUM(L3061)</f>
        <v>831.4</v>
      </c>
      <c r="M3062" s="62">
        <f>SUM(M3061)</f>
        <v>731.4</v>
      </c>
      <c r="N3062" s="62">
        <f>SUM(N3061)</f>
        <v>459.45</v>
      </c>
      <c r="O3062" s="143">
        <f>SUM(O3061)</f>
        <v>29</v>
      </c>
      <c r="P3062" s="350" t="s">
        <v>18</v>
      </c>
      <c r="Q3062" s="62">
        <f>Q3061</f>
        <v>7800281</v>
      </c>
      <c r="R3062" s="391">
        <f t="shared" ref="R3062:U3062" si="1994">R3061</f>
        <v>0</v>
      </c>
      <c r="S3062" s="62">
        <f t="shared" si="1994"/>
        <v>1528708.63</v>
      </c>
      <c r="T3062" s="62">
        <f t="shared" si="1994"/>
        <v>5618294.5300000003</v>
      </c>
      <c r="U3062" s="62">
        <f t="shared" si="1994"/>
        <v>653277.84</v>
      </c>
      <c r="V3062" s="62">
        <v>0</v>
      </c>
      <c r="W3062" s="109" t="s">
        <v>18</v>
      </c>
      <c r="X3062" s="109" t="s">
        <v>18</v>
      </c>
      <c r="Y3062" s="110" t="s">
        <v>18</v>
      </c>
    </row>
    <row r="3063" spans="1:25" ht="15" x14ac:dyDescent="0.2">
      <c r="A3063" s="484" t="s">
        <v>1372</v>
      </c>
      <c r="B3063" s="97" t="s">
        <v>1928</v>
      </c>
      <c r="C3063" s="97">
        <v>11</v>
      </c>
      <c r="D3063" s="211" t="s">
        <v>436</v>
      </c>
      <c r="E3063" s="951" t="s">
        <v>257</v>
      </c>
      <c r="F3063" s="184" t="s">
        <v>451</v>
      </c>
      <c r="G3063" s="156" t="s">
        <v>38</v>
      </c>
      <c r="H3063" s="953">
        <v>1960</v>
      </c>
      <c r="I3063" s="953"/>
      <c r="J3063" s="156" t="s">
        <v>105</v>
      </c>
      <c r="K3063" s="156">
        <v>2</v>
      </c>
      <c r="L3063" s="150">
        <v>441.8</v>
      </c>
      <c r="M3063" s="150">
        <v>400.5</v>
      </c>
      <c r="N3063" s="150">
        <v>244.8</v>
      </c>
      <c r="O3063" s="134">
        <v>18</v>
      </c>
      <c r="P3063" s="336" t="s">
        <v>436</v>
      </c>
      <c r="Q3063" s="150">
        <v>1407778</v>
      </c>
      <c r="R3063" s="371">
        <v>0</v>
      </c>
      <c r="S3063" s="150">
        <v>275898.06</v>
      </c>
      <c r="T3063" s="150">
        <v>1013977.76</v>
      </c>
      <c r="U3063" s="150">
        <v>117902.18</v>
      </c>
      <c r="V3063" s="150">
        <v>0</v>
      </c>
      <c r="W3063" s="956">
        <f>Q3063/L3063</f>
        <v>3186.4599366229063</v>
      </c>
      <c r="X3063" s="956">
        <v>3254.65</v>
      </c>
      <c r="Y3063" s="157">
        <v>44926</v>
      </c>
    </row>
    <row r="3064" spans="1:25" x14ac:dyDescent="0.2">
      <c r="A3064" s="437"/>
      <c r="B3064" s="34"/>
      <c r="C3064" s="34"/>
      <c r="D3064" s="132"/>
      <c r="E3064" s="951"/>
      <c r="F3064" s="39" t="s">
        <v>31</v>
      </c>
      <c r="G3064" s="283" t="s">
        <v>18</v>
      </c>
      <c r="H3064" s="283" t="s">
        <v>18</v>
      </c>
      <c r="I3064" s="283" t="s">
        <v>18</v>
      </c>
      <c r="J3064" s="283" t="s">
        <v>18</v>
      </c>
      <c r="K3064" s="283" t="s">
        <v>18</v>
      </c>
      <c r="L3064" s="62">
        <f>SUM(L3063)</f>
        <v>441.8</v>
      </c>
      <c r="M3064" s="62">
        <f>SUM(M3063)</f>
        <v>400.5</v>
      </c>
      <c r="N3064" s="62">
        <f>SUM(N3063)</f>
        <v>244.8</v>
      </c>
      <c r="O3064" s="143">
        <f>SUM(O3063)</f>
        <v>18</v>
      </c>
      <c r="P3064" s="350" t="s">
        <v>18</v>
      </c>
      <c r="Q3064" s="62">
        <f>Q3063</f>
        <v>1407778</v>
      </c>
      <c r="R3064" s="391">
        <f t="shared" ref="R3064:U3064" si="1995">R3063</f>
        <v>0</v>
      </c>
      <c r="S3064" s="62">
        <f t="shared" si="1995"/>
        <v>275898.06</v>
      </c>
      <c r="T3064" s="62">
        <f t="shared" si="1995"/>
        <v>1013977.76</v>
      </c>
      <c r="U3064" s="62">
        <f t="shared" si="1995"/>
        <v>117902.18</v>
      </c>
      <c r="V3064" s="62">
        <v>0</v>
      </c>
      <c r="W3064" s="109" t="s">
        <v>18</v>
      </c>
      <c r="X3064" s="109" t="s">
        <v>18</v>
      </c>
      <c r="Y3064" s="110" t="s">
        <v>18</v>
      </c>
    </row>
    <row r="3065" spans="1:25" ht="15" x14ac:dyDescent="0.2">
      <c r="A3065" s="484" t="s">
        <v>1373</v>
      </c>
      <c r="B3065" s="97" t="s">
        <v>1929</v>
      </c>
      <c r="C3065" s="97">
        <v>8</v>
      </c>
      <c r="D3065" s="211" t="s">
        <v>45</v>
      </c>
      <c r="E3065" s="951" t="s">
        <v>258</v>
      </c>
      <c r="F3065" s="184" t="s">
        <v>452</v>
      </c>
      <c r="G3065" s="156" t="s">
        <v>38</v>
      </c>
      <c r="H3065" s="953">
        <v>1974</v>
      </c>
      <c r="I3065" s="953">
        <v>2006</v>
      </c>
      <c r="J3065" s="156" t="s">
        <v>105</v>
      </c>
      <c r="K3065" s="156">
        <v>2</v>
      </c>
      <c r="L3065" s="150">
        <v>538.5</v>
      </c>
      <c r="M3065" s="150">
        <v>497.5</v>
      </c>
      <c r="N3065" s="150">
        <v>294.98</v>
      </c>
      <c r="O3065" s="134">
        <v>30</v>
      </c>
      <c r="P3065" s="336" t="s">
        <v>45</v>
      </c>
      <c r="Q3065" s="150">
        <v>2132670</v>
      </c>
      <c r="R3065" s="371">
        <v>0</v>
      </c>
      <c r="S3065" s="150">
        <v>417963.28</v>
      </c>
      <c r="T3065" s="150">
        <v>1536094.42</v>
      </c>
      <c r="U3065" s="150">
        <v>178612.3</v>
      </c>
      <c r="V3065" s="150">
        <v>0</v>
      </c>
      <c r="W3065" s="956">
        <f>Q3065/N3065</f>
        <v>7229.8799918638551</v>
      </c>
      <c r="X3065" s="956">
        <v>9014.07</v>
      </c>
      <c r="Y3065" s="157">
        <v>44926</v>
      </c>
    </row>
    <row r="3066" spans="1:25" x14ac:dyDescent="0.2">
      <c r="A3066" s="437"/>
      <c r="B3066" s="34"/>
      <c r="C3066" s="34"/>
      <c r="D3066" s="132"/>
      <c r="E3066" s="951"/>
      <c r="F3066" s="39" t="s">
        <v>31</v>
      </c>
      <c r="G3066" s="283" t="s">
        <v>18</v>
      </c>
      <c r="H3066" s="283" t="s">
        <v>18</v>
      </c>
      <c r="I3066" s="283" t="s">
        <v>18</v>
      </c>
      <c r="J3066" s="283" t="s">
        <v>18</v>
      </c>
      <c r="K3066" s="283" t="s">
        <v>18</v>
      </c>
      <c r="L3066" s="62">
        <f>SUM(L3065)</f>
        <v>538.5</v>
      </c>
      <c r="M3066" s="62">
        <f>SUM(M3065)</f>
        <v>497.5</v>
      </c>
      <c r="N3066" s="62">
        <f>SUM(N3065)</f>
        <v>294.98</v>
      </c>
      <c r="O3066" s="143">
        <f>SUM(O3065)</f>
        <v>30</v>
      </c>
      <c r="P3066" s="350" t="s">
        <v>18</v>
      </c>
      <c r="Q3066" s="62">
        <f>Q3065</f>
        <v>2132670</v>
      </c>
      <c r="R3066" s="391">
        <f t="shared" ref="R3066:U3066" si="1996">R3065</f>
        <v>0</v>
      </c>
      <c r="S3066" s="62">
        <f t="shared" si="1996"/>
        <v>417963.28</v>
      </c>
      <c r="T3066" s="62">
        <f t="shared" si="1996"/>
        <v>1536094.42</v>
      </c>
      <c r="U3066" s="62">
        <f t="shared" si="1996"/>
        <v>178612.3</v>
      </c>
      <c r="V3066" s="62">
        <v>0</v>
      </c>
      <c r="W3066" s="109" t="s">
        <v>18</v>
      </c>
      <c r="X3066" s="109" t="s">
        <v>18</v>
      </c>
      <c r="Y3066" s="110" t="s">
        <v>18</v>
      </c>
    </row>
    <row r="3067" spans="1:25" ht="15" x14ac:dyDescent="0.2">
      <c r="A3067" s="484" t="s">
        <v>1374</v>
      </c>
      <c r="B3067" s="97" t="s">
        <v>1930</v>
      </c>
      <c r="C3067" s="97">
        <v>8</v>
      </c>
      <c r="D3067" s="211" t="s">
        <v>45</v>
      </c>
      <c r="E3067" s="951" t="s">
        <v>453</v>
      </c>
      <c r="F3067" s="184" t="s">
        <v>454</v>
      </c>
      <c r="G3067" s="156" t="s">
        <v>38</v>
      </c>
      <c r="H3067" s="953">
        <v>1974</v>
      </c>
      <c r="I3067" s="953">
        <v>2006</v>
      </c>
      <c r="J3067" s="156" t="s">
        <v>105</v>
      </c>
      <c r="K3067" s="156">
        <v>2</v>
      </c>
      <c r="L3067" s="150">
        <v>544.29999999999995</v>
      </c>
      <c r="M3067" s="150">
        <v>502.7</v>
      </c>
      <c r="N3067" s="150">
        <v>298.56</v>
      </c>
      <c r="O3067" s="134">
        <v>18</v>
      </c>
      <c r="P3067" s="336" t="s">
        <v>45</v>
      </c>
      <c r="Q3067" s="150">
        <v>2158553</v>
      </c>
      <c r="R3067" s="371">
        <v>0</v>
      </c>
      <c r="S3067" s="150">
        <v>423035.86</v>
      </c>
      <c r="T3067" s="150">
        <v>1554737.1400000001</v>
      </c>
      <c r="U3067" s="150">
        <v>180780</v>
      </c>
      <c r="V3067" s="150">
        <v>0</v>
      </c>
      <c r="W3067" s="956">
        <f>Q3067/N3067</f>
        <v>7229.8800911039652</v>
      </c>
      <c r="X3067" s="956">
        <v>9014.07</v>
      </c>
      <c r="Y3067" s="157">
        <v>44926</v>
      </c>
    </row>
    <row r="3068" spans="1:25" ht="13.5" thickBot="1" x14ac:dyDescent="0.25">
      <c r="A3068" s="437"/>
      <c r="B3068" s="34"/>
      <c r="C3068" s="34"/>
      <c r="D3068" s="132"/>
      <c r="E3068" s="420"/>
      <c r="F3068" s="42" t="s">
        <v>31</v>
      </c>
      <c r="G3068" s="83" t="s">
        <v>18</v>
      </c>
      <c r="H3068" s="83" t="s">
        <v>18</v>
      </c>
      <c r="I3068" s="83" t="s">
        <v>18</v>
      </c>
      <c r="J3068" s="83" t="s">
        <v>18</v>
      </c>
      <c r="K3068" s="83" t="s">
        <v>18</v>
      </c>
      <c r="L3068" s="78">
        <f>SUM(L3067)</f>
        <v>544.29999999999995</v>
      </c>
      <c r="M3068" s="78">
        <f>SUM(M3067)</f>
        <v>502.7</v>
      </c>
      <c r="N3068" s="78">
        <f>SUM(N3067)</f>
        <v>298.56</v>
      </c>
      <c r="O3068" s="146">
        <f>SUM(O3067)</f>
        <v>18</v>
      </c>
      <c r="P3068" s="344" t="s">
        <v>18</v>
      </c>
      <c r="Q3068" s="78">
        <f>Q3067</f>
        <v>2158553</v>
      </c>
      <c r="R3068" s="387">
        <f t="shared" ref="R3068:U3068" si="1997">R3067</f>
        <v>0</v>
      </c>
      <c r="S3068" s="78">
        <f t="shared" si="1997"/>
        <v>423035.86</v>
      </c>
      <c r="T3068" s="78">
        <f t="shared" si="1997"/>
        <v>1554737.1400000001</v>
      </c>
      <c r="U3068" s="78">
        <f t="shared" si="1997"/>
        <v>180780</v>
      </c>
      <c r="V3068" s="78">
        <v>0</v>
      </c>
      <c r="W3068" s="128" t="s">
        <v>18</v>
      </c>
      <c r="X3068" s="128" t="s">
        <v>18</v>
      </c>
      <c r="Y3068" s="129" t="s">
        <v>18</v>
      </c>
    </row>
    <row r="3069" spans="1:25" ht="13.5" thickBot="1" x14ac:dyDescent="0.25">
      <c r="A3069" s="437"/>
      <c r="B3069" s="34"/>
      <c r="C3069" s="34"/>
      <c r="D3069" s="132"/>
      <c r="E3069" s="55" t="s">
        <v>259</v>
      </c>
      <c r="F3069" s="33" t="s">
        <v>154</v>
      </c>
      <c r="G3069" s="27" t="s">
        <v>18</v>
      </c>
      <c r="H3069" s="27" t="s">
        <v>18</v>
      </c>
      <c r="I3069" s="27" t="s">
        <v>18</v>
      </c>
      <c r="J3069" s="27" t="s">
        <v>18</v>
      </c>
      <c r="K3069" s="27" t="s">
        <v>18</v>
      </c>
      <c r="L3069" s="28">
        <f>L3071+L3073+L3075</f>
        <v>1980.3000000000002</v>
      </c>
      <c r="M3069" s="28">
        <f>M3071+M3073+M3075</f>
        <v>1741.7</v>
      </c>
      <c r="N3069" s="28">
        <f>N3071+N3073+N3075</f>
        <v>1202.3</v>
      </c>
      <c r="O3069" s="136">
        <f>O3071+O3073+O3075</f>
        <v>58</v>
      </c>
      <c r="P3069" s="335" t="s">
        <v>18</v>
      </c>
      <c r="Q3069" s="28">
        <f>Q3071+Q3073+Q3075</f>
        <v>803685</v>
      </c>
      <c r="R3069" s="373">
        <f t="shared" ref="R3069:U3069" si="1998">R3071+R3073+R3075</f>
        <v>0</v>
      </c>
      <c r="S3069" s="28">
        <f t="shared" si="1998"/>
        <v>585359.01</v>
      </c>
      <c r="T3069" s="28">
        <f t="shared" si="1998"/>
        <v>0</v>
      </c>
      <c r="U3069" s="28">
        <f t="shared" si="1998"/>
        <v>218325.99</v>
      </c>
      <c r="V3069" s="28">
        <v>0</v>
      </c>
      <c r="W3069" s="101" t="s">
        <v>18</v>
      </c>
      <c r="X3069" s="101" t="s">
        <v>18</v>
      </c>
      <c r="Y3069" s="102" t="s">
        <v>18</v>
      </c>
    </row>
    <row r="3070" spans="1:25" ht="15" x14ac:dyDescent="0.2">
      <c r="A3070" s="484" t="s">
        <v>1276</v>
      </c>
      <c r="B3070" s="97" t="s">
        <v>1931</v>
      </c>
      <c r="C3070" s="97">
        <v>4</v>
      </c>
      <c r="D3070" s="211" t="s">
        <v>2273</v>
      </c>
      <c r="E3070" s="333" t="s">
        <v>260</v>
      </c>
      <c r="F3070" s="319" t="s">
        <v>455</v>
      </c>
      <c r="G3070" s="205" t="s">
        <v>38</v>
      </c>
      <c r="H3070" s="206">
        <v>1983</v>
      </c>
      <c r="I3070" s="206"/>
      <c r="J3070" s="205" t="s">
        <v>105</v>
      </c>
      <c r="K3070" s="205">
        <v>2</v>
      </c>
      <c r="L3070" s="176">
        <v>302.2</v>
      </c>
      <c r="M3070" s="176">
        <v>260</v>
      </c>
      <c r="N3070" s="176">
        <v>187.4</v>
      </c>
      <c r="O3070" s="208">
        <v>9</v>
      </c>
      <c r="P3070" s="343" t="s">
        <v>2115</v>
      </c>
      <c r="Q3070" s="176">
        <v>122645</v>
      </c>
      <c r="R3070" s="385">
        <v>0</v>
      </c>
      <c r="S3070" s="176">
        <f>Q3070-U3070</f>
        <v>89327.73000000001</v>
      </c>
      <c r="T3070" s="176">
        <v>0</v>
      </c>
      <c r="U3070" s="176">
        <v>33317.269999999997</v>
      </c>
      <c r="V3070" s="176">
        <v>0</v>
      </c>
      <c r="W3070" s="209">
        <f>Q3070/L3070</f>
        <v>405.8405029781602</v>
      </c>
      <c r="X3070" s="209">
        <v>405.84</v>
      </c>
      <c r="Y3070" s="210">
        <v>44926</v>
      </c>
    </row>
    <row r="3071" spans="1:25" x14ac:dyDescent="0.2">
      <c r="A3071" s="437"/>
      <c r="B3071" s="34"/>
      <c r="C3071" s="34"/>
      <c r="D3071" s="132"/>
      <c r="E3071" s="951"/>
      <c r="F3071" s="39" t="s">
        <v>31</v>
      </c>
      <c r="G3071" s="283" t="s">
        <v>18</v>
      </c>
      <c r="H3071" s="283" t="s">
        <v>18</v>
      </c>
      <c r="I3071" s="283" t="s">
        <v>18</v>
      </c>
      <c r="J3071" s="283" t="s">
        <v>18</v>
      </c>
      <c r="K3071" s="283" t="s">
        <v>18</v>
      </c>
      <c r="L3071" s="514">
        <f>L3070</f>
        <v>302.2</v>
      </c>
      <c r="M3071" s="514">
        <f>M3070</f>
        <v>260</v>
      </c>
      <c r="N3071" s="514">
        <f>N3070</f>
        <v>187.4</v>
      </c>
      <c r="O3071" s="515">
        <f>O3070</f>
        <v>9</v>
      </c>
      <c r="P3071" s="503" t="s">
        <v>18</v>
      </c>
      <c r="Q3071" s="62">
        <f t="shared" ref="Q3071:U3071" si="1999">Q3070</f>
        <v>122645</v>
      </c>
      <c r="R3071" s="391">
        <f t="shared" si="1999"/>
        <v>0</v>
      </c>
      <c r="S3071" s="62">
        <f t="shared" si="1999"/>
        <v>89327.73000000001</v>
      </c>
      <c r="T3071" s="62">
        <f t="shared" si="1999"/>
        <v>0</v>
      </c>
      <c r="U3071" s="62">
        <f t="shared" si="1999"/>
        <v>33317.269999999997</v>
      </c>
      <c r="V3071" s="62">
        <v>0</v>
      </c>
      <c r="W3071" s="109" t="s">
        <v>18</v>
      </c>
      <c r="X3071" s="109" t="s">
        <v>18</v>
      </c>
      <c r="Y3071" s="574" t="s">
        <v>18</v>
      </c>
    </row>
    <row r="3072" spans="1:25" ht="15" x14ac:dyDescent="0.2">
      <c r="A3072" s="484" t="s">
        <v>1375</v>
      </c>
      <c r="B3072" s="97" t="s">
        <v>1932</v>
      </c>
      <c r="C3072" s="97">
        <v>4</v>
      </c>
      <c r="D3072" s="211" t="s">
        <v>2273</v>
      </c>
      <c r="E3072" s="951" t="s">
        <v>261</v>
      </c>
      <c r="F3072" s="184" t="s">
        <v>456</v>
      </c>
      <c r="G3072" s="156" t="s">
        <v>38</v>
      </c>
      <c r="H3072" s="953">
        <v>1989</v>
      </c>
      <c r="I3072" s="953"/>
      <c r="J3072" s="156" t="s">
        <v>105</v>
      </c>
      <c r="K3072" s="156">
        <v>2</v>
      </c>
      <c r="L3072" s="150">
        <v>833.5</v>
      </c>
      <c r="M3072" s="150">
        <v>738.1</v>
      </c>
      <c r="N3072" s="150">
        <v>515.9</v>
      </c>
      <c r="O3072" s="134">
        <v>20</v>
      </c>
      <c r="P3072" s="336" t="s">
        <v>2115</v>
      </c>
      <c r="Q3072" s="150">
        <v>338268</v>
      </c>
      <c r="R3072" s="371">
        <v>0</v>
      </c>
      <c r="S3072" s="150">
        <f>Q3072-U3072</f>
        <v>246375.41</v>
      </c>
      <c r="T3072" s="150">
        <v>0</v>
      </c>
      <c r="U3072" s="150">
        <v>91892.59</v>
      </c>
      <c r="V3072" s="150">
        <v>0</v>
      </c>
      <c r="W3072" s="956">
        <f>Q3072/L3072</f>
        <v>405.84043191361729</v>
      </c>
      <c r="X3072" s="956">
        <v>405.84</v>
      </c>
      <c r="Y3072" s="642">
        <v>44926</v>
      </c>
    </row>
    <row r="3073" spans="1:25" x14ac:dyDescent="0.2">
      <c r="A3073" s="437"/>
      <c r="B3073" s="34"/>
      <c r="C3073" s="34"/>
      <c r="D3073" s="132"/>
      <c r="E3073" s="951"/>
      <c r="F3073" s="39" t="s">
        <v>31</v>
      </c>
      <c r="G3073" s="283" t="s">
        <v>18</v>
      </c>
      <c r="H3073" s="283" t="s">
        <v>18</v>
      </c>
      <c r="I3073" s="283" t="s">
        <v>18</v>
      </c>
      <c r="J3073" s="283" t="s">
        <v>18</v>
      </c>
      <c r="K3073" s="283" t="s">
        <v>18</v>
      </c>
      <c r="L3073" s="514">
        <f>L3072</f>
        <v>833.5</v>
      </c>
      <c r="M3073" s="514">
        <f>M3072</f>
        <v>738.1</v>
      </c>
      <c r="N3073" s="514">
        <f>N3072</f>
        <v>515.9</v>
      </c>
      <c r="O3073" s="515">
        <f>O3072</f>
        <v>20</v>
      </c>
      <c r="P3073" s="503" t="s">
        <v>18</v>
      </c>
      <c r="Q3073" s="62">
        <f t="shared" ref="Q3073:U3073" si="2000">Q3072</f>
        <v>338268</v>
      </c>
      <c r="R3073" s="391">
        <f t="shared" si="2000"/>
        <v>0</v>
      </c>
      <c r="S3073" s="62">
        <f t="shared" si="2000"/>
        <v>246375.41</v>
      </c>
      <c r="T3073" s="62">
        <f t="shared" si="2000"/>
        <v>0</v>
      </c>
      <c r="U3073" s="62">
        <f t="shared" si="2000"/>
        <v>91892.59</v>
      </c>
      <c r="V3073" s="62">
        <v>0</v>
      </c>
      <c r="W3073" s="109" t="s">
        <v>18</v>
      </c>
      <c r="X3073" s="109" t="s">
        <v>18</v>
      </c>
      <c r="Y3073" s="574" t="s">
        <v>18</v>
      </c>
    </row>
    <row r="3074" spans="1:25" ht="15" x14ac:dyDescent="0.2">
      <c r="A3074" s="484" t="s">
        <v>1376</v>
      </c>
      <c r="B3074" s="97" t="s">
        <v>1933</v>
      </c>
      <c r="C3074" s="97">
        <v>4</v>
      </c>
      <c r="D3074" s="211" t="s">
        <v>2273</v>
      </c>
      <c r="E3074" s="951" t="s">
        <v>457</v>
      </c>
      <c r="F3074" s="184" t="s">
        <v>458</v>
      </c>
      <c r="G3074" s="156" t="s">
        <v>38</v>
      </c>
      <c r="H3074" s="953">
        <v>1989</v>
      </c>
      <c r="I3074" s="953"/>
      <c r="J3074" s="156" t="s">
        <v>105</v>
      </c>
      <c r="K3074" s="156">
        <v>2</v>
      </c>
      <c r="L3074" s="150">
        <v>844.6</v>
      </c>
      <c r="M3074" s="150">
        <v>743.6</v>
      </c>
      <c r="N3074" s="150">
        <v>499</v>
      </c>
      <c r="O3074" s="134">
        <v>29</v>
      </c>
      <c r="P3074" s="336" t="s">
        <v>2115</v>
      </c>
      <c r="Q3074" s="150">
        <v>342772</v>
      </c>
      <c r="R3074" s="371">
        <v>0</v>
      </c>
      <c r="S3074" s="150">
        <f>Q3074-U3074</f>
        <v>249655.87</v>
      </c>
      <c r="T3074" s="150">
        <v>0</v>
      </c>
      <c r="U3074" s="150">
        <v>93116.13</v>
      </c>
      <c r="V3074" s="150">
        <v>0</v>
      </c>
      <c r="W3074" s="956">
        <f>Q3074/L3074</f>
        <v>405.83945062751599</v>
      </c>
      <c r="X3074" s="956">
        <v>405.84</v>
      </c>
      <c r="Y3074" s="642">
        <v>44926</v>
      </c>
    </row>
    <row r="3075" spans="1:25" ht="13.5" thickBot="1" x14ac:dyDescent="0.25">
      <c r="A3075" s="437"/>
      <c r="B3075" s="34"/>
      <c r="C3075" s="34"/>
      <c r="D3075" s="132"/>
      <c r="E3075" s="322"/>
      <c r="F3075" s="42" t="s">
        <v>31</v>
      </c>
      <c r="G3075" s="83" t="s">
        <v>18</v>
      </c>
      <c r="H3075" s="83" t="s">
        <v>18</v>
      </c>
      <c r="I3075" s="83" t="s">
        <v>18</v>
      </c>
      <c r="J3075" s="83" t="s">
        <v>18</v>
      </c>
      <c r="K3075" s="83" t="s">
        <v>18</v>
      </c>
      <c r="L3075" s="220">
        <f>L3074</f>
        <v>844.6</v>
      </c>
      <c r="M3075" s="220">
        <f>M3074</f>
        <v>743.6</v>
      </c>
      <c r="N3075" s="220">
        <f>N3074</f>
        <v>499</v>
      </c>
      <c r="O3075" s="221">
        <f>O3074</f>
        <v>29</v>
      </c>
      <c r="P3075" s="344" t="s">
        <v>18</v>
      </c>
      <c r="Q3075" s="78">
        <f t="shared" ref="Q3075:U3075" si="2001">Q3074</f>
        <v>342772</v>
      </c>
      <c r="R3075" s="387">
        <f t="shared" si="2001"/>
        <v>0</v>
      </c>
      <c r="S3075" s="78">
        <f t="shared" si="2001"/>
        <v>249655.87</v>
      </c>
      <c r="T3075" s="78">
        <f t="shared" si="2001"/>
        <v>0</v>
      </c>
      <c r="U3075" s="78">
        <f t="shared" si="2001"/>
        <v>93116.13</v>
      </c>
      <c r="V3075" s="78">
        <v>0</v>
      </c>
      <c r="W3075" s="128" t="s">
        <v>18</v>
      </c>
      <c r="X3075" s="128" t="s">
        <v>18</v>
      </c>
      <c r="Y3075" s="129" t="s">
        <v>18</v>
      </c>
    </row>
    <row r="3076" spans="1:25" ht="13.5" thickBot="1" x14ac:dyDescent="0.25">
      <c r="A3076" s="437"/>
      <c r="B3076" s="34"/>
      <c r="C3076" s="34"/>
      <c r="D3076" s="132"/>
      <c r="E3076" s="54" t="s">
        <v>70</v>
      </c>
      <c r="F3076" s="33" t="s">
        <v>312</v>
      </c>
      <c r="G3076" s="27" t="s">
        <v>18</v>
      </c>
      <c r="H3076" s="27" t="s">
        <v>18</v>
      </c>
      <c r="I3076" s="27" t="s">
        <v>18</v>
      </c>
      <c r="J3076" s="27" t="s">
        <v>18</v>
      </c>
      <c r="K3076" s="27" t="s">
        <v>18</v>
      </c>
      <c r="L3076" s="28">
        <f>L3077+L3078+L3090</f>
        <v>5601.54</v>
      </c>
      <c r="M3076" s="28">
        <f>M3077+M3078+M3090</f>
        <v>4519.4000000000005</v>
      </c>
      <c r="N3076" s="28">
        <f>N3077+N3078+N3090</f>
        <v>1071.9099999999999</v>
      </c>
      <c r="O3076" s="136">
        <f>O3077+O3078+O3090</f>
        <v>180</v>
      </c>
      <c r="P3076" s="335" t="s">
        <v>18</v>
      </c>
      <c r="Q3076" s="28">
        <f t="shared" ref="Q3076:V3076" si="2002">Q3077+Q3078+Q3090+Q3094+Q3095</f>
        <v>9845183</v>
      </c>
      <c r="R3076" s="373">
        <f t="shared" si="2002"/>
        <v>0</v>
      </c>
      <c r="S3076" s="28">
        <f t="shared" si="2002"/>
        <v>7139704.0299999993</v>
      </c>
      <c r="T3076" s="28">
        <f t="shared" si="2002"/>
        <v>0</v>
      </c>
      <c r="U3076" s="28">
        <f t="shared" si="2002"/>
        <v>2705478.9699999997</v>
      </c>
      <c r="V3076" s="28">
        <f t="shared" si="2002"/>
        <v>0</v>
      </c>
      <c r="W3076" s="101" t="s">
        <v>18</v>
      </c>
      <c r="X3076" s="101" t="s">
        <v>18</v>
      </c>
      <c r="Y3076" s="102" t="s">
        <v>18</v>
      </c>
    </row>
    <row r="3077" spans="1:25" ht="13.5" thickBot="1" x14ac:dyDescent="0.25">
      <c r="A3077" s="437"/>
      <c r="B3077" s="34"/>
      <c r="C3077" s="34"/>
      <c r="D3077" s="132"/>
      <c r="E3077" s="55" t="s">
        <v>262</v>
      </c>
      <c r="F3077" s="33" t="s">
        <v>410</v>
      </c>
      <c r="G3077" s="27" t="s">
        <v>18</v>
      </c>
      <c r="H3077" s="27" t="s">
        <v>18</v>
      </c>
      <c r="I3077" s="27" t="s">
        <v>18</v>
      </c>
      <c r="J3077" s="27" t="s">
        <v>18</v>
      </c>
      <c r="K3077" s="27" t="s">
        <v>18</v>
      </c>
      <c r="L3077" s="28">
        <v>0</v>
      </c>
      <c r="M3077" s="28">
        <v>0</v>
      </c>
      <c r="N3077" s="28">
        <v>0</v>
      </c>
      <c r="O3077" s="136">
        <v>0</v>
      </c>
      <c r="P3077" s="335" t="s">
        <v>18</v>
      </c>
      <c r="Q3077" s="28">
        <v>0</v>
      </c>
      <c r="R3077" s="373">
        <v>0</v>
      </c>
      <c r="S3077" s="28">
        <v>0</v>
      </c>
      <c r="T3077" s="28">
        <v>0</v>
      </c>
      <c r="U3077" s="28">
        <v>0</v>
      </c>
      <c r="V3077" s="28">
        <v>0</v>
      </c>
      <c r="W3077" s="101" t="s">
        <v>18</v>
      </c>
      <c r="X3077" s="101" t="s">
        <v>18</v>
      </c>
      <c r="Y3077" s="102" t="s">
        <v>18</v>
      </c>
    </row>
    <row r="3078" spans="1:25" ht="13.5" thickBot="1" x14ac:dyDescent="0.25">
      <c r="A3078" s="437"/>
      <c r="B3078" s="34"/>
      <c r="C3078" s="34"/>
      <c r="D3078" s="132"/>
      <c r="E3078" s="55" t="s">
        <v>264</v>
      </c>
      <c r="F3078" s="33" t="s">
        <v>155</v>
      </c>
      <c r="G3078" s="27" t="s">
        <v>18</v>
      </c>
      <c r="H3078" s="27" t="s">
        <v>18</v>
      </c>
      <c r="I3078" s="27" t="s">
        <v>18</v>
      </c>
      <c r="J3078" s="27" t="s">
        <v>18</v>
      </c>
      <c r="K3078" s="27" t="s">
        <v>18</v>
      </c>
      <c r="L3078" s="28">
        <f>L3080+L3082+L3084+L3086+L3089</f>
        <v>4756.1400000000003</v>
      </c>
      <c r="M3078" s="28">
        <f t="shared" ref="M3078:O3078" si="2003">M3080+M3082+M3084+M3086+M3089</f>
        <v>3772.7000000000003</v>
      </c>
      <c r="N3078" s="28">
        <f t="shared" si="2003"/>
        <v>503.86</v>
      </c>
      <c r="O3078" s="136">
        <f t="shared" si="2003"/>
        <v>154</v>
      </c>
      <c r="P3078" s="335" t="s">
        <v>18</v>
      </c>
      <c r="Q3078" s="28">
        <f>Q3080+Q3082+Q3084+Q3086+Q3089</f>
        <v>6691092</v>
      </c>
      <c r="R3078" s="373">
        <f t="shared" ref="R3078:V3078" si="2004">R3080+R3082+R3084+R3086+R3089</f>
        <v>0</v>
      </c>
      <c r="S3078" s="28">
        <f t="shared" si="2004"/>
        <v>4790085.8499999996</v>
      </c>
      <c r="T3078" s="28">
        <f t="shared" si="2004"/>
        <v>0</v>
      </c>
      <c r="U3078" s="28">
        <f t="shared" si="2004"/>
        <v>1901006.15</v>
      </c>
      <c r="V3078" s="28">
        <f t="shared" si="2004"/>
        <v>0</v>
      </c>
      <c r="W3078" s="101" t="s">
        <v>18</v>
      </c>
      <c r="X3078" s="101" t="s">
        <v>18</v>
      </c>
      <c r="Y3078" s="119" t="s">
        <v>18</v>
      </c>
    </row>
    <row r="3079" spans="1:25" ht="15" x14ac:dyDescent="0.2">
      <c r="A3079" s="484" t="s">
        <v>1379</v>
      </c>
      <c r="B3079" s="97" t="s">
        <v>1936</v>
      </c>
      <c r="C3079" s="97">
        <v>8</v>
      </c>
      <c r="D3079" s="211" t="s">
        <v>45</v>
      </c>
      <c r="E3079" s="333" t="s">
        <v>265</v>
      </c>
      <c r="F3079" s="589" t="s">
        <v>459</v>
      </c>
      <c r="G3079" s="187" t="s">
        <v>38</v>
      </c>
      <c r="H3079" s="188">
        <v>1982</v>
      </c>
      <c r="I3079" s="188"/>
      <c r="J3079" s="187" t="s">
        <v>460</v>
      </c>
      <c r="K3079" s="187">
        <v>4</v>
      </c>
      <c r="L3079" s="191">
        <v>2029.54</v>
      </c>
      <c r="M3079" s="191">
        <v>1492.5</v>
      </c>
      <c r="N3079" s="191">
        <v>503.86</v>
      </c>
      <c r="O3079" s="189">
        <v>52</v>
      </c>
      <c r="P3079" s="343" t="s">
        <v>45</v>
      </c>
      <c r="Q3079" s="191">
        <v>3738611</v>
      </c>
      <c r="R3079" s="383">
        <v>0</v>
      </c>
      <c r="S3079" s="191">
        <v>2676434.23</v>
      </c>
      <c r="T3079" s="191">
        <v>0</v>
      </c>
      <c r="U3079" s="191">
        <v>1062176.77</v>
      </c>
      <c r="V3079" s="191">
        <v>0</v>
      </c>
      <c r="W3079" s="689">
        <f>Q3079/N3079</f>
        <v>7419.9400627158338</v>
      </c>
      <c r="X3079" s="192">
        <v>7419.94</v>
      </c>
      <c r="Y3079" s="201">
        <v>44926</v>
      </c>
    </row>
    <row r="3080" spans="1:25" x14ac:dyDescent="0.2">
      <c r="A3080" s="437"/>
      <c r="B3080" s="34"/>
      <c r="C3080" s="34"/>
      <c r="D3080" s="132"/>
      <c r="E3080" s="951"/>
      <c r="F3080" s="526" t="s">
        <v>31</v>
      </c>
      <c r="G3080" s="504" t="s">
        <v>18</v>
      </c>
      <c r="H3080" s="504" t="s">
        <v>18</v>
      </c>
      <c r="I3080" s="504" t="s">
        <v>18</v>
      </c>
      <c r="J3080" s="504" t="s">
        <v>18</v>
      </c>
      <c r="K3080" s="504" t="s">
        <v>18</v>
      </c>
      <c r="L3080" s="76">
        <f>L3079</f>
        <v>2029.54</v>
      </c>
      <c r="M3080" s="76">
        <f t="shared" ref="M3080" si="2005">M3079</f>
        <v>1492.5</v>
      </c>
      <c r="N3080" s="76">
        <v>503.86</v>
      </c>
      <c r="O3080" s="520">
        <f t="shared" ref="O3080" si="2006">O3079</f>
        <v>52</v>
      </c>
      <c r="P3080" s="521" t="s">
        <v>18</v>
      </c>
      <c r="Q3080" s="76">
        <f>SUM(Q3079:Q3079)</f>
        <v>3738611</v>
      </c>
      <c r="R3080" s="522">
        <f t="shared" ref="R3080:V3080" si="2007">SUM(R3079:R3079)</f>
        <v>0</v>
      </c>
      <c r="S3080" s="76">
        <f t="shared" si="2007"/>
        <v>2676434.23</v>
      </c>
      <c r="T3080" s="76">
        <f t="shared" si="2007"/>
        <v>0</v>
      </c>
      <c r="U3080" s="76">
        <f t="shared" si="2007"/>
        <v>1062176.77</v>
      </c>
      <c r="V3080" s="76">
        <f t="shared" si="2007"/>
        <v>0</v>
      </c>
      <c r="W3080" s="114" t="s">
        <v>18</v>
      </c>
      <c r="X3080" s="114" t="s">
        <v>18</v>
      </c>
      <c r="Y3080" s="575" t="s">
        <v>18</v>
      </c>
    </row>
    <row r="3081" spans="1:25" ht="15" x14ac:dyDescent="0.2">
      <c r="A3081" s="484" t="s">
        <v>1380</v>
      </c>
      <c r="B3081" s="97" t="s">
        <v>1937</v>
      </c>
      <c r="C3081" s="97">
        <v>1</v>
      </c>
      <c r="D3081" s="211" t="s">
        <v>2272</v>
      </c>
      <c r="E3081" s="951" t="s">
        <v>266</v>
      </c>
      <c r="F3081" s="36" t="s">
        <v>961</v>
      </c>
      <c r="G3081" s="68" t="s">
        <v>38</v>
      </c>
      <c r="H3081" s="69">
        <v>1969</v>
      </c>
      <c r="I3081" s="69"/>
      <c r="J3081" s="68" t="s">
        <v>110</v>
      </c>
      <c r="K3081" s="68">
        <v>2</v>
      </c>
      <c r="L3081" s="71">
        <v>369.9</v>
      </c>
      <c r="M3081" s="71">
        <v>343.7</v>
      </c>
      <c r="N3081" s="621">
        <v>0</v>
      </c>
      <c r="O3081" s="138">
        <v>12</v>
      </c>
      <c r="P3081" s="336" t="s">
        <v>2111</v>
      </c>
      <c r="Q3081" s="71">
        <v>290445</v>
      </c>
      <c r="R3081" s="380">
        <v>0</v>
      </c>
      <c r="S3081" s="71">
        <v>207926.66999999998</v>
      </c>
      <c r="T3081" s="71">
        <v>0</v>
      </c>
      <c r="U3081" s="71">
        <v>82518.33</v>
      </c>
      <c r="V3081" s="71">
        <v>0</v>
      </c>
      <c r="W3081" s="956">
        <f>Q3081/L3081</f>
        <v>785.19870235198709</v>
      </c>
      <c r="X3081" s="113">
        <v>785.2</v>
      </c>
      <c r="Y3081" s="120">
        <v>44926</v>
      </c>
    </row>
    <row r="3082" spans="1:25" x14ac:dyDescent="0.2">
      <c r="A3082" s="437"/>
      <c r="B3082" s="34"/>
      <c r="C3082" s="34"/>
      <c r="D3082" s="132"/>
      <c r="E3082" s="951"/>
      <c r="F3082" s="526" t="s">
        <v>31</v>
      </c>
      <c r="G3082" s="504" t="s">
        <v>18</v>
      </c>
      <c r="H3082" s="504" t="s">
        <v>18</v>
      </c>
      <c r="I3082" s="504" t="s">
        <v>18</v>
      </c>
      <c r="J3082" s="504" t="s">
        <v>18</v>
      </c>
      <c r="K3082" s="504" t="s">
        <v>18</v>
      </c>
      <c r="L3082" s="76">
        <f>L3081</f>
        <v>369.9</v>
      </c>
      <c r="M3082" s="76">
        <f t="shared" ref="M3082:O3082" si="2008">M3081</f>
        <v>343.7</v>
      </c>
      <c r="N3082" s="76">
        <f t="shared" si="2008"/>
        <v>0</v>
      </c>
      <c r="O3082" s="520">
        <f t="shared" si="2008"/>
        <v>12</v>
      </c>
      <c r="P3082" s="521" t="s">
        <v>18</v>
      </c>
      <c r="Q3082" s="76">
        <f>SUM(Q3081:Q3081)</f>
        <v>290445</v>
      </c>
      <c r="R3082" s="522">
        <f t="shared" ref="R3082:V3082" si="2009">SUM(R3081:R3081)</f>
        <v>0</v>
      </c>
      <c r="S3082" s="76">
        <f t="shared" si="2009"/>
        <v>207926.66999999998</v>
      </c>
      <c r="T3082" s="76">
        <f t="shared" si="2009"/>
        <v>0</v>
      </c>
      <c r="U3082" s="76">
        <f t="shared" si="2009"/>
        <v>82518.33</v>
      </c>
      <c r="V3082" s="76">
        <f t="shared" si="2009"/>
        <v>0</v>
      </c>
      <c r="W3082" s="114" t="s">
        <v>18</v>
      </c>
      <c r="X3082" s="114" t="s">
        <v>18</v>
      </c>
      <c r="Y3082" s="575" t="s">
        <v>18</v>
      </c>
    </row>
    <row r="3083" spans="1:25" ht="15" x14ac:dyDescent="0.2">
      <c r="A3083" s="484" t="s">
        <v>1381</v>
      </c>
      <c r="B3083" s="97" t="s">
        <v>1938</v>
      </c>
      <c r="C3083" s="97">
        <v>3</v>
      </c>
      <c r="D3083" s="211" t="s">
        <v>2274</v>
      </c>
      <c r="E3083" s="951" t="s">
        <v>267</v>
      </c>
      <c r="F3083" s="36" t="s">
        <v>462</v>
      </c>
      <c r="G3083" s="68" t="s">
        <v>38</v>
      </c>
      <c r="H3083" s="69">
        <v>1966</v>
      </c>
      <c r="I3083" s="69"/>
      <c r="J3083" s="68" t="s">
        <v>110</v>
      </c>
      <c r="K3083" s="68">
        <v>2</v>
      </c>
      <c r="L3083" s="71">
        <v>354.6</v>
      </c>
      <c r="M3083" s="71">
        <v>328.4</v>
      </c>
      <c r="N3083" s="621">
        <v>0</v>
      </c>
      <c r="O3083" s="138">
        <v>9</v>
      </c>
      <c r="P3083" s="336" t="s">
        <v>2138</v>
      </c>
      <c r="Q3083" s="71">
        <v>1319275</v>
      </c>
      <c r="R3083" s="380">
        <v>0</v>
      </c>
      <c r="S3083" s="71">
        <v>944455.78</v>
      </c>
      <c r="T3083" s="71">
        <v>0</v>
      </c>
      <c r="U3083" s="71">
        <v>374819.22</v>
      </c>
      <c r="V3083" s="71">
        <v>0</v>
      </c>
      <c r="W3083" s="956">
        <f>Q3083/L3083</f>
        <v>3720.4596728708402</v>
      </c>
      <c r="X3083" s="113">
        <v>3720.46</v>
      </c>
      <c r="Y3083" s="120">
        <v>44926</v>
      </c>
    </row>
    <row r="3084" spans="1:25" x14ac:dyDescent="0.2">
      <c r="A3084" s="437"/>
      <c r="B3084" s="34"/>
      <c r="C3084" s="34"/>
      <c r="D3084" s="132"/>
      <c r="E3084" s="951"/>
      <c r="F3084" s="526" t="s">
        <v>31</v>
      </c>
      <c r="G3084" s="504" t="s">
        <v>18</v>
      </c>
      <c r="H3084" s="504" t="s">
        <v>18</v>
      </c>
      <c r="I3084" s="504" t="s">
        <v>18</v>
      </c>
      <c r="J3084" s="504" t="s">
        <v>18</v>
      </c>
      <c r="K3084" s="504" t="s">
        <v>18</v>
      </c>
      <c r="L3084" s="76">
        <f>L3083</f>
        <v>354.6</v>
      </c>
      <c r="M3084" s="76">
        <f>M3083</f>
        <v>328.4</v>
      </c>
      <c r="N3084" s="687">
        <v>0</v>
      </c>
      <c r="O3084" s="520">
        <f>O3083</f>
        <v>9</v>
      </c>
      <c r="P3084" s="521" t="s">
        <v>18</v>
      </c>
      <c r="Q3084" s="76">
        <f t="shared" ref="Q3084:V3084" si="2010">SUM(Q3083:Q3083)</f>
        <v>1319275</v>
      </c>
      <c r="R3084" s="522">
        <f t="shared" si="2010"/>
        <v>0</v>
      </c>
      <c r="S3084" s="76">
        <f t="shared" si="2010"/>
        <v>944455.78</v>
      </c>
      <c r="T3084" s="76">
        <f t="shared" si="2010"/>
        <v>0</v>
      </c>
      <c r="U3084" s="76">
        <f t="shared" si="2010"/>
        <v>374819.22</v>
      </c>
      <c r="V3084" s="76">
        <f t="shared" si="2010"/>
        <v>0</v>
      </c>
      <c r="W3084" s="114" t="s">
        <v>18</v>
      </c>
      <c r="X3084" s="114" t="s">
        <v>18</v>
      </c>
      <c r="Y3084" s="575" t="s">
        <v>18</v>
      </c>
    </row>
    <row r="3085" spans="1:25" ht="15" x14ac:dyDescent="0.2">
      <c r="A3085" s="484" t="s">
        <v>1383</v>
      </c>
      <c r="B3085" s="97" t="s">
        <v>1941</v>
      </c>
      <c r="C3085" s="97">
        <v>4</v>
      </c>
      <c r="D3085" s="211" t="s">
        <v>2273</v>
      </c>
      <c r="E3085" s="951" t="s">
        <v>268</v>
      </c>
      <c r="F3085" s="36" t="s">
        <v>550</v>
      </c>
      <c r="G3085" s="68" t="s">
        <v>38</v>
      </c>
      <c r="H3085" s="69">
        <v>1980</v>
      </c>
      <c r="I3085" s="69">
        <v>2017</v>
      </c>
      <c r="J3085" s="688" t="s">
        <v>962</v>
      </c>
      <c r="K3085" s="68">
        <v>3</v>
      </c>
      <c r="L3085" s="71">
        <v>1647.3</v>
      </c>
      <c r="M3085" s="71">
        <v>1280.7</v>
      </c>
      <c r="N3085" s="621">
        <v>0</v>
      </c>
      <c r="O3085" s="138">
        <v>64</v>
      </c>
      <c r="P3085" s="336" t="s">
        <v>2115</v>
      </c>
      <c r="Q3085" s="71">
        <v>1030501</v>
      </c>
      <c r="R3085" s="380"/>
      <c r="S3085" s="71">
        <v>737725.36</v>
      </c>
      <c r="T3085" s="71">
        <v>0</v>
      </c>
      <c r="U3085" s="71">
        <v>292775.64</v>
      </c>
      <c r="V3085" s="71">
        <v>0</v>
      </c>
      <c r="W3085" s="956">
        <f>Q3085/L3085</f>
        <v>625.56972014812118</v>
      </c>
      <c r="X3085" s="113">
        <v>625.57000000000005</v>
      </c>
      <c r="Y3085" s="120">
        <v>44926</v>
      </c>
    </row>
    <row r="3086" spans="1:25" x14ac:dyDescent="0.2">
      <c r="A3086" s="437"/>
      <c r="B3086" s="34"/>
      <c r="C3086" s="34"/>
      <c r="D3086" s="132"/>
      <c r="E3086" s="951"/>
      <c r="F3086" s="526" t="s">
        <v>31</v>
      </c>
      <c r="G3086" s="504" t="s">
        <v>18</v>
      </c>
      <c r="H3086" s="504" t="s">
        <v>18</v>
      </c>
      <c r="I3086" s="504" t="s">
        <v>18</v>
      </c>
      <c r="J3086" s="504" t="s">
        <v>18</v>
      </c>
      <c r="K3086" s="504" t="s">
        <v>18</v>
      </c>
      <c r="L3086" s="76">
        <f>L3085</f>
        <v>1647.3</v>
      </c>
      <c r="M3086" s="76">
        <f t="shared" ref="M3086:O3086" si="2011">M3085</f>
        <v>1280.7</v>
      </c>
      <c r="N3086" s="76">
        <f t="shared" si="2011"/>
        <v>0</v>
      </c>
      <c r="O3086" s="520">
        <f t="shared" si="2011"/>
        <v>64</v>
      </c>
      <c r="P3086" s="521" t="s">
        <v>18</v>
      </c>
      <c r="Q3086" s="76">
        <f>SUM(Q3085:Q3085)</f>
        <v>1030501</v>
      </c>
      <c r="R3086" s="522">
        <f>SUM(R3085:R3085)</f>
        <v>0</v>
      </c>
      <c r="S3086" s="76">
        <f>SUM(S3085:S3085)</f>
        <v>737725.36</v>
      </c>
      <c r="T3086" s="76">
        <f t="shared" ref="T3086:V3086" si="2012">SUM(T3085:T3085)</f>
        <v>0</v>
      </c>
      <c r="U3086" s="76">
        <f t="shared" si="2012"/>
        <v>292775.64</v>
      </c>
      <c r="V3086" s="76">
        <f t="shared" si="2012"/>
        <v>0</v>
      </c>
      <c r="W3086" s="114" t="s">
        <v>18</v>
      </c>
      <c r="X3086" s="114" t="s">
        <v>18</v>
      </c>
      <c r="Y3086" s="575" t="s">
        <v>18</v>
      </c>
    </row>
    <row r="3087" spans="1:25" ht="15" x14ac:dyDescent="0.2">
      <c r="A3087" s="484" t="s">
        <v>1382</v>
      </c>
      <c r="B3087" s="97" t="s">
        <v>2101</v>
      </c>
      <c r="C3087" s="97">
        <v>20</v>
      </c>
      <c r="D3087" s="211" t="s">
        <v>2264</v>
      </c>
      <c r="E3087" s="951" t="s">
        <v>269</v>
      </c>
      <c r="F3087" s="36" t="s">
        <v>551</v>
      </c>
      <c r="G3087" s="68" t="s">
        <v>38</v>
      </c>
      <c r="H3087" s="69">
        <v>1967</v>
      </c>
      <c r="I3087" s="69"/>
      <c r="J3087" s="68" t="s">
        <v>110</v>
      </c>
      <c r="K3087" s="68">
        <v>2</v>
      </c>
      <c r="L3087" s="71">
        <v>354.8</v>
      </c>
      <c r="M3087" s="71">
        <v>327.39999999999998</v>
      </c>
      <c r="N3087" s="274">
        <v>0</v>
      </c>
      <c r="O3087" s="138">
        <v>17</v>
      </c>
      <c r="P3087" s="336" t="s">
        <v>2119</v>
      </c>
      <c r="Q3087" s="71">
        <v>33671</v>
      </c>
      <c r="R3087" s="380">
        <v>0</v>
      </c>
      <c r="S3087" s="71">
        <v>24104.73</v>
      </c>
      <c r="T3087" s="71">
        <v>0</v>
      </c>
      <c r="U3087" s="71">
        <v>9566.27</v>
      </c>
      <c r="V3087" s="71">
        <v>0</v>
      </c>
      <c r="W3087" s="956">
        <f t="shared" ref="W3087:W3088" si="2013">Q3087/L3087</f>
        <v>94.901352874859072</v>
      </c>
      <c r="X3087" s="113">
        <v>94.9</v>
      </c>
      <c r="Y3087" s="120">
        <v>44926</v>
      </c>
    </row>
    <row r="3088" spans="1:25" ht="15" x14ac:dyDescent="0.2">
      <c r="A3088" s="484" t="s">
        <v>1382</v>
      </c>
      <c r="B3088" s="97" t="s">
        <v>2101</v>
      </c>
      <c r="C3088" s="97">
        <v>1</v>
      </c>
      <c r="D3088" s="211" t="s">
        <v>2272</v>
      </c>
      <c r="E3088" s="951" t="s">
        <v>269</v>
      </c>
      <c r="F3088" s="36" t="s">
        <v>551</v>
      </c>
      <c r="G3088" s="68" t="s">
        <v>38</v>
      </c>
      <c r="H3088" s="69">
        <v>1967</v>
      </c>
      <c r="I3088" s="69"/>
      <c r="J3088" s="68" t="s">
        <v>110</v>
      </c>
      <c r="K3088" s="68">
        <v>2</v>
      </c>
      <c r="L3088" s="71">
        <v>354.8</v>
      </c>
      <c r="M3088" s="71">
        <v>327.39999999999998</v>
      </c>
      <c r="N3088" s="621">
        <v>0</v>
      </c>
      <c r="O3088" s="138">
        <v>17</v>
      </c>
      <c r="P3088" s="336" t="s">
        <v>2111</v>
      </c>
      <c r="Q3088" s="71">
        <v>278589</v>
      </c>
      <c r="R3088" s="380">
        <v>0</v>
      </c>
      <c r="S3088" s="71">
        <v>199439.08000000002</v>
      </c>
      <c r="T3088" s="71">
        <v>0</v>
      </c>
      <c r="U3088" s="71">
        <v>79149.919999999998</v>
      </c>
      <c r="V3088" s="71">
        <v>0</v>
      </c>
      <c r="W3088" s="956">
        <f t="shared" si="2013"/>
        <v>785.20011273957152</v>
      </c>
      <c r="X3088" s="113">
        <v>785.2</v>
      </c>
      <c r="Y3088" s="120">
        <v>44926</v>
      </c>
    </row>
    <row r="3089" spans="1:45" ht="13.5" thickBot="1" x14ac:dyDescent="0.25">
      <c r="A3089" s="437"/>
      <c r="B3089" s="34"/>
      <c r="C3089" s="34"/>
      <c r="D3089" s="132"/>
      <c r="E3089" s="420"/>
      <c r="F3089" s="204" t="s">
        <v>31</v>
      </c>
      <c r="G3089" s="202" t="s">
        <v>18</v>
      </c>
      <c r="H3089" s="202" t="s">
        <v>18</v>
      </c>
      <c r="I3089" s="202" t="s">
        <v>18</v>
      </c>
      <c r="J3089" s="202" t="s">
        <v>18</v>
      </c>
      <c r="K3089" s="202" t="s">
        <v>18</v>
      </c>
      <c r="L3089" s="289">
        <f>L3087</f>
        <v>354.8</v>
      </c>
      <c r="M3089" s="289">
        <f t="shared" ref="M3089:O3089" si="2014">M3087</f>
        <v>327.39999999999998</v>
      </c>
      <c r="N3089" s="289">
        <f t="shared" si="2014"/>
        <v>0</v>
      </c>
      <c r="O3089" s="290">
        <f t="shared" si="2014"/>
        <v>17</v>
      </c>
      <c r="P3089" s="359" t="s">
        <v>18</v>
      </c>
      <c r="Q3089" s="289">
        <f>Q3088+Q3087</f>
        <v>312260</v>
      </c>
      <c r="R3089" s="395">
        <f t="shared" ref="R3089:V3089" si="2015">R3088+R3087</f>
        <v>0</v>
      </c>
      <c r="S3089" s="289">
        <f t="shared" si="2015"/>
        <v>223543.81000000003</v>
      </c>
      <c r="T3089" s="289">
        <f t="shared" si="2015"/>
        <v>0</v>
      </c>
      <c r="U3089" s="289">
        <f t="shared" si="2015"/>
        <v>88716.19</v>
      </c>
      <c r="V3089" s="289">
        <f t="shared" si="2015"/>
        <v>0</v>
      </c>
      <c r="W3089" s="291" t="s">
        <v>18</v>
      </c>
      <c r="X3089" s="291" t="s">
        <v>18</v>
      </c>
      <c r="Y3089" s="619" t="s">
        <v>18</v>
      </c>
    </row>
    <row r="3090" spans="1:45" ht="13.5" thickBot="1" x14ac:dyDescent="0.25">
      <c r="A3090" s="437"/>
      <c r="B3090" s="34"/>
      <c r="C3090" s="34"/>
      <c r="D3090" s="132"/>
      <c r="E3090" s="408" t="s">
        <v>272</v>
      </c>
      <c r="F3090" s="325" t="s">
        <v>463</v>
      </c>
      <c r="G3090" s="326" t="s">
        <v>18</v>
      </c>
      <c r="H3090" s="326" t="s">
        <v>18</v>
      </c>
      <c r="I3090" s="326" t="s">
        <v>18</v>
      </c>
      <c r="J3090" s="326" t="s">
        <v>18</v>
      </c>
      <c r="K3090" s="326" t="s">
        <v>18</v>
      </c>
      <c r="L3090" s="78">
        <f>L3093</f>
        <v>845.4</v>
      </c>
      <c r="M3090" s="78">
        <f>M3093</f>
        <v>746.7</v>
      </c>
      <c r="N3090" s="78">
        <f>N3093</f>
        <v>568.04999999999995</v>
      </c>
      <c r="O3090" s="146">
        <f>O3093</f>
        <v>26</v>
      </c>
      <c r="P3090" s="361" t="s">
        <v>18</v>
      </c>
      <c r="Q3090" s="78">
        <f>Q3093</f>
        <v>3154091</v>
      </c>
      <c r="R3090" s="387">
        <f t="shared" ref="R3090:U3090" si="2016">R3093</f>
        <v>0</v>
      </c>
      <c r="S3090" s="78">
        <f t="shared" si="2016"/>
        <v>2349618.1800000002</v>
      </c>
      <c r="T3090" s="78">
        <f t="shared" si="2016"/>
        <v>0</v>
      </c>
      <c r="U3090" s="78">
        <f t="shared" si="2016"/>
        <v>804472.82</v>
      </c>
      <c r="V3090" s="78">
        <v>0</v>
      </c>
      <c r="W3090" s="327" t="s">
        <v>18</v>
      </c>
      <c r="X3090" s="327" t="s">
        <v>18</v>
      </c>
      <c r="Y3090" s="328" t="s">
        <v>18</v>
      </c>
    </row>
    <row r="3091" spans="1:45" ht="15" x14ac:dyDescent="0.2">
      <c r="A3091" s="484" t="s">
        <v>1284</v>
      </c>
      <c r="B3091" s="97" t="s">
        <v>1761</v>
      </c>
      <c r="C3091" s="97">
        <v>4</v>
      </c>
      <c r="D3091" s="211" t="s">
        <v>2273</v>
      </c>
      <c r="E3091" s="212" t="s">
        <v>273</v>
      </c>
      <c r="F3091" s="184" t="s">
        <v>112</v>
      </c>
      <c r="G3091" s="156" t="s">
        <v>38</v>
      </c>
      <c r="H3091" s="953">
        <v>1979</v>
      </c>
      <c r="I3091" s="953"/>
      <c r="J3091" s="156" t="s">
        <v>110</v>
      </c>
      <c r="K3091" s="156">
        <v>2</v>
      </c>
      <c r="L3091" s="150">
        <v>845.4</v>
      </c>
      <c r="M3091" s="150">
        <v>746.7</v>
      </c>
      <c r="N3091" s="169">
        <v>568.04999999999995</v>
      </c>
      <c r="O3091" s="134">
        <v>26</v>
      </c>
      <c r="P3091" s="336" t="s">
        <v>2115</v>
      </c>
      <c r="Q3091" s="150">
        <v>316571</v>
      </c>
      <c r="R3091" s="371">
        <v>0</v>
      </c>
      <c r="S3091" s="150">
        <v>235827.37</v>
      </c>
      <c r="T3091" s="150">
        <v>0</v>
      </c>
      <c r="U3091" s="150">
        <v>80743.63</v>
      </c>
      <c r="V3091" s="150">
        <v>0</v>
      </c>
      <c r="W3091" s="956">
        <f t="shared" ref="W3091:W3092" si="2017">Q3091/L3091</f>
        <v>374.46297610598532</v>
      </c>
      <c r="X3091" s="956">
        <v>423.96</v>
      </c>
      <c r="Y3091" s="157">
        <v>44926</v>
      </c>
    </row>
    <row r="3092" spans="1:45" ht="15" x14ac:dyDescent="0.2">
      <c r="A3092" s="484" t="s">
        <v>1284</v>
      </c>
      <c r="B3092" s="97" t="s">
        <v>1762</v>
      </c>
      <c r="C3092" s="97">
        <v>3</v>
      </c>
      <c r="D3092" s="211" t="s">
        <v>2274</v>
      </c>
      <c r="E3092" s="502" t="s">
        <v>273</v>
      </c>
      <c r="F3092" s="184" t="s">
        <v>112</v>
      </c>
      <c r="G3092" s="156" t="s">
        <v>38</v>
      </c>
      <c r="H3092" s="953">
        <v>1979</v>
      </c>
      <c r="I3092" s="953"/>
      <c r="J3092" s="156" t="s">
        <v>110</v>
      </c>
      <c r="K3092" s="156">
        <v>2</v>
      </c>
      <c r="L3092" s="150">
        <v>845.4</v>
      </c>
      <c r="M3092" s="150">
        <v>746.7</v>
      </c>
      <c r="N3092" s="169">
        <v>568.04999999999995</v>
      </c>
      <c r="O3092" s="134">
        <v>26</v>
      </c>
      <c r="P3092" s="336" t="s">
        <v>2138</v>
      </c>
      <c r="Q3092" s="150">
        <v>2837520</v>
      </c>
      <c r="R3092" s="371">
        <v>0</v>
      </c>
      <c r="S3092" s="150">
        <v>2113790.81</v>
      </c>
      <c r="T3092" s="150">
        <v>0</v>
      </c>
      <c r="U3092" s="150">
        <v>723729.19</v>
      </c>
      <c r="V3092" s="150">
        <v>0</v>
      </c>
      <c r="W3092" s="956">
        <f t="shared" si="2017"/>
        <v>3356.4229950319377</v>
      </c>
      <c r="X3092" s="956">
        <v>3800.08</v>
      </c>
      <c r="Y3092" s="157">
        <v>44926</v>
      </c>
    </row>
    <row r="3093" spans="1:45" ht="13.5" thickBot="1" x14ac:dyDescent="0.25">
      <c r="A3093" s="437"/>
      <c r="B3093" s="34"/>
      <c r="C3093" s="34"/>
      <c r="D3093" s="132"/>
      <c r="E3093" s="420"/>
      <c r="F3093" s="544" t="s">
        <v>31</v>
      </c>
      <c r="G3093" s="83" t="s">
        <v>18</v>
      </c>
      <c r="H3093" s="555" t="s">
        <v>18</v>
      </c>
      <c r="I3093" s="555" t="s">
        <v>18</v>
      </c>
      <c r="J3093" s="83" t="s">
        <v>18</v>
      </c>
      <c r="K3093" s="83" t="s">
        <v>18</v>
      </c>
      <c r="L3093" s="78">
        <f>L3091</f>
        <v>845.4</v>
      </c>
      <c r="M3093" s="78">
        <f>M3091</f>
        <v>746.7</v>
      </c>
      <c r="N3093" s="220">
        <f>N3092</f>
        <v>568.04999999999995</v>
      </c>
      <c r="O3093" s="146">
        <f>O3091</f>
        <v>26</v>
      </c>
      <c r="P3093" s="605" t="s">
        <v>18</v>
      </c>
      <c r="Q3093" s="78">
        <f>Q3091+Q3092</f>
        <v>3154091</v>
      </c>
      <c r="R3093" s="387">
        <f t="shared" ref="R3093:U3093" si="2018">R3091+R3092</f>
        <v>0</v>
      </c>
      <c r="S3093" s="78">
        <f t="shared" si="2018"/>
        <v>2349618.1800000002</v>
      </c>
      <c r="T3093" s="78">
        <f t="shared" si="2018"/>
        <v>0</v>
      </c>
      <c r="U3093" s="78">
        <f t="shared" si="2018"/>
        <v>804472.82</v>
      </c>
      <c r="V3093" s="78">
        <v>0</v>
      </c>
      <c r="W3093" s="128" t="s">
        <v>18</v>
      </c>
      <c r="X3093" s="128" t="s">
        <v>18</v>
      </c>
      <c r="Y3093" s="606" t="s">
        <v>18</v>
      </c>
    </row>
    <row r="3094" spans="1:45" ht="13.5" thickBot="1" x14ac:dyDescent="0.25">
      <c r="A3094" s="437"/>
      <c r="B3094" s="34"/>
      <c r="C3094" s="34"/>
      <c r="D3094" s="132"/>
      <c r="E3094" s="167" t="s">
        <v>568</v>
      </c>
      <c r="F3094" s="277" t="s">
        <v>570</v>
      </c>
      <c r="G3094" s="27" t="s">
        <v>18</v>
      </c>
      <c r="H3094" s="27" t="s">
        <v>18</v>
      </c>
      <c r="I3094" s="27" t="s">
        <v>18</v>
      </c>
      <c r="J3094" s="27" t="s">
        <v>18</v>
      </c>
      <c r="K3094" s="27" t="s">
        <v>18</v>
      </c>
      <c r="L3094" s="28">
        <v>0</v>
      </c>
      <c r="M3094" s="28">
        <v>0</v>
      </c>
      <c r="N3094" s="28">
        <v>0</v>
      </c>
      <c r="O3094" s="136">
        <v>0</v>
      </c>
      <c r="P3094" s="335" t="s">
        <v>18</v>
      </c>
      <c r="Q3094" s="28">
        <v>0</v>
      </c>
      <c r="R3094" s="373">
        <v>0</v>
      </c>
      <c r="S3094" s="28">
        <v>0</v>
      </c>
      <c r="T3094" s="28">
        <v>0</v>
      </c>
      <c r="U3094" s="28">
        <v>0</v>
      </c>
      <c r="V3094" s="28">
        <v>0</v>
      </c>
      <c r="W3094" s="101" t="s">
        <v>18</v>
      </c>
      <c r="X3094" s="101" t="s">
        <v>18</v>
      </c>
      <c r="Y3094" s="102" t="s">
        <v>18</v>
      </c>
      <c r="AS3094" s="77"/>
    </row>
    <row r="3095" spans="1:45" ht="13.5" thickBot="1" x14ac:dyDescent="0.25">
      <c r="A3095" s="437"/>
      <c r="B3095" s="34"/>
      <c r="C3095" s="34"/>
      <c r="D3095" s="132"/>
      <c r="E3095" s="412" t="s">
        <v>569</v>
      </c>
      <c r="F3095" s="18" t="s">
        <v>571</v>
      </c>
      <c r="G3095" s="79" t="s">
        <v>18</v>
      </c>
      <c r="H3095" s="79" t="s">
        <v>18</v>
      </c>
      <c r="I3095" s="79" t="s">
        <v>18</v>
      </c>
      <c r="J3095" s="79" t="s">
        <v>18</v>
      </c>
      <c r="K3095" s="79" t="s">
        <v>18</v>
      </c>
      <c r="L3095" s="63">
        <v>0</v>
      </c>
      <c r="M3095" s="63">
        <v>0</v>
      </c>
      <c r="N3095" s="63">
        <v>0</v>
      </c>
      <c r="O3095" s="144">
        <v>0</v>
      </c>
      <c r="P3095" s="351" t="s">
        <v>18</v>
      </c>
      <c r="Q3095" s="63">
        <v>0</v>
      </c>
      <c r="R3095" s="393">
        <v>0</v>
      </c>
      <c r="S3095" s="63">
        <v>0</v>
      </c>
      <c r="T3095" s="63">
        <v>0</v>
      </c>
      <c r="U3095" s="63">
        <v>0</v>
      </c>
      <c r="V3095" s="63">
        <v>0</v>
      </c>
      <c r="W3095" s="122" t="s">
        <v>18</v>
      </c>
      <c r="X3095" s="122" t="s">
        <v>18</v>
      </c>
      <c r="Y3095" s="123" t="s">
        <v>18</v>
      </c>
    </row>
    <row r="3096" spans="1:45" s="85" customFormat="1" ht="13.5" thickBot="1" x14ac:dyDescent="0.25">
      <c r="A3096" s="437"/>
      <c r="B3096" s="34"/>
      <c r="C3096" s="34"/>
      <c r="D3096" s="132"/>
      <c r="E3096" s="167">
        <v>13</v>
      </c>
      <c r="F3096" s="1" t="s">
        <v>464</v>
      </c>
      <c r="G3096" s="27" t="s">
        <v>18</v>
      </c>
      <c r="H3096" s="56" t="s">
        <v>18</v>
      </c>
      <c r="I3096" s="56" t="s">
        <v>18</v>
      </c>
      <c r="J3096" s="27" t="s">
        <v>18</v>
      </c>
      <c r="K3096" s="27" t="s">
        <v>18</v>
      </c>
      <c r="L3096" s="61">
        <f>L3097+L3100+L3103+L3109+L3116+L3123</f>
        <v>24602.6</v>
      </c>
      <c r="M3096" s="61">
        <f>M3097+M3100+M3103+M3109+M3116+M3123</f>
        <v>19977.8</v>
      </c>
      <c r="N3096" s="61">
        <f>N3097+N3100+N3103+N3109+N3116+N3123</f>
        <v>4488.2</v>
      </c>
      <c r="O3096" s="137">
        <f>O3097+O3100+O3103+O3109+O3116+O3123</f>
        <v>620</v>
      </c>
      <c r="P3096" s="335" t="s">
        <v>18</v>
      </c>
      <c r="Q3096" s="28">
        <f t="shared" ref="Q3096:V3096" si="2019">Q3097+Q3103+Q3109+Q3116+Q3123+Q3100</f>
        <v>29358414</v>
      </c>
      <c r="R3096" s="384">
        <f t="shared" si="2019"/>
        <v>0</v>
      </c>
      <c r="S3096" s="61">
        <f t="shared" si="2019"/>
        <v>15196825.939999999</v>
      </c>
      <c r="T3096" s="61">
        <f t="shared" si="2019"/>
        <v>3638456.0500000003</v>
      </c>
      <c r="U3096" s="61">
        <f t="shared" si="2019"/>
        <v>10523132.01</v>
      </c>
      <c r="V3096" s="61">
        <f t="shared" si="2019"/>
        <v>0</v>
      </c>
      <c r="W3096" s="101" t="s">
        <v>18</v>
      </c>
      <c r="X3096" s="101" t="s">
        <v>18</v>
      </c>
      <c r="Y3096" s="102" t="s">
        <v>18</v>
      </c>
      <c r="Z3096" s="77"/>
      <c r="AA3096" s="80"/>
      <c r="AB3096" s="80"/>
      <c r="AC3096" s="80"/>
      <c r="AD3096" s="80"/>
      <c r="AE3096" s="80"/>
      <c r="AF3096" s="77"/>
      <c r="AG3096" s="77"/>
      <c r="AH3096" s="77"/>
      <c r="AI3096" s="77"/>
      <c r="AJ3096" s="77"/>
      <c r="AK3096" s="77"/>
      <c r="AL3096" s="77"/>
      <c r="AM3096" s="77"/>
      <c r="AN3096" s="77"/>
      <c r="AO3096" s="77"/>
      <c r="AP3096" s="77"/>
      <c r="AQ3096" s="77"/>
      <c r="AR3096" s="77"/>
      <c r="AS3096" s="84"/>
    </row>
    <row r="3097" spans="1:45" ht="13.5" thickBot="1" x14ac:dyDescent="0.25">
      <c r="A3097" s="437"/>
      <c r="B3097" s="34"/>
      <c r="C3097" s="34"/>
      <c r="D3097" s="132"/>
      <c r="E3097" s="417" t="s">
        <v>277</v>
      </c>
      <c r="F3097" s="43" t="s">
        <v>156</v>
      </c>
      <c r="G3097" s="81" t="s">
        <v>18</v>
      </c>
      <c r="H3097" s="81" t="s">
        <v>18</v>
      </c>
      <c r="I3097" s="81" t="s">
        <v>18</v>
      </c>
      <c r="J3097" s="81" t="s">
        <v>18</v>
      </c>
      <c r="K3097" s="81" t="s">
        <v>18</v>
      </c>
      <c r="L3097" s="82">
        <f>L3099</f>
        <v>4711.7</v>
      </c>
      <c r="M3097" s="82">
        <f>M3099</f>
        <v>4251.3</v>
      </c>
      <c r="N3097" s="82">
        <f>N3099</f>
        <v>0</v>
      </c>
      <c r="O3097" s="145">
        <f>O3099</f>
        <v>70</v>
      </c>
      <c r="P3097" s="358" t="s">
        <v>18</v>
      </c>
      <c r="Q3097" s="82">
        <f>Q3099</f>
        <v>2588744</v>
      </c>
      <c r="R3097" s="397">
        <f t="shared" ref="R3097:U3097" si="2020">R3099</f>
        <v>0</v>
      </c>
      <c r="S3097" s="82">
        <f t="shared" si="2020"/>
        <v>1662901.7</v>
      </c>
      <c r="T3097" s="82">
        <f t="shared" si="2020"/>
        <v>0</v>
      </c>
      <c r="U3097" s="82">
        <f t="shared" si="2020"/>
        <v>925842.3</v>
      </c>
      <c r="V3097" s="82">
        <v>0</v>
      </c>
      <c r="W3097" s="126" t="s">
        <v>18</v>
      </c>
      <c r="X3097" s="126" t="s">
        <v>18</v>
      </c>
      <c r="Y3097" s="127" t="s">
        <v>18</v>
      </c>
    </row>
    <row r="3098" spans="1:45" ht="15" x14ac:dyDescent="0.2">
      <c r="A3098" s="484" t="s">
        <v>1386</v>
      </c>
      <c r="B3098" s="97" t="s">
        <v>2102</v>
      </c>
      <c r="C3098" s="97">
        <v>4</v>
      </c>
      <c r="D3098" s="211" t="s">
        <v>2275</v>
      </c>
      <c r="E3098" s="479" t="s">
        <v>279</v>
      </c>
      <c r="F3098" s="311" t="s">
        <v>465</v>
      </c>
      <c r="G3098" s="286" t="s">
        <v>38</v>
      </c>
      <c r="H3098" s="286">
        <v>1987</v>
      </c>
      <c r="I3098" s="286">
        <v>2016</v>
      </c>
      <c r="J3098" s="286" t="s">
        <v>374</v>
      </c>
      <c r="K3098" s="286">
        <v>5</v>
      </c>
      <c r="L3098" s="200">
        <v>4711.7</v>
      </c>
      <c r="M3098" s="200">
        <v>4251.3</v>
      </c>
      <c r="N3098" s="200">
        <v>0</v>
      </c>
      <c r="O3098" s="280">
        <v>70</v>
      </c>
      <c r="P3098" s="341" t="s">
        <v>2137</v>
      </c>
      <c r="Q3098" s="200">
        <v>2588744</v>
      </c>
      <c r="R3098" s="390">
        <v>0</v>
      </c>
      <c r="S3098" s="200">
        <v>1662901.7</v>
      </c>
      <c r="T3098" s="200">
        <v>0</v>
      </c>
      <c r="U3098" s="200">
        <v>925842.3</v>
      </c>
      <c r="V3098" s="200">
        <v>0</v>
      </c>
      <c r="W3098" s="281">
        <f>Q3098/L3098</f>
        <v>549.42886856124119</v>
      </c>
      <c r="X3098" s="281">
        <v>608.92999999999995</v>
      </c>
      <c r="Y3098" s="272">
        <v>44926</v>
      </c>
    </row>
    <row r="3099" spans="1:45" ht="13.5" thickBot="1" x14ac:dyDescent="0.25">
      <c r="A3099" s="437"/>
      <c r="B3099" s="34"/>
      <c r="C3099" s="34"/>
      <c r="D3099" s="132"/>
      <c r="E3099" s="420"/>
      <c r="F3099" s="42" t="s">
        <v>31</v>
      </c>
      <c r="G3099" s="83" t="s">
        <v>18</v>
      </c>
      <c r="H3099" s="83" t="s">
        <v>18</v>
      </c>
      <c r="I3099" s="83" t="s">
        <v>18</v>
      </c>
      <c r="J3099" s="83" t="s">
        <v>18</v>
      </c>
      <c r="K3099" s="83" t="s">
        <v>18</v>
      </c>
      <c r="L3099" s="78">
        <v>4711.7</v>
      </c>
      <c r="M3099" s="78">
        <v>4251.3</v>
      </c>
      <c r="N3099" s="220">
        <v>0</v>
      </c>
      <c r="O3099" s="221">
        <v>70</v>
      </c>
      <c r="P3099" s="344" t="s">
        <v>18</v>
      </c>
      <c r="Q3099" s="78">
        <f>Q3098</f>
        <v>2588744</v>
      </c>
      <c r="R3099" s="387">
        <f t="shared" ref="R3099:U3099" si="2021">R3098</f>
        <v>0</v>
      </c>
      <c r="S3099" s="78">
        <f t="shared" si="2021"/>
        <v>1662901.7</v>
      </c>
      <c r="T3099" s="78">
        <f t="shared" si="2021"/>
        <v>0</v>
      </c>
      <c r="U3099" s="78">
        <f t="shared" si="2021"/>
        <v>925842.3</v>
      </c>
      <c r="V3099" s="78">
        <v>0</v>
      </c>
      <c r="W3099" s="128" t="s">
        <v>18</v>
      </c>
      <c r="X3099" s="128" t="s">
        <v>18</v>
      </c>
      <c r="Y3099" s="129" t="s">
        <v>18</v>
      </c>
    </row>
    <row r="3100" spans="1:45" x14ac:dyDescent="0.2">
      <c r="A3100" s="437"/>
      <c r="B3100" s="34"/>
      <c r="C3100" s="34"/>
      <c r="D3100" s="132"/>
      <c r="E3100" s="418" t="s">
        <v>280</v>
      </c>
      <c r="F3100" s="266" t="s">
        <v>158</v>
      </c>
      <c r="G3100" s="283" t="s">
        <v>18</v>
      </c>
      <c r="H3100" s="283" t="s">
        <v>18</v>
      </c>
      <c r="I3100" s="283" t="s">
        <v>18</v>
      </c>
      <c r="J3100" s="283" t="s">
        <v>18</v>
      </c>
      <c r="K3100" s="283" t="s">
        <v>18</v>
      </c>
      <c r="L3100" s="62">
        <f>L3102</f>
        <v>4669.7</v>
      </c>
      <c r="M3100" s="62">
        <f>M3102</f>
        <v>3344.5</v>
      </c>
      <c r="N3100" s="62">
        <f>N3102</f>
        <v>1114.8</v>
      </c>
      <c r="O3100" s="143">
        <f>O3102</f>
        <v>114</v>
      </c>
      <c r="P3100" s="350" t="s">
        <v>18</v>
      </c>
      <c r="Q3100" s="62">
        <f>Q3102</f>
        <v>433815</v>
      </c>
      <c r="R3100" s="391">
        <f t="shared" ref="R3100:U3100" si="2022">R3102</f>
        <v>0</v>
      </c>
      <c r="S3100" s="62">
        <f t="shared" si="2022"/>
        <v>255962.4</v>
      </c>
      <c r="T3100" s="62">
        <f t="shared" si="2022"/>
        <v>0</v>
      </c>
      <c r="U3100" s="62">
        <f t="shared" si="2022"/>
        <v>177852.6</v>
      </c>
      <c r="V3100" s="62">
        <f t="shared" ref="V3100" si="2023">V3102</f>
        <v>0</v>
      </c>
      <c r="W3100" s="109" t="s">
        <v>18</v>
      </c>
      <c r="X3100" s="109" t="s">
        <v>18</v>
      </c>
      <c r="Y3100" s="110" t="s">
        <v>18</v>
      </c>
    </row>
    <row r="3101" spans="1:45" ht="15" x14ac:dyDescent="0.2">
      <c r="A3101" s="484" t="s">
        <v>1458</v>
      </c>
      <c r="B3101" s="97" t="s">
        <v>2103</v>
      </c>
      <c r="C3101" s="97">
        <v>20</v>
      </c>
      <c r="D3101" s="211" t="s">
        <v>2264</v>
      </c>
      <c r="E3101" s="951" t="s">
        <v>282</v>
      </c>
      <c r="F3101" s="184" t="s">
        <v>466</v>
      </c>
      <c r="G3101" s="156" t="s">
        <v>38</v>
      </c>
      <c r="H3101" s="953">
        <v>1987</v>
      </c>
      <c r="I3101" s="953"/>
      <c r="J3101" s="185" t="s">
        <v>116</v>
      </c>
      <c r="K3101" s="156">
        <v>4</v>
      </c>
      <c r="L3101" s="150">
        <v>4669.7</v>
      </c>
      <c r="M3101" s="150">
        <v>3344.5</v>
      </c>
      <c r="N3101" s="150">
        <v>1114.8</v>
      </c>
      <c r="O3101" s="134">
        <v>114</v>
      </c>
      <c r="P3101" s="336" t="s">
        <v>2119</v>
      </c>
      <c r="Q3101" s="150">
        <v>433815</v>
      </c>
      <c r="R3101" s="371">
        <v>0</v>
      </c>
      <c r="S3101" s="150">
        <v>255962.4</v>
      </c>
      <c r="T3101" s="150">
        <v>0</v>
      </c>
      <c r="U3101" s="150">
        <v>177852.6</v>
      </c>
      <c r="V3101" s="150">
        <v>0</v>
      </c>
      <c r="W3101" s="956">
        <f>Q3101/L3101</f>
        <v>92.89997216095253</v>
      </c>
      <c r="X3101" s="956">
        <v>92.9</v>
      </c>
      <c r="Y3101" s="157">
        <v>44926</v>
      </c>
    </row>
    <row r="3102" spans="1:45" ht="13.5" thickBot="1" x14ac:dyDescent="0.25">
      <c r="A3102" s="437"/>
      <c r="B3102" s="34"/>
      <c r="C3102" s="34"/>
      <c r="D3102" s="132"/>
      <c r="E3102" s="367"/>
      <c r="F3102" s="307" t="s">
        <v>31</v>
      </c>
      <c r="G3102" s="81" t="s">
        <v>18</v>
      </c>
      <c r="H3102" s="81" t="s">
        <v>18</v>
      </c>
      <c r="I3102" s="81" t="s">
        <v>18</v>
      </c>
      <c r="J3102" s="81" t="s">
        <v>18</v>
      </c>
      <c r="K3102" s="81" t="s">
        <v>18</v>
      </c>
      <c r="L3102" s="690">
        <f>L3101</f>
        <v>4669.7</v>
      </c>
      <c r="M3102" s="690">
        <f>M3101</f>
        <v>3344.5</v>
      </c>
      <c r="N3102" s="690">
        <f>N3101</f>
        <v>1114.8</v>
      </c>
      <c r="O3102" s="691">
        <f>O3101</f>
        <v>114</v>
      </c>
      <c r="P3102" s="358" t="s">
        <v>18</v>
      </c>
      <c r="Q3102" s="82">
        <f>Q3101</f>
        <v>433815</v>
      </c>
      <c r="R3102" s="397">
        <f t="shared" ref="R3102:U3102" si="2024">R3101</f>
        <v>0</v>
      </c>
      <c r="S3102" s="82">
        <f t="shared" si="2024"/>
        <v>255962.4</v>
      </c>
      <c r="T3102" s="82">
        <f t="shared" si="2024"/>
        <v>0</v>
      </c>
      <c r="U3102" s="82">
        <f t="shared" si="2024"/>
        <v>177852.6</v>
      </c>
      <c r="V3102" s="82">
        <v>0</v>
      </c>
      <c r="W3102" s="126" t="s">
        <v>18</v>
      </c>
      <c r="X3102" s="126" t="s">
        <v>18</v>
      </c>
      <c r="Y3102" s="127" t="s">
        <v>18</v>
      </c>
    </row>
    <row r="3103" spans="1:45" ht="15" thickBot="1" x14ac:dyDescent="0.25">
      <c r="A3103" s="437"/>
      <c r="B3103" s="34"/>
      <c r="C3103" s="34"/>
      <c r="D3103" s="132"/>
      <c r="E3103" s="54" t="s">
        <v>286</v>
      </c>
      <c r="F3103" s="26" t="s">
        <v>284</v>
      </c>
      <c r="G3103" s="27" t="s">
        <v>18</v>
      </c>
      <c r="H3103" s="27" t="s">
        <v>18</v>
      </c>
      <c r="I3103" s="27" t="s">
        <v>18</v>
      </c>
      <c r="J3103" s="27" t="s">
        <v>18</v>
      </c>
      <c r="K3103" s="27" t="s">
        <v>18</v>
      </c>
      <c r="L3103" s="28">
        <f>L3105+L3108</f>
        <v>3230.9</v>
      </c>
      <c r="M3103" s="28">
        <f>M3105+M3108</f>
        <v>2970.5</v>
      </c>
      <c r="N3103" s="28">
        <f>N3105+N3108</f>
        <v>1319.4</v>
      </c>
      <c r="O3103" s="136">
        <f>O3105+O3108</f>
        <v>113</v>
      </c>
      <c r="P3103" s="168" t="s">
        <v>18</v>
      </c>
      <c r="Q3103" s="28">
        <f>Q3105+Q3108</f>
        <v>5775365</v>
      </c>
      <c r="R3103" s="373">
        <f t="shared" ref="R3103:V3103" si="2025">R3105+R3108</f>
        <v>0</v>
      </c>
      <c r="S3103" s="28">
        <f t="shared" si="2025"/>
        <v>3450563.6599999997</v>
      </c>
      <c r="T3103" s="28">
        <f t="shared" si="2025"/>
        <v>0</v>
      </c>
      <c r="U3103" s="28">
        <f t="shared" si="2025"/>
        <v>2324801.34</v>
      </c>
      <c r="V3103" s="28">
        <f t="shared" si="2025"/>
        <v>0</v>
      </c>
      <c r="W3103" s="101" t="s">
        <v>18</v>
      </c>
      <c r="X3103" s="101" t="s">
        <v>18</v>
      </c>
      <c r="Y3103" s="102" t="s">
        <v>18</v>
      </c>
    </row>
    <row r="3104" spans="1:45" ht="15" x14ac:dyDescent="0.2">
      <c r="A3104" s="484" t="s">
        <v>1390</v>
      </c>
      <c r="B3104" s="97" t="s">
        <v>2104</v>
      </c>
      <c r="C3104" s="97">
        <v>8</v>
      </c>
      <c r="D3104" s="211" t="s">
        <v>45</v>
      </c>
      <c r="E3104" s="950" t="s">
        <v>799</v>
      </c>
      <c r="F3104" s="311" t="s">
        <v>805</v>
      </c>
      <c r="G3104" s="286" t="s">
        <v>38</v>
      </c>
      <c r="H3104" s="952">
        <v>1967</v>
      </c>
      <c r="I3104" s="952"/>
      <c r="J3104" s="693" t="s">
        <v>803</v>
      </c>
      <c r="K3104" s="286">
        <v>3</v>
      </c>
      <c r="L3104" s="200">
        <v>1592.9</v>
      </c>
      <c r="M3104" s="288">
        <v>1468.2</v>
      </c>
      <c r="N3104" s="200">
        <v>659.7</v>
      </c>
      <c r="O3104" s="280">
        <v>60</v>
      </c>
      <c r="P3104" s="341" t="s">
        <v>45</v>
      </c>
      <c r="Q3104" s="200">
        <v>4495268</v>
      </c>
      <c r="R3104" s="390">
        <v>0</v>
      </c>
      <c r="S3104" s="200">
        <v>2685753.78</v>
      </c>
      <c r="T3104" s="200">
        <v>0</v>
      </c>
      <c r="U3104" s="200">
        <v>1809514.22</v>
      </c>
      <c r="V3104" s="200">
        <v>0</v>
      </c>
      <c r="W3104" s="281">
        <f>Q3104/N3104</f>
        <v>6814.1094436865233</v>
      </c>
      <c r="X3104" s="281">
        <v>6814.11</v>
      </c>
      <c r="Y3104" s="272">
        <v>44926</v>
      </c>
    </row>
    <row r="3105" spans="1:31" ht="14.25" x14ac:dyDescent="0.2">
      <c r="A3105" s="437"/>
      <c r="B3105" s="34"/>
      <c r="C3105" s="34"/>
      <c r="D3105" s="132"/>
      <c r="E3105" s="416"/>
      <c r="F3105" s="39" t="s">
        <v>31</v>
      </c>
      <c r="G3105" s="283" t="s">
        <v>18</v>
      </c>
      <c r="H3105" s="283" t="s">
        <v>18</v>
      </c>
      <c r="I3105" s="283" t="s">
        <v>18</v>
      </c>
      <c r="J3105" s="283" t="s">
        <v>18</v>
      </c>
      <c r="K3105" s="283" t="s">
        <v>18</v>
      </c>
      <c r="L3105" s="62">
        <f>L3104</f>
        <v>1592.9</v>
      </c>
      <c r="M3105" s="62">
        <f>M3104</f>
        <v>1468.2</v>
      </c>
      <c r="N3105" s="62">
        <f>N3104</f>
        <v>659.7</v>
      </c>
      <c r="O3105" s="143">
        <f>O3104</f>
        <v>60</v>
      </c>
      <c r="P3105" s="505" t="s">
        <v>18</v>
      </c>
      <c r="Q3105" s="62">
        <f>Q3104</f>
        <v>4495268</v>
      </c>
      <c r="R3105" s="391">
        <f t="shared" ref="R3105:U3105" si="2026">R3104</f>
        <v>0</v>
      </c>
      <c r="S3105" s="62">
        <f t="shared" si="2026"/>
        <v>2685753.78</v>
      </c>
      <c r="T3105" s="62">
        <f t="shared" si="2026"/>
        <v>0</v>
      </c>
      <c r="U3105" s="62">
        <f t="shared" si="2026"/>
        <v>1809514.22</v>
      </c>
      <c r="V3105" s="62">
        <v>0</v>
      </c>
      <c r="W3105" s="109" t="s">
        <v>18</v>
      </c>
      <c r="X3105" s="109" t="s">
        <v>18</v>
      </c>
      <c r="Y3105" s="110" t="s">
        <v>18</v>
      </c>
    </row>
    <row r="3106" spans="1:31" ht="15" x14ac:dyDescent="0.2">
      <c r="A3106" s="484" t="s">
        <v>1389</v>
      </c>
      <c r="B3106" s="97" t="s">
        <v>2105</v>
      </c>
      <c r="C3106" s="97">
        <v>4</v>
      </c>
      <c r="D3106" s="211" t="s">
        <v>2273</v>
      </c>
      <c r="E3106" s="951" t="s">
        <v>800</v>
      </c>
      <c r="F3106" s="561" t="s">
        <v>804</v>
      </c>
      <c r="G3106" s="156" t="s">
        <v>38</v>
      </c>
      <c r="H3106" s="953">
        <v>1968</v>
      </c>
      <c r="I3106" s="953"/>
      <c r="J3106" s="643" t="s">
        <v>803</v>
      </c>
      <c r="K3106" s="156">
        <v>3</v>
      </c>
      <c r="L3106" s="150">
        <v>1638</v>
      </c>
      <c r="M3106" s="186">
        <v>1502.3</v>
      </c>
      <c r="N3106" s="150">
        <v>659.7</v>
      </c>
      <c r="O3106" s="134">
        <v>53</v>
      </c>
      <c r="P3106" s="336" t="s">
        <v>2115</v>
      </c>
      <c r="Q3106" s="150">
        <v>709729</v>
      </c>
      <c r="R3106" s="371">
        <v>0</v>
      </c>
      <c r="S3106" s="150">
        <v>424036.42</v>
      </c>
      <c r="T3106" s="150">
        <v>0</v>
      </c>
      <c r="U3106" s="150">
        <v>285692.58</v>
      </c>
      <c r="V3106" s="150">
        <v>0</v>
      </c>
      <c r="W3106" s="956">
        <f t="shared" ref="W3106:W3107" si="2027">Q3106/L3106</f>
        <v>433.28998778998778</v>
      </c>
      <c r="X3106" s="956">
        <v>433.29</v>
      </c>
      <c r="Y3106" s="157">
        <v>44926</v>
      </c>
    </row>
    <row r="3107" spans="1:31" ht="15" x14ac:dyDescent="0.2">
      <c r="A3107" s="484" t="s">
        <v>1389</v>
      </c>
      <c r="B3107" s="97" t="s">
        <v>2106</v>
      </c>
      <c r="C3107" s="97">
        <v>5</v>
      </c>
      <c r="D3107" s="211" t="s">
        <v>2271</v>
      </c>
      <c r="E3107" s="951" t="s">
        <v>800</v>
      </c>
      <c r="F3107" s="561" t="s">
        <v>804</v>
      </c>
      <c r="G3107" s="156" t="s">
        <v>38</v>
      </c>
      <c r="H3107" s="953">
        <v>1968</v>
      </c>
      <c r="I3107" s="953"/>
      <c r="J3107" s="643" t="s">
        <v>803</v>
      </c>
      <c r="K3107" s="156">
        <v>3</v>
      </c>
      <c r="L3107" s="150">
        <v>1638</v>
      </c>
      <c r="M3107" s="186">
        <v>1502.3</v>
      </c>
      <c r="N3107" s="150">
        <v>659.7</v>
      </c>
      <c r="O3107" s="134">
        <v>53</v>
      </c>
      <c r="P3107" s="336" t="s">
        <v>2120</v>
      </c>
      <c r="Q3107" s="150">
        <v>570368</v>
      </c>
      <c r="R3107" s="371">
        <v>0</v>
      </c>
      <c r="S3107" s="150">
        <v>340773.46</v>
      </c>
      <c r="T3107" s="150">
        <v>0</v>
      </c>
      <c r="U3107" s="150">
        <v>229594.54</v>
      </c>
      <c r="V3107" s="150">
        <v>0</v>
      </c>
      <c r="W3107" s="956">
        <f t="shared" si="2027"/>
        <v>348.21001221001222</v>
      </c>
      <c r="X3107" s="956">
        <v>348.21</v>
      </c>
      <c r="Y3107" s="157">
        <v>44926</v>
      </c>
    </row>
    <row r="3108" spans="1:31" ht="15" thickBot="1" x14ac:dyDescent="0.25">
      <c r="A3108" s="437"/>
      <c r="B3108" s="34"/>
      <c r="C3108" s="34"/>
      <c r="D3108" s="132"/>
      <c r="E3108" s="408"/>
      <c r="F3108" s="42" t="s">
        <v>31</v>
      </c>
      <c r="G3108" s="83" t="s">
        <v>18</v>
      </c>
      <c r="H3108" s="83" t="s">
        <v>18</v>
      </c>
      <c r="I3108" s="83" t="s">
        <v>18</v>
      </c>
      <c r="J3108" s="83" t="s">
        <v>18</v>
      </c>
      <c r="K3108" s="83" t="s">
        <v>18</v>
      </c>
      <c r="L3108" s="78">
        <f>L3106</f>
        <v>1638</v>
      </c>
      <c r="M3108" s="78">
        <f>M3106</f>
        <v>1502.3</v>
      </c>
      <c r="N3108" s="78">
        <f>N3106</f>
        <v>659.7</v>
      </c>
      <c r="O3108" s="146">
        <f>O3106</f>
        <v>53</v>
      </c>
      <c r="P3108" s="543" t="s">
        <v>18</v>
      </c>
      <c r="Q3108" s="78">
        <f>Q3106+Q3107</f>
        <v>1280097</v>
      </c>
      <c r="R3108" s="387">
        <f t="shared" ref="R3108:U3108" si="2028">R3106+R3107</f>
        <v>0</v>
      </c>
      <c r="S3108" s="78">
        <f t="shared" si="2028"/>
        <v>764809.88</v>
      </c>
      <c r="T3108" s="78">
        <f t="shared" si="2028"/>
        <v>0</v>
      </c>
      <c r="U3108" s="78">
        <f t="shared" si="2028"/>
        <v>515287.12</v>
      </c>
      <c r="V3108" s="78">
        <v>0</v>
      </c>
      <c r="W3108" s="128" t="s">
        <v>18</v>
      </c>
      <c r="X3108" s="128" t="s">
        <v>18</v>
      </c>
      <c r="Y3108" s="692" t="s">
        <v>18</v>
      </c>
    </row>
    <row r="3109" spans="1:31" s="329" customFormat="1" ht="13.5" thickBot="1" x14ac:dyDescent="0.3">
      <c r="A3109" s="437"/>
      <c r="B3109" s="34"/>
      <c r="C3109" s="34"/>
      <c r="D3109" s="132"/>
      <c r="E3109" s="407" t="s">
        <v>287</v>
      </c>
      <c r="F3109" s="204" t="s">
        <v>285</v>
      </c>
      <c r="G3109" s="202" t="s">
        <v>18</v>
      </c>
      <c r="H3109" s="202" t="s">
        <v>18</v>
      </c>
      <c r="I3109" s="202" t="s">
        <v>18</v>
      </c>
      <c r="J3109" s="202" t="s">
        <v>18</v>
      </c>
      <c r="K3109" s="202" t="s">
        <v>18</v>
      </c>
      <c r="L3109" s="289">
        <f>L3113+L3115</f>
        <v>7036.7</v>
      </c>
      <c r="M3109" s="289">
        <f t="shared" ref="M3109:O3109" si="2029">M3113+M3115</f>
        <v>4889.3999999999996</v>
      </c>
      <c r="N3109" s="289">
        <f t="shared" si="2029"/>
        <v>0</v>
      </c>
      <c r="O3109" s="1221">
        <f t="shared" si="2029"/>
        <v>173</v>
      </c>
      <c r="P3109" s="359" t="s">
        <v>18</v>
      </c>
      <c r="Q3109" s="289">
        <f>Q3113+Q3115</f>
        <v>8850184</v>
      </c>
      <c r="R3109" s="289">
        <f t="shared" ref="R3109:V3109" si="2030">R3113+R3115</f>
        <v>0</v>
      </c>
      <c r="S3109" s="289">
        <f t="shared" si="2030"/>
        <v>5062795.8599999994</v>
      </c>
      <c r="T3109" s="289">
        <f t="shared" si="2030"/>
        <v>222208.78</v>
      </c>
      <c r="U3109" s="289">
        <f t="shared" si="2030"/>
        <v>3565179.36</v>
      </c>
      <c r="V3109" s="289">
        <f t="shared" si="2030"/>
        <v>0</v>
      </c>
      <c r="W3109" s="291" t="s">
        <v>18</v>
      </c>
      <c r="X3109" s="291" t="s">
        <v>18</v>
      </c>
      <c r="Y3109" s="292" t="s">
        <v>18</v>
      </c>
      <c r="AA3109" s="330"/>
      <c r="AB3109" s="330"/>
      <c r="AC3109" s="330"/>
      <c r="AD3109" s="330"/>
      <c r="AE3109" s="330"/>
    </row>
    <row r="3110" spans="1:31" s="329" customFormat="1" x14ac:dyDescent="0.2">
      <c r="A3110" s="437"/>
      <c r="B3110" s="34"/>
      <c r="C3110" s="34"/>
      <c r="D3110" s="132"/>
      <c r="E3110" s="1220" t="s">
        <v>2325</v>
      </c>
      <c r="F3110" s="996" t="s">
        <v>2321</v>
      </c>
      <c r="G3110" s="284" t="s">
        <v>38</v>
      </c>
      <c r="H3110" s="884">
        <v>1975</v>
      </c>
      <c r="I3110" s="884"/>
      <c r="J3110" s="284" t="s">
        <v>2322</v>
      </c>
      <c r="K3110" s="284">
        <v>4</v>
      </c>
      <c r="L3110" s="1153">
        <v>3171.2</v>
      </c>
      <c r="M3110" s="1153">
        <v>2203.9</v>
      </c>
      <c r="N3110" s="1153"/>
      <c r="O3110" s="98">
        <v>81</v>
      </c>
      <c r="P3110" s="1201" t="s">
        <v>2111</v>
      </c>
      <c r="Q3110" s="163">
        <v>2023289</v>
      </c>
      <c r="R3110" s="1153">
        <v>0</v>
      </c>
      <c r="S3110" s="1153">
        <v>1056853</v>
      </c>
      <c r="T3110" s="1153">
        <v>222208.78</v>
      </c>
      <c r="U3110" s="1153">
        <v>744227.22</v>
      </c>
      <c r="V3110" s="1153">
        <v>0</v>
      </c>
      <c r="W3110" s="1153">
        <f t="shared" ref="W3110:W3112" si="2031">Q3110/L3110</f>
        <v>638.01999243188698</v>
      </c>
      <c r="X3110" s="1153">
        <v>638.02</v>
      </c>
      <c r="Y3110" s="825">
        <v>44926</v>
      </c>
      <c r="AA3110" s="330"/>
      <c r="AB3110" s="330"/>
      <c r="AC3110" s="330"/>
      <c r="AD3110" s="330"/>
      <c r="AE3110" s="330"/>
    </row>
    <row r="3111" spans="1:31" s="329" customFormat="1" x14ac:dyDescent="0.25">
      <c r="A3111" s="437"/>
      <c r="B3111" s="34"/>
      <c r="C3111" s="34"/>
      <c r="D3111" s="132"/>
      <c r="E3111" s="1220" t="s">
        <v>2325</v>
      </c>
      <c r="F3111" s="996" t="s">
        <v>2321</v>
      </c>
      <c r="G3111" s="284" t="s">
        <v>38</v>
      </c>
      <c r="H3111" s="884">
        <v>1975</v>
      </c>
      <c r="I3111" s="884"/>
      <c r="J3111" s="284" t="s">
        <v>2322</v>
      </c>
      <c r="K3111" s="284">
        <v>4</v>
      </c>
      <c r="L3111" s="1153">
        <v>3171.2</v>
      </c>
      <c r="M3111" s="1153">
        <v>2203.9</v>
      </c>
      <c r="N3111" s="1153"/>
      <c r="O3111" s="98">
        <v>81</v>
      </c>
      <c r="P3111" s="460" t="s">
        <v>2137</v>
      </c>
      <c r="Q3111" s="163">
        <v>3291864</v>
      </c>
      <c r="R3111" s="1153">
        <v>0</v>
      </c>
      <c r="S3111" s="1153">
        <f t="shared" ref="S3111:S3112" si="2032">Q3111-U3111</f>
        <v>1931627.64</v>
      </c>
      <c r="T3111" s="1153">
        <v>0</v>
      </c>
      <c r="U3111" s="1153">
        <v>1360236.36</v>
      </c>
      <c r="V3111" s="1153">
        <v>0</v>
      </c>
      <c r="W3111" s="1153">
        <f t="shared" si="2031"/>
        <v>1038.0499495459133</v>
      </c>
      <c r="X3111" s="1153">
        <v>1038.05</v>
      </c>
      <c r="Y3111" s="825">
        <v>44926</v>
      </c>
      <c r="AA3111" s="330"/>
      <c r="AB3111" s="330"/>
      <c r="AC3111" s="330"/>
      <c r="AD3111" s="330"/>
      <c r="AE3111" s="330"/>
    </row>
    <row r="3112" spans="1:31" s="329" customFormat="1" x14ac:dyDescent="0.2">
      <c r="A3112" s="437"/>
      <c r="B3112" s="34"/>
      <c r="C3112" s="34"/>
      <c r="D3112" s="132"/>
      <c r="E3112" s="1220" t="s">
        <v>2325</v>
      </c>
      <c r="F3112" s="996" t="s">
        <v>2321</v>
      </c>
      <c r="G3112" s="284" t="s">
        <v>38</v>
      </c>
      <c r="H3112" s="884">
        <v>1975</v>
      </c>
      <c r="I3112" s="884"/>
      <c r="J3112" s="284" t="s">
        <v>2322</v>
      </c>
      <c r="K3112" s="284">
        <v>4</v>
      </c>
      <c r="L3112" s="1153">
        <v>3171.2</v>
      </c>
      <c r="M3112" s="1153">
        <v>2203.9</v>
      </c>
      <c r="N3112" s="1153"/>
      <c r="O3112" s="98">
        <v>81</v>
      </c>
      <c r="P3112" s="1201" t="s">
        <v>2120</v>
      </c>
      <c r="Q3112" s="163">
        <v>1644299</v>
      </c>
      <c r="R3112" s="1153">
        <v>0</v>
      </c>
      <c r="S3112" s="1153">
        <f t="shared" si="2032"/>
        <v>964855.6</v>
      </c>
      <c r="T3112" s="1153">
        <v>0</v>
      </c>
      <c r="U3112" s="1153">
        <v>679443.4</v>
      </c>
      <c r="V3112" s="1153">
        <v>0</v>
      </c>
      <c r="W3112" s="1153">
        <f t="shared" si="2031"/>
        <v>518.51002774974779</v>
      </c>
      <c r="X3112" s="1153">
        <v>518.51</v>
      </c>
      <c r="Y3112" s="825">
        <v>44926</v>
      </c>
      <c r="AA3112" s="330"/>
      <c r="AB3112" s="330"/>
      <c r="AC3112" s="330"/>
      <c r="AD3112" s="330"/>
      <c r="AE3112" s="330"/>
    </row>
    <row r="3113" spans="1:31" s="329" customFormat="1" ht="13.5" x14ac:dyDescent="0.25">
      <c r="A3113" s="437"/>
      <c r="B3113" s="34"/>
      <c r="C3113" s="34"/>
      <c r="D3113" s="132"/>
      <c r="E3113" s="612"/>
      <c r="F3113" s="39" t="s">
        <v>31</v>
      </c>
      <c r="G3113" s="501" t="s">
        <v>18</v>
      </c>
      <c r="H3113" s="501" t="s">
        <v>18</v>
      </c>
      <c r="I3113" s="501" t="s">
        <v>18</v>
      </c>
      <c r="J3113" s="501" t="s">
        <v>18</v>
      </c>
      <c r="K3113" s="501" t="s">
        <v>18</v>
      </c>
      <c r="L3113" s="109">
        <f>L3112</f>
        <v>3171.2</v>
      </c>
      <c r="M3113" s="109">
        <f t="shared" ref="M3113:O3113" si="2033">M3112</f>
        <v>2203.9</v>
      </c>
      <c r="N3113" s="109">
        <f t="shared" si="2033"/>
        <v>0</v>
      </c>
      <c r="O3113" s="910">
        <f t="shared" si="2033"/>
        <v>81</v>
      </c>
      <c r="P3113" s="1219" t="s">
        <v>18</v>
      </c>
      <c r="Q3113" s="1165">
        <f>Q3110+Q3111+Q3112</f>
        <v>6959452</v>
      </c>
      <c r="R3113" s="1165">
        <f>R3110+R3111+R3112</f>
        <v>0</v>
      </c>
      <c r="S3113" s="1165">
        <f>S3110+S3111+S3112</f>
        <v>3953336.2399999998</v>
      </c>
      <c r="T3113" s="1165">
        <f>T3110+T3111+T3112</f>
        <v>222208.78</v>
      </c>
      <c r="U3113" s="1165">
        <f>U3110+U3111+U3112</f>
        <v>2783906.98</v>
      </c>
      <c r="V3113" s="1165">
        <f t="shared" ref="V3113" si="2034">SUM(V3110:V3112)</f>
        <v>0</v>
      </c>
      <c r="W3113" s="109" t="s">
        <v>18</v>
      </c>
      <c r="X3113" s="109" t="s">
        <v>18</v>
      </c>
      <c r="Y3113" s="501" t="s">
        <v>18</v>
      </c>
      <c r="AA3113" s="330"/>
      <c r="AB3113" s="330"/>
      <c r="AC3113" s="330"/>
      <c r="AD3113" s="330"/>
      <c r="AE3113" s="330"/>
    </row>
    <row r="3114" spans="1:31" s="329" customFormat="1" x14ac:dyDescent="0.2">
      <c r="A3114" s="437"/>
      <c r="B3114" s="34"/>
      <c r="C3114" s="34"/>
      <c r="D3114" s="132"/>
      <c r="E3114" s="1220" t="s">
        <v>2326</v>
      </c>
      <c r="F3114" s="996" t="s">
        <v>2319</v>
      </c>
      <c r="G3114" s="284" t="s">
        <v>38</v>
      </c>
      <c r="H3114" s="884">
        <v>1983</v>
      </c>
      <c r="I3114" s="884"/>
      <c r="J3114" s="284" t="s">
        <v>2320</v>
      </c>
      <c r="K3114" s="284">
        <v>5</v>
      </c>
      <c r="L3114" s="1153">
        <v>3865.5</v>
      </c>
      <c r="M3114" s="1153">
        <v>2685.5</v>
      </c>
      <c r="N3114" s="1153"/>
      <c r="O3114" s="98">
        <v>92</v>
      </c>
      <c r="P3114" s="1201" t="s">
        <v>2111</v>
      </c>
      <c r="Q3114" s="163">
        <v>1890732</v>
      </c>
      <c r="R3114" s="1153">
        <v>0</v>
      </c>
      <c r="S3114" s="1153">
        <f>Q3114-U3114</f>
        <v>1109459.6200000001</v>
      </c>
      <c r="T3114" s="1153">
        <v>0</v>
      </c>
      <c r="U3114" s="1153">
        <v>781272.38</v>
      </c>
      <c r="V3114" s="1153">
        <v>0</v>
      </c>
      <c r="W3114" s="1153">
        <f t="shared" ref="W3114" si="2035">Q3114/L3114</f>
        <v>489.12999611951881</v>
      </c>
      <c r="X3114" s="1153">
        <v>489.13</v>
      </c>
      <c r="Y3114" s="825">
        <v>44926</v>
      </c>
      <c r="AA3114" s="330"/>
      <c r="AB3114" s="330"/>
      <c r="AC3114" s="330"/>
      <c r="AD3114" s="330"/>
      <c r="AE3114" s="330"/>
    </row>
    <row r="3115" spans="1:31" s="329" customFormat="1" ht="13.5" thickBot="1" x14ac:dyDescent="0.3">
      <c r="A3115" s="437"/>
      <c r="B3115" s="34"/>
      <c r="C3115" s="34"/>
      <c r="D3115" s="132"/>
      <c r="E3115" s="1164"/>
      <c r="F3115" s="39" t="s">
        <v>31</v>
      </c>
      <c r="G3115" s="501" t="s">
        <v>18</v>
      </c>
      <c r="H3115" s="501" t="s">
        <v>18</v>
      </c>
      <c r="I3115" s="501" t="s">
        <v>18</v>
      </c>
      <c r="J3115" s="501" t="s">
        <v>18</v>
      </c>
      <c r="K3115" s="501" t="s">
        <v>18</v>
      </c>
      <c r="L3115" s="109">
        <f>L3114</f>
        <v>3865.5</v>
      </c>
      <c r="M3115" s="109">
        <v>2685.5</v>
      </c>
      <c r="N3115" s="109">
        <f>N3114</f>
        <v>0</v>
      </c>
      <c r="O3115" s="910">
        <f>O3114</f>
        <v>92</v>
      </c>
      <c r="P3115" s="350" t="s">
        <v>18</v>
      </c>
      <c r="Q3115" s="1165">
        <f>Q3114</f>
        <v>1890732</v>
      </c>
      <c r="R3115" s="1165">
        <f>R3114</f>
        <v>0</v>
      </c>
      <c r="S3115" s="1165">
        <f>S3114</f>
        <v>1109459.6200000001</v>
      </c>
      <c r="T3115" s="1165">
        <f>T3114</f>
        <v>0</v>
      </c>
      <c r="U3115" s="1165">
        <f>U3114</f>
        <v>781272.38</v>
      </c>
      <c r="V3115" s="1165">
        <f t="shared" ref="V3115" si="2036">SUM(V3114:V3114)</f>
        <v>0</v>
      </c>
      <c r="W3115" s="109" t="s">
        <v>18</v>
      </c>
      <c r="X3115" s="109" t="s">
        <v>18</v>
      </c>
      <c r="Y3115" s="501" t="s">
        <v>18</v>
      </c>
      <c r="AA3115" s="330"/>
      <c r="AB3115" s="330"/>
      <c r="AC3115" s="330"/>
      <c r="AD3115" s="330"/>
      <c r="AE3115" s="330"/>
    </row>
    <row r="3116" spans="1:31" ht="13.5" thickBot="1" x14ac:dyDescent="0.25">
      <c r="A3116" s="437"/>
      <c r="B3116" s="34"/>
      <c r="C3116" s="34"/>
      <c r="D3116" s="132"/>
      <c r="E3116" s="54" t="s">
        <v>281</v>
      </c>
      <c r="F3116" s="1" t="s">
        <v>288</v>
      </c>
      <c r="G3116" s="27" t="s">
        <v>18</v>
      </c>
      <c r="H3116" s="27" t="s">
        <v>18</v>
      </c>
      <c r="I3116" s="27" t="s">
        <v>18</v>
      </c>
      <c r="J3116" s="27" t="s">
        <v>18</v>
      </c>
      <c r="K3116" s="27" t="s">
        <v>18</v>
      </c>
      <c r="L3116" s="28">
        <f>L3118+L3120+L3122</f>
        <v>4953.6000000000004</v>
      </c>
      <c r="M3116" s="28">
        <f t="shared" ref="M3116:O3116" si="2037">M3118+M3120+M3122</f>
        <v>4522.0999999999995</v>
      </c>
      <c r="N3116" s="28">
        <f t="shared" si="2037"/>
        <v>2054</v>
      </c>
      <c r="O3116" s="136">
        <f t="shared" si="2037"/>
        <v>150</v>
      </c>
      <c r="P3116" s="335" t="s">
        <v>18</v>
      </c>
      <c r="Q3116" s="28">
        <f>Q3118+Q3120+Q3122</f>
        <v>11710306</v>
      </c>
      <c r="R3116" s="373">
        <f t="shared" ref="R3116:V3116" si="2038">R3118+R3120+R3122</f>
        <v>0</v>
      </c>
      <c r="S3116" s="28">
        <f t="shared" si="2038"/>
        <v>4764602.3199999994</v>
      </c>
      <c r="T3116" s="28">
        <f t="shared" si="2038"/>
        <v>3416247.2700000005</v>
      </c>
      <c r="U3116" s="28">
        <f t="shared" si="2038"/>
        <v>3529456.41</v>
      </c>
      <c r="V3116" s="28">
        <f t="shared" si="2038"/>
        <v>0</v>
      </c>
      <c r="W3116" s="101" t="s">
        <v>18</v>
      </c>
      <c r="X3116" s="101" t="s">
        <v>18</v>
      </c>
      <c r="Y3116" s="102" t="s">
        <v>18</v>
      </c>
    </row>
    <row r="3117" spans="1:31" ht="15" x14ac:dyDescent="0.2">
      <c r="A3117" s="484" t="s">
        <v>1295</v>
      </c>
      <c r="B3117" s="97" t="s">
        <v>1777</v>
      </c>
      <c r="C3117" s="97">
        <v>8</v>
      </c>
      <c r="D3117" s="211" t="s">
        <v>45</v>
      </c>
      <c r="E3117" s="950" t="s">
        <v>965</v>
      </c>
      <c r="F3117" s="645" t="s">
        <v>1125</v>
      </c>
      <c r="G3117" s="286" t="s">
        <v>38</v>
      </c>
      <c r="H3117" s="952">
        <v>1982</v>
      </c>
      <c r="I3117" s="952"/>
      <c r="J3117" s="646">
        <v>24.15</v>
      </c>
      <c r="K3117" s="286">
        <v>4</v>
      </c>
      <c r="L3117" s="200">
        <v>1630.9</v>
      </c>
      <c r="M3117" s="647">
        <v>1505.3</v>
      </c>
      <c r="N3117" s="647">
        <v>687</v>
      </c>
      <c r="O3117" s="280">
        <v>47</v>
      </c>
      <c r="P3117" s="341" t="s">
        <v>45</v>
      </c>
      <c r="Q3117" s="200">
        <v>3916738</v>
      </c>
      <c r="R3117" s="382">
        <v>0</v>
      </c>
      <c r="S3117" s="190">
        <f>Q3117-U3117</f>
        <v>2250008.0499999998</v>
      </c>
      <c r="T3117" s="190">
        <v>0</v>
      </c>
      <c r="U3117" s="190">
        <v>1666729.95</v>
      </c>
      <c r="V3117" s="190">
        <v>0</v>
      </c>
      <c r="W3117" s="281">
        <v>5701.22</v>
      </c>
      <c r="X3117" s="281">
        <v>5701.22</v>
      </c>
      <c r="Y3117" s="272">
        <v>44926</v>
      </c>
    </row>
    <row r="3118" spans="1:31" x14ac:dyDescent="0.2">
      <c r="A3118" s="437"/>
      <c r="B3118" s="34"/>
      <c r="C3118" s="34"/>
      <c r="D3118" s="132"/>
      <c r="E3118" s="951"/>
      <c r="F3118" s="512" t="s">
        <v>31</v>
      </c>
      <c r="G3118" s="283" t="s">
        <v>18</v>
      </c>
      <c r="H3118" s="283" t="s">
        <v>18</v>
      </c>
      <c r="I3118" s="283" t="s">
        <v>18</v>
      </c>
      <c r="J3118" s="283" t="s">
        <v>18</v>
      </c>
      <c r="K3118" s="283" t="s">
        <v>18</v>
      </c>
      <c r="L3118" s="62">
        <f>L3117</f>
        <v>1630.9</v>
      </c>
      <c r="M3118" s="62">
        <f t="shared" ref="M3118:O3118" si="2039">M3117</f>
        <v>1505.3</v>
      </c>
      <c r="N3118" s="62">
        <f t="shared" si="2039"/>
        <v>687</v>
      </c>
      <c r="O3118" s="143">
        <f t="shared" si="2039"/>
        <v>47</v>
      </c>
      <c r="P3118" s="336"/>
      <c r="Q3118" s="62">
        <f>Q3117</f>
        <v>3916738</v>
      </c>
      <c r="R3118" s="391">
        <f t="shared" ref="R3118:V3118" si="2040">R3117</f>
        <v>0</v>
      </c>
      <c r="S3118" s="62">
        <f t="shared" si="2040"/>
        <v>2250008.0499999998</v>
      </c>
      <c r="T3118" s="62">
        <f t="shared" si="2040"/>
        <v>0</v>
      </c>
      <c r="U3118" s="62">
        <f t="shared" si="2040"/>
        <v>1666729.95</v>
      </c>
      <c r="V3118" s="62">
        <f t="shared" si="2040"/>
        <v>0</v>
      </c>
      <c r="W3118" s="501" t="s">
        <v>18</v>
      </c>
      <c r="X3118" s="501" t="s">
        <v>18</v>
      </c>
      <c r="Y3118" s="110" t="s">
        <v>18</v>
      </c>
    </row>
    <row r="3119" spans="1:31" ht="15" x14ac:dyDescent="0.2">
      <c r="A3119" s="484" t="s">
        <v>1296</v>
      </c>
      <c r="B3119" s="97" t="s">
        <v>1778</v>
      </c>
      <c r="C3119" s="97">
        <v>8</v>
      </c>
      <c r="D3119" s="211" t="s">
        <v>45</v>
      </c>
      <c r="E3119" s="951" t="s">
        <v>966</v>
      </c>
      <c r="F3119" s="195" t="s">
        <v>1126</v>
      </c>
      <c r="G3119" s="156" t="s">
        <v>38</v>
      </c>
      <c r="H3119" s="953">
        <v>1980</v>
      </c>
      <c r="I3119" s="953"/>
      <c r="J3119" s="562">
        <v>24.15</v>
      </c>
      <c r="K3119" s="156">
        <v>4</v>
      </c>
      <c r="L3119" s="150">
        <v>1679.6</v>
      </c>
      <c r="M3119" s="270">
        <v>1533.1</v>
      </c>
      <c r="N3119" s="270">
        <v>687</v>
      </c>
      <c r="O3119" s="134">
        <v>46</v>
      </c>
      <c r="P3119" s="336" t="s">
        <v>45</v>
      </c>
      <c r="Q3119" s="150">
        <v>3916738</v>
      </c>
      <c r="R3119" s="380">
        <v>0</v>
      </c>
      <c r="S3119" s="71">
        <f>Q3119-U3119</f>
        <v>2250008.0499999998</v>
      </c>
      <c r="T3119" s="71">
        <v>0</v>
      </c>
      <c r="U3119" s="71">
        <v>1666729.95</v>
      </c>
      <c r="V3119" s="71">
        <v>0</v>
      </c>
      <c r="W3119" s="956">
        <v>5701.22</v>
      </c>
      <c r="X3119" s="956">
        <v>5701.22</v>
      </c>
      <c r="Y3119" s="157">
        <v>44926</v>
      </c>
    </row>
    <row r="3120" spans="1:31" x14ac:dyDescent="0.2">
      <c r="A3120" s="437"/>
      <c r="B3120" s="34"/>
      <c r="C3120" s="34"/>
      <c r="D3120" s="132"/>
      <c r="E3120" s="951"/>
      <c r="F3120" s="512" t="s">
        <v>31</v>
      </c>
      <c r="G3120" s="283" t="s">
        <v>18</v>
      </c>
      <c r="H3120" s="283" t="s">
        <v>18</v>
      </c>
      <c r="I3120" s="283" t="s">
        <v>18</v>
      </c>
      <c r="J3120" s="283" t="s">
        <v>18</v>
      </c>
      <c r="K3120" s="283" t="s">
        <v>18</v>
      </c>
      <c r="L3120" s="62">
        <f>L3119</f>
        <v>1679.6</v>
      </c>
      <c r="M3120" s="62">
        <f t="shared" ref="M3120:O3120" si="2041">M3119</f>
        <v>1533.1</v>
      </c>
      <c r="N3120" s="62">
        <f t="shared" si="2041"/>
        <v>687</v>
      </c>
      <c r="O3120" s="143">
        <f t="shared" si="2041"/>
        <v>46</v>
      </c>
      <c r="P3120" s="336"/>
      <c r="Q3120" s="62">
        <f>Q3119</f>
        <v>3916738</v>
      </c>
      <c r="R3120" s="391">
        <f t="shared" ref="R3120:V3120" si="2042">R3119</f>
        <v>0</v>
      </c>
      <c r="S3120" s="62">
        <f t="shared" si="2042"/>
        <v>2250008.0499999998</v>
      </c>
      <c r="T3120" s="62">
        <f t="shared" si="2042"/>
        <v>0</v>
      </c>
      <c r="U3120" s="62">
        <f t="shared" si="2042"/>
        <v>1666729.95</v>
      </c>
      <c r="V3120" s="62">
        <f t="shared" si="2042"/>
        <v>0</v>
      </c>
      <c r="W3120" s="501" t="s">
        <v>18</v>
      </c>
      <c r="X3120" s="501" t="s">
        <v>18</v>
      </c>
      <c r="Y3120" s="110" t="s">
        <v>18</v>
      </c>
    </row>
    <row r="3121" spans="1:25" ht="15" x14ac:dyDescent="0.2">
      <c r="A3121" s="484" t="s">
        <v>1297</v>
      </c>
      <c r="B3121" s="97" t="s">
        <v>1779</v>
      </c>
      <c r="C3121" s="97">
        <v>8</v>
      </c>
      <c r="D3121" s="211" t="s">
        <v>45</v>
      </c>
      <c r="E3121" s="402" t="s">
        <v>967</v>
      </c>
      <c r="F3121" s="195" t="s">
        <v>1127</v>
      </c>
      <c r="G3121" s="156" t="s">
        <v>38</v>
      </c>
      <c r="H3121" s="953">
        <v>1981</v>
      </c>
      <c r="I3121" s="953"/>
      <c r="J3121" s="562">
        <v>24.15</v>
      </c>
      <c r="K3121" s="156">
        <v>4</v>
      </c>
      <c r="L3121" s="150">
        <v>1643.1</v>
      </c>
      <c r="M3121" s="270">
        <v>1483.7</v>
      </c>
      <c r="N3121" s="270">
        <v>680</v>
      </c>
      <c r="O3121" s="134">
        <v>57</v>
      </c>
      <c r="P3121" s="336" t="s">
        <v>45</v>
      </c>
      <c r="Q3121" s="150">
        <v>3876830</v>
      </c>
      <c r="R3121" s="380">
        <v>0</v>
      </c>
      <c r="S3121" s="71">
        <v>264586.21999999997</v>
      </c>
      <c r="T3121" s="71">
        <f>Q3121-S3121-U3121</f>
        <v>3416247.2700000005</v>
      </c>
      <c r="U3121" s="71">
        <v>195996.51</v>
      </c>
      <c r="V3121" s="71">
        <v>0</v>
      </c>
      <c r="W3121" s="956">
        <v>5701.22</v>
      </c>
      <c r="X3121" s="956">
        <v>5701.22</v>
      </c>
      <c r="Y3121" s="157">
        <v>44926</v>
      </c>
    </row>
    <row r="3122" spans="1:25" ht="13.5" thickBot="1" x14ac:dyDescent="0.25">
      <c r="A3122" s="437"/>
      <c r="B3122" s="34"/>
      <c r="C3122" s="34"/>
      <c r="D3122" s="132"/>
      <c r="E3122" s="420"/>
      <c r="F3122" s="544" t="s">
        <v>31</v>
      </c>
      <c r="G3122" s="83" t="s">
        <v>18</v>
      </c>
      <c r="H3122" s="83" t="s">
        <v>18</v>
      </c>
      <c r="I3122" s="83" t="s">
        <v>18</v>
      </c>
      <c r="J3122" s="83" t="s">
        <v>18</v>
      </c>
      <c r="K3122" s="83" t="s">
        <v>18</v>
      </c>
      <c r="L3122" s="78">
        <f>L3121</f>
        <v>1643.1</v>
      </c>
      <c r="M3122" s="78">
        <f t="shared" ref="M3122:O3122" si="2043">M3121</f>
        <v>1483.7</v>
      </c>
      <c r="N3122" s="78">
        <f t="shared" si="2043"/>
        <v>680</v>
      </c>
      <c r="O3122" s="146">
        <f t="shared" si="2043"/>
        <v>57</v>
      </c>
      <c r="P3122" s="344" t="s">
        <v>18</v>
      </c>
      <c r="Q3122" s="78">
        <f>Q3121</f>
        <v>3876830</v>
      </c>
      <c r="R3122" s="387">
        <f t="shared" ref="R3122:V3122" si="2044">R3121</f>
        <v>0</v>
      </c>
      <c r="S3122" s="78">
        <f t="shared" si="2044"/>
        <v>264586.21999999997</v>
      </c>
      <c r="T3122" s="78">
        <f t="shared" si="2044"/>
        <v>3416247.2700000005</v>
      </c>
      <c r="U3122" s="78">
        <f t="shared" si="2044"/>
        <v>195996.51</v>
      </c>
      <c r="V3122" s="78">
        <f t="shared" si="2044"/>
        <v>0</v>
      </c>
      <c r="W3122" s="128" t="s">
        <v>18</v>
      </c>
      <c r="X3122" s="128" t="s">
        <v>18</v>
      </c>
      <c r="Y3122" s="129" t="s">
        <v>18</v>
      </c>
    </row>
    <row r="3123" spans="1:25" ht="13.5" thickBot="1" x14ac:dyDescent="0.25">
      <c r="A3123" s="437"/>
      <c r="B3123" s="34"/>
      <c r="C3123" s="34"/>
      <c r="D3123" s="132"/>
      <c r="E3123" s="417" t="s">
        <v>278</v>
      </c>
      <c r="F3123" s="43" t="s">
        <v>157</v>
      </c>
      <c r="G3123" s="81" t="s">
        <v>18</v>
      </c>
      <c r="H3123" s="81" t="s">
        <v>18</v>
      </c>
      <c r="I3123" s="81" t="s">
        <v>18</v>
      </c>
      <c r="J3123" s="81" t="s">
        <v>18</v>
      </c>
      <c r="K3123" s="81" t="s">
        <v>18</v>
      </c>
      <c r="L3123" s="82">
        <v>0</v>
      </c>
      <c r="M3123" s="82">
        <v>0</v>
      </c>
      <c r="N3123" s="82">
        <v>0</v>
      </c>
      <c r="O3123" s="145">
        <v>0</v>
      </c>
      <c r="P3123" s="358" t="s">
        <v>18</v>
      </c>
      <c r="Q3123" s="82">
        <v>0</v>
      </c>
      <c r="R3123" s="397">
        <v>0</v>
      </c>
      <c r="S3123" s="82">
        <v>0</v>
      </c>
      <c r="T3123" s="82">
        <v>0</v>
      </c>
      <c r="U3123" s="82">
        <v>0</v>
      </c>
      <c r="V3123" s="82">
        <v>0</v>
      </c>
      <c r="W3123" s="126" t="s">
        <v>18</v>
      </c>
      <c r="X3123" s="126" t="s">
        <v>18</v>
      </c>
      <c r="Y3123" s="127" t="s">
        <v>18</v>
      </c>
    </row>
    <row r="3124" spans="1:25" ht="13.5" thickBot="1" x14ac:dyDescent="0.25">
      <c r="A3124" s="437"/>
      <c r="B3124" s="34"/>
      <c r="C3124" s="34"/>
      <c r="D3124" s="132"/>
      <c r="E3124" s="167">
        <v>14</v>
      </c>
      <c r="F3124" s="40" t="s">
        <v>122</v>
      </c>
      <c r="G3124" s="27" t="s">
        <v>18</v>
      </c>
      <c r="H3124" s="27" t="s">
        <v>18</v>
      </c>
      <c r="I3124" s="27" t="s">
        <v>18</v>
      </c>
      <c r="J3124" s="27" t="s">
        <v>18</v>
      </c>
      <c r="K3124" s="27" t="s">
        <v>18</v>
      </c>
      <c r="L3124" s="61">
        <f>L3125+L3132+L3139</f>
        <v>12534.9</v>
      </c>
      <c r="M3124" s="61">
        <f>M3125+M3132+M3139</f>
        <v>11113.000000000002</v>
      </c>
      <c r="N3124" s="61">
        <f>N3125+N3132+N3139</f>
        <v>1677.3</v>
      </c>
      <c r="O3124" s="137">
        <f>O3125+O3132+O3139</f>
        <v>348</v>
      </c>
      <c r="P3124" s="335" t="s">
        <v>18</v>
      </c>
      <c r="Q3124" s="28">
        <f t="shared" ref="Q3124:V3124" si="2045">Q3125+Q3132+Q3139</f>
        <v>38175260</v>
      </c>
      <c r="R3124" s="384">
        <f t="shared" si="2045"/>
        <v>0</v>
      </c>
      <c r="S3124" s="61">
        <f t="shared" si="2045"/>
        <v>26150658.789999999</v>
      </c>
      <c r="T3124" s="61">
        <f t="shared" si="2045"/>
        <v>0</v>
      </c>
      <c r="U3124" s="61">
        <f t="shared" si="2045"/>
        <v>12024601.210000001</v>
      </c>
      <c r="V3124" s="61">
        <f t="shared" si="2045"/>
        <v>0</v>
      </c>
      <c r="W3124" s="101" t="s">
        <v>18</v>
      </c>
      <c r="X3124" s="101" t="s">
        <v>18</v>
      </c>
      <c r="Y3124" s="102" t="s">
        <v>18</v>
      </c>
    </row>
    <row r="3125" spans="1:25" ht="13.5" thickBot="1" x14ac:dyDescent="0.25">
      <c r="A3125" s="437"/>
      <c r="B3125" s="34"/>
      <c r="C3125" s="34"/>
      <c r="D3125" s="132"/>
      <c r="E3125" s="55" t="s">
        <v>291</v>
      </c>
      <c r="F3125" s="33" t="s">
        <v>159</v>
      </c>
      <c r="G3125" s="27" t="s">
        <v>18</v>
      </c>
      <c r="H3125" s="27" t="s">
        <v>18</v>
      </c>
      <c r="I3125" s="27" t="s">
        <v>18</v>
      </c>
      <c r="J3125" s="27" t="s">
        <v>18</v>
      </c>
      <c r="K3125" s="27" t="s">
        <v>18</v>
      </c>
      <c r="L3125" s="28">
        <f>L3127+L3129+L3131</f>
        <v>1951.3000000000002</v>
      </c>
      <c r="M3125" s="28">
        <f t="shared" ref="M3125:O3125" si="2046">M3127+M3129+M3131</f>
        <v>1528.7</v>
      </c>
      <c r="N3125" s="28">
        <f t="shared" si="2046"/>
        <v>1034.0999999999999</v>
      </c>
      <c r="O3125" s="136">
        <f t="shared" si="2046"/>
        <v>61</v>
      </c>
      <c r="P3125" s="335" t="s">
        <v>18</v>
      </c>
      <c r="Q3125" s="28">
        <f>Q3127+Q3129+Q3131</f>
        <v>11426457</v>
      </c>
      <c r="R3125" s="373">
        <f t="shared" ref="R3125:V3125" si="2047">R3127+R3129+R3131</f>
        <v>0</v>
      </c>
      <c r="S3125" s="28">
        <f t="shared" si="2047"/>
        <v>7964108</v>
      </c>
      <c r="T3125" s="28">
        <f t="shared" si="2047"/>
        <v>0</v>
      </c>
      <c r="U3125" s="28">
        <f t="shared" si="2047"/>
        <v>3462349</v>
      </c>
      <c r="V3125" s="28">
        <f t="shared" si="2047"/>
        <v>0</v>
      </c>
      <c r="W3125" s="101" t="s">
        <v>18</v>
      </c>
      <c r="X3125" s="101" t="s">
        <v>18</v>
      </c>
      <c r="Y3125" s="102" t="s">
        <v>18</v>
      </c>
    </row>
    <row r="3126" spans="1:25" ht="15" x14ac:dyDescent="0.2">
      <c r="A3126" s="484" t="s">
        <v>1304</v>
      </c>
      <c r="B3126" s="97" t="s">
        <v>1788</v>
      </c>
      <c r="C3126" s="97">
        <v>10</v>
      </c>
      <c r="D3126" s="211" t="s">
        <v>2129</v>
      </c>
      <c r="E3126" s="479" t="s">
        <v>292</v>
      </c>
      <c r="F3126" s="320" t="s">
        <v>407</v>
      </c>
      <c r="G3126" s="286" t="s">
        <v>38</v>
      </c>
      <c r="H3126" s="286">
        <v>1963</v>
      </c>
      <c r="I3126" s="286"/>
      <c r="J3126" s="287" t="s">
        <v>118</v>
      </c>
      <c r="K3126" s="286">
        <v>2</v>
      </c>
      <c r="L3126" s="200">
        <v>577.20000000000005</v>
      </c>
      <c r="M3126" s="200">
        <v>516</v>
      </c>
      <c r="N3126" s="200">
        <v>334.6</v>
      </c>
      <c r="O3126" s="280">
        <v>26</v>
      </c>
      <c r="P3126" s="341" t="s">
        <v>2129</v>
      </c>
      <c r="Q3126" s="200">
        <v>8474271</v>
      </c>
      <c r="R3126" s="390">
        <v>0</v>
      </c>
      <c r="S3126" s="200">
        <v>5906468.5999999996</v>
      </c>
      <c r="T3126" s="200">
        <v>0</v>
      </c>
      <c r="U3126" s="200">
        <v>2567802.4</v>
      </c>
      <c r="V3126" s="200">
        <v>0</v>
      </c>
      <c r="W3126" s="281">
        <f>Q3126/L3126</f>
        <v>14681.689189189188</v>
      </c>
      <c r="X3126" s="281">
        <v>14681.69</v>
      </c>
      <c r="Y3126" s="272">
        <v>44926</v>
      </c>
    </row>
    <row r="3127" spans="1:25" x14ac:dyDescent="0.2">
      <c r="A3127" s="437"/>
      <c r="B3127" s="34"/>
      <c r="C3127" s="34"/>
      <c r="D3127" s="132"/>
      <c r="E3127" s="418"/>
      <c r="F3127" s="39" t="s">
        <v>31</v>
      </c>
      <c r="G3127" s="283" t="s">
        <v>18</v>
      </c>
      <c r="H3127" s="283" t="s">
        <v>18</v>
      </c>
      <c r="I3127" s="283" t="s">
        <v>18</v>
      </c>
      <c r="J3127" s="283" t="s">
        <v>18</v>
      </c>
      <c r="K3127" s="283" t="s">
        <v>18</v>
      </c>
      <c r="L3127" s="62">
        <f>L3126</f>
        <v>577.20000000000005</v>
      </c>
      <c r="M3127" s="62">
        <f t="shared" ref="M3127:O3127" si="2048">M3126</f>
        <v>516</v>
      </c>
      <c r="N3127" s="62">
        <f t="shared" si="2048"/>
        <v>334.6</v>
      </c>
      <c r="O3127" s="143">
        <f t="shared" si="2048"/>
        <v>26</v>
      </c>
      <c r="P3127" s="350" t="s">
        <v>18</v>
      </c>
      <c r="Q3127" s="62">
        <f>Q3126</f>
        <v>8474271</v>
      </c>
      <c r="R3127" s="391">
        <f t="shared" ref="R3127:V3127" si="2049">R3126</f>
        <v>0</v>
      </c>
      <c r="S3127" s="62">
        <f t="shared" si="2049"/>
        <v>5906468.5999999996</v>
      </c>
      <c r="T3127" s="62">
        <f t="shared" si="2049"/>
        <v>0</v>
      </c>
      <c r="U3127" s="62">
        <f t="shared" si="2049"/>
        <v>2567802.4</v>
      </c>
      <c r="V3127" s="62">
        <f t="shared" si="2049"/>
        <v>0</v>
      </c>
      <c r="W3127" s="109" t="s">
        <v>18</v>
      </c>
      <c r="X3127" s="109" t="s">
        <v>18</v>
      </c>
      <c r="Y3127" s="110" t="s">
        <v>18</v>
      </c>
    </row>
    <row r="3128" spans="1:25" ht="15" x14ac:dyDescent="0.2">
      <c r="A3128" s="484" t="s">
        <v>1309</v>
      </c>
      <c r="B3128" s="97" t="s">
        <v>1954</v>
      </c>
      <c r="C3128" s="97">
        <v>8</v>
      </c>
      <c r="D3128" s="211" t="s">
        <v>45</v>
      </c>
      <c r="E3128" s="402" t="s">
        <v>293</v>
      </c>
      <c r="F3128" s="184" t="s">
        <v>399</v>
      </c>
      <c r="G3128" s="156" t="s">
        <v>38</v>
      </c>
      <c r="H3128" s="953">
        <v>1972</v>
      </c>
      <c r="I3128" s="953"/>
      <c r="J3128" s="185" t="s">
        <v>118</v>
      </c>
      <c r="K3128" s="156">
        <v>2</v>
      </c>
      <c r="L3128" s="150">
        <v>538.5</v>
      </c>
      <c r="M3128" s="186">
        <v>497.1</v>
      </c>
      <c r="N3128" s="186">
        <v>310.5</v>
      </c>
      <c r="O3128" s="134">
        <v>16</v>
      </c>
      <c r="P3128" s="336" t="s">
        <v>103</v>
      </c>
      <c r="Q3128" s="150">
        <v>2497712</v>
      </c>
      <c r="R3128" s="371">
        <v>0</v>
      </c>
      <c r="S3128" s="150">
        <v>1740876.29</v>
      </c>
      <c r="T3128" s="150">
        <v>0</v>
      </c>
      <c r="U3128" s="150">
        <v>756835.71</v>
      </c>
      <c r="V3128" s="150">
        <v>0</v>
      </c>
      <c r="W3128" s="956">
        <f>Q3128/N3128</f>
        <v>8044.1610305958129</v>
      </c>
      <c r="X3128" s="956">
        <v>8044.16</v>
      </c>
      <c r="Y3128" s="157">
        <v>44926</v>
      </c>
    </row>
    <row r="3129" spans="1:25" x14ac:dyDescent="0.2">
      <c r="A3129" s="437"/>
      <c r="B3129" s="34"/>
      <c r="C3129" s="34"/>
      <c r="D3129" s="132"/>
      <c r="E3129" s="418"/>
      <c r="F3129" s="39" t="s">
        <v>31</v>
      </c>
      <c r="G3129" s="283" t="s">
        <v>18</v>
      </c>
      <c r="H3129" s="283" t="s">
        <v>18</v>
      </c>
      <c r="I3129" s="283" t="s">
        <v>18</v>
      </c>
      <c r="J3129" s="283" t="s">
        <v>18</v>
      </c>
      <c r="K3129" s="283" t="s">
        <v>18</v>
      </c>
      <c r="L3129" s="62">
        <f>L3128</f>
        <v>538.5</v>
      </c>
      <c r="M3129" s="62">
        <f t="shared" ref="M3129:O3129" si="2050">M3128</f>
        <v>497.1</v>
      </c>
      <c r="N3129" s="62">
        <f t="shared" si="2050"/>
        <v>310.5</v>
      </c>
      <c r="O3129" s="143">
        <f t="shared" si="2050"/>
        <v>16</v>
      </c>
      <c r="P3129" s="350" t="s">
        <v>18</v>
      </c>
      <c r="Q3129" s="62">
        <f>Q3128</f>
        <v>2497712</v>
      </c>
      <c r="R3129" s="391">
        <f t="shared" ref="R3129:V3129" si="2051">R3128</f>
        <v>0</v>
      </c>
      <c r="S3129" s="62">
        <f t="shared" si="2051"/>
        <v>1740876.29</v>
      </c>
      <c r="T3129" s="62">
        <f t="shared" si="2051"/>
        <v>0</v>
      </c>
      <c r="U3129" s="62">
        <f t="shared" si="2051"/>
        <v>756835.71</v>
      </c>
      <c r="V3129" s="62">
        <f t="shared" si="2051"/>
        <v>0</v>
      </c>
      <c r="W3129" s="109" t="s">
        <v>18</v>
      </c>
      <c r="X3129" s="109" t="s">
        <v>18</v>
      </c>
      <c r="Y3129" s="110" t="s">
        <v>18</v>
      </c>
    </row>
    <row r="3130" spans="1:25" ht="15" x14ac:dyDescent="0.2">
      <c r="A3130" s="484" t="s">
        <v>1306</v>
      </c>
      <c r="B3130" s="97" t="s">
        <v>1953</v>
      </c>
      <c r="C3130" s="97">
        <v>4</v>
      </c>
      <c r="D3130" s="211" t="s">
        <v>2273</v>
      </c>
      <c r="E3130" s="951" t="s">
        <v>294</v>
      </c>
      <c r="F3130" s="269" t="s">
        <v>405</v>
      </c>
      <c r="G3130" s="156" t="s">
        <v>38</v>
      </c>
      <c r="H3130" s="156">
        <v>1969</v>
      </c>
      <c r="I3130" s="156"/>
      <c r="J3130" s="185" t="s">
        <v>118</v>
      </c>
      <c r="K3130" s="156">
        <v>3</v>
      </c>
      <c r="L3130" s="150">
        <v>835.6</v>
      </c>
      <c r="M3130" s="150">
        <v>515.6</v>
      </c>
      <c r="N3130" s="150">
        <v>389</v>
      </c>
      <c r="O3130" s="134">
        <v>19</v>
      </c>
      <c r="P3130" s="336" t="s">
        <v>2115</v>
      </c>
      <c r="Q3130" s="150">
        <v>454474</v>
      </c>
      <c r="R3130" s="371">
        <v>0</v>
      </c>
      <c r="S3130" s="150">
        <v>316763.11</v>
      </c>
      <c r="T3130" s="150">
        <v>0</v>
      </c>
      <c r="U3130" s="150">
        <v>137710.89000000001</v>
      </c>
      <c r="V3130" s="150">
        <v>0</v>
      </c>
      <c r="W3130" s="956">
        <f>Q3130/L3130</f>
        <v>543.88942077549063</v>
      </c>
      <c r="X3130" s="956">
        <v>543.89</v>
      </c>
      <c r="Y3130" s="157">
        <v>44926</v>
      </c>
    </row>
    <row r="3131" spans="1:25" ht="13.5" thickBot="1" x14ac:dyDescent="0.25">
      <c r="A3131" s="437"/>
      <c r="B3131" s="34"/>
      <c r="C3131" s="34"/>
      <c r="D3131" s="132"/>
      <c r="E3131" s="694"/>
      <c r="F3131" s="42" t="s">
        <v>31</v>
      </c>
      <c r="G3131" s="83" t="s">
        <v>18</v>
      </c>
      <c r="H3131" s="83" t="s">
        <v>18</v>
      </c>
      <c r="I3131" s="83" t="s">
        <v>18</v>
      </c>
      <c r="J3131" s="83" t="s">
        <v>18</v>
      </c>
      <c r="K3131" s="83" t="s">
        <v>18</v>
      </c>
      <c r="L3131" s="78">
        <f>L3130</f>
        <v>835.6</v>
      </c>
      <c r="M3131" s="78">
        <f t="shared" ref="M3131:O3131" si="2052">M3130</f>
        <v>515.6</v>
      </c>
      <c r="N3131" s="78">
        <f t="shared" si="2052"/>
        <v>389</v>
      </c>
      <c r="O3131" s="146">
        <f t="shared" si="2052"/>
        <v>19</v>
      </c>
      <c r="P3131" s="344" t="s">
        <v>18</v>
      </c>
      <c r="Q3131" s="78">
        <f>Q3130</f>
        <v>454474</v>
      </c>
      <c r="R3131" s="387">
        <f t="shared" ref="R3131:V3131" si="2053">R3130</f>
        <v>0</v>
      </c>
      <c r="S3131" s="78">
        <f t="shared" si="2053"/>
        <v>316763.11</v>
      </c>
      <c r="T3131" s="78">
        <f t="shared" si="2053"/>
        <v>0</v>
      </c>
      <c r="U3131" s="78">
        <f t="shared" si="2053"/>
        <v>137710.89000000001</v>
      </c>
      <c r="V3131" s="78">
        <f t="shared" si="2053"/>
        <v>0</v>
      </c>
      <c r="W3131" s="128" t="s">
        <v>18</v>
      </c>
      <c r="X3131" s="128" t="s">
        <v>18</v>
      </c>
      <c r="Y3131" s="129" t="s">
        <v>18</v>
      </c>
    </row>
    <row r="3132" spans="1:25" ht="13.5" thickBot="1" x14ac:dyDescent="0.3">
      <c r="A3132" s="437"/>
      <c r="B3132" s="34"/>
      <c r="C3132" s="34"/>
      <c r="D3132" s="132"/>
      <c r="E3132" s="421" t="s">
        <v>304</v>
      </c>
      <c r="F3132" s="33" t="s">
        <v>303</v>
      </c>
      <c r="G3132" s="27" t="s">
        <v>18</v>
      </c>
      <c r="H3132" s="27" t="s">
        <v>18</v>
      </c>
      <c r="I3132" s="27" t="s">
        <v>18</v>
      </c>
      <c r="J3132" s="27" t="s">
        <v>18</v>
      </c>
      <c r="K3132" s="27" t="s">
        <v>18</v>
      </c>
      <c r="L3132" s="28">
        <f>L3134+L3136+L3138</f>
        <v>1066.3000000000002</v>
      </c>
      <c r="M3132" s="28">
        <f t="shared" ref="M3132:O3132" si="2054">M3134+M3136+M3138</f>
        <v>988.4</v>
      </c>
      <c r="N3132" s="28">
        <f t="shared" si="2054"/>
        <v>643.20000000000005</v>
      </c>
      <c r="O3132" s="1158">
        <f t="shared" si="2054"/>
        <v>38</v>
      </c>
      <c r="P3132" s="335" t="s">
        <v>18</v>
      </c>
      <c r="Q3132" s="28">
        <f>Q3134+Q3136+Q3138</f>
        <v>4288590</v>
      </c>
      <c r="R3132" s="28">
        <f t="shared" ref="R3132:V3132" si="2055">R3134+R3136+R3138</f>
        <v>0</v>
      </c>
      <c r="S3132" s="28">
        <f>S3134+S3136+S3138</f>
        <v>2741038.94</v>
      </c>
      <c r="T3132" s="28">
        <f t="shared" si="2055"/>
        <v>0</v>
      </c>
      <c r="U3132" s="28">
        <f t="shared" si="2055"/>
        <v>1547551.06</v>
      </c>
      <c r="V3132" s="28">
        <f t="shared" si="2055"/>
        <v>0</v>
      </c>
      <c r="W3132" s="101" t="s">
        <v>18</v>
      </c>
      <c r="X3132" s="101" t="s">
        <v>18</v>
      </c>
      <c r="Y3132" s="102" t="s">
        <v>18</v>
      </c>
    </row>
    <row r="3133" spans="1:25" ht="15" x14ac:dyDescent="0.2">
      <c r="A3133" s="484" t="s">
        <v>1314</v>
      </c>
      <c r="B3133" s="97" t="s">
        <v>2107</v>
      </c>
      <c r="C3133" s="97">
        <v>10</v>
      </c>
      <c r="D3133" s="211" t="s">
        <v>2129</v>
      </c>
      <c r="E3133" s="939" t="s">
        <v>305</v>
      </c>
      <c r="F3133" s="697" t="s">
        <v>2341</v>
      </c>
      <c r="G3133" s="714" t="s">
        <v>38</v>
      </c>
      <c r="H3133" s="940">
        <v>1967</v>
      </c>
      <c r="I3133" s="940"/>
      <c r="J3133" s="941" t="s">
        <v>123</v>
      </c>
      <c r="K3133" s="714">
        <v>2</v>
      </c>
      <c r="L3133" s="163">
        <v>355.8</v>
      </c>
      <c r="M3133" s="966">
        <v>329.6</v>
      </c>
      <c r="N3133" s="966">
        <v>214.4</v>
      </c>
      <c r="O3133" s="942">
        <v>10</v>
      </c>
      <c r="P3133" s="1200" t="s">
        <v>2129</v>
      </c>
      <c r="Q3133" s="163">
        <v>4131546</v>
      </c>
      <c r="R3133" s="163">
        <v>0</v>
      </c>
      <c r="S3133" s="163">
        <v>2640664.7599999998</v>
      </c>
      <c r="T3133" s="163">
        <v>0</v>
      </c>
      <c r="U3133" s="163">
        <v>1490881.24</v>
      </c>
      <c r="V3133" s="163">
        <v>0</v>
      </c>
      <c r="W3133" s="163">
        <f>Q3133/L3133</f>
        <v>11611.989881956155</v>
      </c>
      <c r="X3133" s="163">
        <v>11611.99</v>
      </c>
      <c r="Y3133" s="164">
        <v>44926</v>
      </c>
    </row>
    <row r="3134" spans="1:25" x14ac:dyDescent="0.25">
      <c r="A3134" s="437"/>
      <c r="B3134" s="34"/>
      <c r="C3134" s="34"/>
      <c r="D3134" s="132"/>
      <c r="E3134" s="883"/>
      <c r="F3134" s="530" t="s">
        <v>31</v>
      </c>
      <c r="G3134" s="501" t="s">
        <v>18</v>
      </c>
      <c r="H3134" s="501" t="s">
        <v>18</v>
      </c>
      <c r="I3134" s="501" t="s">
        <v>18</v>
      </c>
      <c r="J3134" s="501" t="s">
        <v>18</v>
      </c>
      <c r="K3134" s="501" t="s">
        <v>18</v>
      </c>
      <c r="L3134" s="109">
        <f>L3133</f>
        <v>355.8</v>
      </c>
      <c r="M3134" s="109">
        <f t="shared" ref="M3134:O3134" si="2056">M3133</f>
        <v>329.6</v>
      </c>
      <c r="N3134" s="109">
        <f t="shared" si="2056"/>
        <v>214.4</v>
      </c>
      <c r="O3134" s="910">
        <f t="shared" si="2056"/>
        <v>10</v>
      </c>
      <c r="P3134" s="109" t="s">
        <v>18</v>
      </c>
      <c r="Q3134" s="109">
        <f>Q3133</f>
        <v>4131546</v>
      </c>
      <c r="R3134" s="109">
        <f t="shared" ref="R3134:V3134" si="2057">R3133</f>
        <v>0</v>
      </c>
      <c r="S3134" s="109">
        <f t="shared" si="2057"/>
        <v>2640664.7599999998</v>
      </c>
      <c r="T3134" s="109">
        <f t="shared" si="2057"/>
        <v>0</v>
      </c>
      <c r="U3134" s="109">
        <f t="shared" si="2057"/>
        <v>1490881.24</v>
      </c>
      <c r="V3134" s="109">
        <f t="shared" si="2057"/>
        <v>0</v>
      </c>
      <c r="W3134" s="109" t="s">
        <v>18</v>
      </c>
      <c r="X3134" s="109" t="s">
        <v>18</v>
      </c>
      <c r="Y3134" s="110" t="s">
        <v>18</v>
      </c>
    </row>
    <row r="3135" spans="1:25" x14ac:dyDescent="0.2">
      <c r="A3135" s="437"/>
      <c r="B3135" s="34"/>
      <c r="C3135" s="34"/>
      <c r="D3135" s="132"/>
      <c r="E3135" s="883" t="s">
        <v>2337</v>
      </c>
      <c r="F3135" s="698" t="s">
        <v>2332</v>
      </c>
      <c r="G3135" s="284" t="s">
        <v>38</v>
      </c>
      <c r="H3135" s="884">
        <v>1967</v>
      </c>
      <c r="I3135" s="884"/>
      <c r="J3135" s="788" t="s">
        <v>123</v>
      </c>
      <c r="K3135" s="284">
        <v>2</v>
      </c>
      <c r="L3135" s="1153">
        <v>355.6</v>
      </c>
      <c r="M3135" s="890">
        <v>329.4</v>
      </c>
      <c r="N3135" s="890">
        <v>214.4</v>
      </c>
      <c r="O3135" s="98">
        <v>13</v>
      </c>
      <c r="P3135" s="1201" t="s">
        <v>2336</v>
      </c>
      <c r="Q3135" s="1153">
        <v>69107</v>
      </c>
      <c r="R3135" s="1153">
        <v>0</v>
      </c>
      <c r="S3135" s="1153">
        <v>44169.52</v>
      </c>
      <c r="T3135" s="1153">
        <v>0</v>
      </c>
      <c r="U3135" s="1153">
        <v>24937.48</v>
      </c>
      <c r="V3135" s="1153">
        <v>0</v>
      </c>
      <c r="W3135" s="1153">
        <f>Q3135/L3135</f>
        <v>194.33914510686162</v>
      </c>
      <c r="X3135" s="1153">
        <v>194.34</v>
      </c>
      <c r="Y3135" s="157">
        <v>44926</v>
      </c>
    </row>
    <row r="3136" spans="1:25" x14ac:dyDescent="0.2">
      <c r="A3136" s="437"/>
      <c r="B3136" s="34"/>
      <c r="C3136" s="34"/>
      <c r="D3136" s="132"/>
      <c r="E3136" s="1223"/>
      <c r="F3136" s="530" t="s">
        <v>31</v>
      </c>
      <c r="G3136" s="501" t="s">
        <v>18</v>
      </c>
      <c r="H3136" s="501" t="s">
        <v>18</v>
      </c>
      <c r="I3136" s="501" t="s">
        <v>18</v>
      </c>
      <c r="J3136" s="501" t="s">
        <v>18</v>
      </c>
      <c r="K3136" s="501" t="s">
        <v>18</v>
      </c>
      <c r="L3136" s="109">
        <v>355.6</v>
      </c>
      <c r="M3136" s="968">
        <v>329.4</v>
      </c>
      <c r="N3136" s="968">
        <v>214.4</v>
      </c>
      <c r="O3136" s="1204">
        <v>13</v>
      </c>
      <c r="P3136" s="350" t="s">
        <v>18</v>
      </c>
      <c r="Q3136" s="109">
        <f>Q3135</f>
        <v>69107</v>
      </c>
      <c r="R3136" s="109">
        <f t="shared" ref="R3136:U3136" si="2058">R3135</f>
        <v>0</v>
      </c>
      <c r="S3136" s="109">
        <f t="shared" si="2058"/>
        <v>44169.52</v>
      </c>
      <c r="T3136" s="109">
        <f t="shared" si="2058"/>
        <v>0</v>
      </c>
      <c r="U3136" s="109">
        <f t="shared" si="2058"/>
        <v>24937.48</v>
      </c>
      <c r="V3136" s="109">
        <f t="shared" ref="V3136:V3138" si="2059">V3133+V3135</f>
        <v>0</v>
      </c>
      <c r="W3136" s="109" t="s">
        <v>18</v>
      </c>
      <c r="X3136" s="109" t="s">
        <v>18</v>
      </c>
      <c r="Y3136" s="110" t="s">
        <v>18</v>
      </c>
    </row>
    <row r="3137" spans="1:25" x14ac:dyDescent="0.25">
      <c r="A3137" s="437"/>
      <c r="B3137" s="34"/>
      <c r="C3137" s="34"/>
      <c r="D3137" s="132"/>
      <c r="E3137" s="883" t="s">
        <v>2338</v>
      </c>
      <c r="F3137" s="698" t="s">
        <v>2329</v>
      </c>
      <c r="G3137" s="284" t="s">
        <v>38</v>
      </c>
      <c r="H3137" s="884">
        <v>1967</v>
      </c>
      <c r="I3137" s="884"/>
      <c r="J3137" s="788" t="s">
        <v>123</v>
      </c>
      <c r="K3137" s="284">
        <v>2</v>
      </c>
      <c r="L3137" s="1153">
        <v>354.9</v>
      </c>
      <c r="M3137" s="1153">
        <v>329.4</v>
      </c>
      <c r="N3137" s="1153">
        <v>214.4</v>
      </c>
      <c r="O3137" s="98">
        <v>15</v>
      </c>
      <c r="P3137" s="336" t="s">
        <v>2333</v>
      </c>
      <c r="Q3137" s="1153">
        <v>87937</v>
      </c>
      <c r="R3137" s="109">
        <v>0</v>
      </c>
      <c r="S3137" s="1153">
        <v>56204.66</v>
      </c>
      <c r="T3137" s="109">
        <v>0</v>
      </c>
      <c r="U3137" s="1153">
        <v>31732.34</v>
      </c>
      <c r="V3137" s="109">
        <v>0</v>
      </c>
      <c r="W3137" s="1153">
        <f>Q3137/L3137</f>
        <v>247.77965624119471</v>
      </c>
      <c r="X3137" s="1153">
        <v>247.78</v>
      </c>
      <c r="Y3137" s="157">
        <v>44926</v>
      </c>
    </row>
    <row r="3138" spans="1:25" ht="13.5" thickBot="1" x14ac:dyDescent="0.25">
      <c r="A3138" s="437"/>
      <c r="B3138" s="34"/>
      <c r="C3138" s="34"/>
      <c r="D3138" s="132"/>
      <c r="E3138" s="1205"/>
      <c r="F3138" s="1097" t="s">
        <v>31</v>
      </c>
      <c r="G3138" s="586" t="s">
        <v>18</v>
      </c>
      <c r="H3138" s="586" t="s">
        <v>18</v>
      </c>
      <c r="I3138" s="586" t="s">
        <v>18</v>
      </c>
      <c r="J3138" s="586" t="s">
        <v>18</v>
      </c>
      <c r="K3138" s="586" t="s">
        <v>18</v>
      </c>
      <c r="L3138" s="583">
        <v>354.9</v>
      </c>
      <c r="M3138" s="583">
        <v>329.4</v>
      </c>
      <c r="N3138" s="583">
        <v>214.4</v>
      </c>
      <c r="O3138" s="1092">
        <v>15</v>
      </c>
      <c r="P3138" s="614" t="s">
        <v>18</v>
      </c>
      <c r="Q3138" s="583">
        <f>Q3137</f>
        <v>87937</v>
      </c>
      <c r="R3138" s="583">
        <f t="shared" ref="R3138:U3138" si="2060">R3137</f>
        <v>0</v>
      </c>
      <c r="S3138" s="583">
        <f t="shared" si="2060"/>
        <v>56204.66</v>
      </c>
      <c r="T3138" s="583">
        <f t="shared" si="2060"/>
        <v>0</v>
      </c>
      <c r="U3138" s="583">
        <f t="shared" si="2060"/>
        <v>31732.34</v>
      </c>
      <c r="V3138" s="583">
        <f t="shared" si="2059"/>
        <v>0</v>
      </c>
      <c r="W3138" s="583" t="s">
        <v>18</v>
      </c>
      <c r="X3138" s="583" t="s">
        <v>18</v>
      </c>
      <c r="Y3138" s="588" t="s">
        <v>18</v>
      </c>
    </row>
    <row r="3139" spans="1:25" ht="13.5" thickBot="1" x14ac:dyDescent="0.25">
      <c r="A3139" s="437"/>
      <c r="B3139" s="34"/>
      <c r="C3139" s="34"/>
      <c r="D3139" s="132"/>
      <c r="E3139" s="421" t="s">
        <v>306</v>
      </c>
      <c r="F3139" s="41" t="s">
        <v>467</v>
      </c>
      <c r="G3139" s="27" t="s">
        <v>18</v>
      </c>
      <c r="H3139" s="27" t="s">
        <v>18</v>
      </c>
      <c r="I3139" s="27" t="s">
        <v>18</v>
      </c>
      <c r="J3139" s="27" t="s">
        <v>18</v>
      </c>
      <c r="K3139" s="27" t="s">
        <v>18</v>
      </c>
      <c r="L3139" s="28">
        <f>L3141+L3143+L3145+L3147+L3150+L3153</f>
        <v>9517.2999999999993</v>
      </c>
      <c r="M3139" s="28">
        <f t="shared" ref="M3139:O3139" si="2061">M3141+M3143+M3145+M3147+M3150+M3153</f>
        <v>8595.9000000000015</v>
      </c>
      <c r="N3139" s="28">
        <f t="shared" si="2061"/>
        <v>0</v>
      </c>
      <c r="O3139" s="136">
        <f t="shared" si="2061"/>
        <v>249</v>
      </c>
      <c r="P3139" s="335" t="s">
        <v>18</v>
      </c>
      <c r="Q3139" s="28">
        <f>Q3141+Q3143+Q3145+Q3147+Q3150+Q3153</f>
        <v>22460213</v>
      </c>
      <c r="R3139" s="373">
        <f t="shared" ref="R3139:U3139" si="2062">R3141+R3143+R3145+R3147+R3150+R3153</f>
        <v>0</v>
      </c>
      <c r="S3139" s="28">
        <f t="shared" si="2062"/>
        <v>15445511.850000001</v>
      </c>
      <c r="T3139" s="28">
        <f t="shared" si="2062"/>
        <v>0</v>
      </c>
      <c r="U3139" s="28">
        <f t="shared" si="2062"/>
        <v>7014701.1500000004</v>
      </c>
      <c r="V3139" s="28">
        <f t="shared" ref="V3139" si="2063">V3141+V3143+V3145+V3147</f>
        <v>0</v>
      </c>
      <c r="W3139" s="101" t="s">
        <v>18</v>
      </c>
      <c r="X3139" s="101" t="s">
        <v>18</v>
      </c>
      <c r="Y3139" s="102" t="s">
        <v>18</v>
      </c>
    </row>
    <row r="3140" spans="1:25" ht="15" x14ac:dyDescent="0.2">
      <c r="A3140" s="484" t="s">
        <v>1395</v>
      </c>
      <c r="B3140" s="97" t="s">
        <v>1958</v>
      </c>
      <c r="C3140" s="97">
        <v>3</v>
      </c>
      <c r="D3140" s="211" t="s">
        <v>2274</v>
      </c>
      <c r="E3140" s="368" t="s">
        <v>307</v>
      </c>
      <c r="F3140" s="173" t="s">
        <v>377</v>
      </c>
      <c r="G3140" s="158" t="s">
        <v>38</v>
      </c>
      <c r="H3140" s="158">
        <v>1987</v>
      </c>
      <c r="I3140" s="158"/>
      <c r="J3140" s="158" t="s">
        <v>378</v>
      </c>
      <c r="K3140" s="158">
        <v>5</v>
      </c>
      <c r="L3140" s="160">
        <v>4703.1000000000004</v>
      </c>
      <c r="M3140" s="160">
        <v>4196.6000000000004</v>
      </c>
      <c r="N3140" s="719">
        <v>0</v>
      </c>
      <c r="O3140" s="162">
        <v>60</v>
      </c>
      <c r="P3140" s="339" t="s">
        <v>2138</v>
      </c>
      <c r="Q3140" s="719">
        <v>9906328</v>
      </c>
      <c r="R3140" s="375">
        <v>0</v>
      </c>
      <c r="S3140" s="160">
        <v>6812415.6400000006</v>
      </c>
      <c r="T3140" s="160">
        <v>0</v>
      </c>
      <c r="U3140" s="160">
        <v>3093912.36</v>
      </c>
      <c r="V3140" s="160">
        <v>0</v>
      </c>
      <c r="W3140" s="163">
        <f>Q3140/L3140</f>
        <v>2106.3400735684972</v>
      </c>
      <c r="X3140" s="163">
        <v>2106.34</v>
      </c>
      <c r="Y3140" s="164">
        <v>44926</v>
      </c>
    </row>
    <row r="3141" spans="1:25" x14ac:dyDescent="0.2">
      <c r="A3141" s="437"/>
      <c r="B3141" s="34"/>
      <c r="C3141" s="34"/>
      <c r="D3141" s="132"/>
      <c r="E3141" s="415"/>
      <c r="F3141" s="39" t="s">
        <v>31</v>
      </c>
      <c r="G3141" s="283" t="s">
        <v>18</v>
      </c>
      <c r="H3141" s="283" t="s">
        <v>18</v>
      </c>
      <c r="I3141" s="283" t="s">
        <v>18</v>
      </c>
      <c r="J3141" s="283" t="s">
        <v>18</v>
      </c>
      <c r="K3141" s="283" t="s">
        <v>18</v>
      </c>
      <c r="L3141" s="62">
        <f>L3140</f>
        <v>4703.1000000000004</v>
      </c>
      <c r="M3141" s="62">
        <f t="shared" ref="M3141:O3141" si="2064">M3140</f>
        <v>4196.6000000000004</v>
      </c>
      <c r="N3141" s="62">
        <f t="shared" si="2064"/>
        <v>0</v>
      </c>
      <c r="O3141" s="143">
        <f t="shared" si="2064"/>
        <v>60</v>
      </c>
      <c r="P3141" s="350" t="s">
        <v>18</v>
      </c>
      <c r="Q3141" s="76">
        <f>Q3140</f>
        <v>9906328</v>
      </c>
      <c r="R3141" s="522">
        <f t="shared" ref="R3141:V3141" si="2065">R3140</f>
        <v>0</v>
      </c>
      <c r="S3141" s="76">
        <f t="shared" si="2065"/>
        <v>6812415.6400000006</v>
      </c>
      <c r="T3141" s="76">
        <f t="shared" si="2065"/>
        <v>0</v>
      </c>
      <c r="U3141" s="76">
        <f t="shared" si="2065"/>
        <v>3093912.36</v>
      </c>
      <c r="V3141" s="76">
        <f t="shared" si="2065"/>
        <v>0</v>
      </c>
      <c r="W3141" s="109" t="s">
        <v>18</v>
      </c>
      <c r="X3141" s="109" t="s">
        <v>18</v>
      </c>
      <c r="Y3141" s="566" t="str">
        <f>X3141</f>
        <v>Х</v>
      </c>
    </row>
    <row r="3142" spans="1:25" ht="15" x14ac:dyDescent="0.2">
      <c r="A3142" s="484" t="s">
        <v>1396</v>
      </c>
      <c r="B3142" s="97" t="s">
        <v>2108</v>
      </c>
      <c r="C3142" s="97">
        <v>10</v>
      </c>
      <c r="D3142" s="211" t="s">
        <v>2129</v>
      </c>
      <c r="E3142" s="415" t="s">
        <v>308</v>
      </c>
      <c r="F3142" s="184" t="s">
        <v>383</v>
      </c>
      <c r="G3142" s="156" t="s">
        <v>38</v>
      </c>
      <c r="H3142" s="953">
        <v>1969</v>
      </c>
      <c r="I3142" s="953"/>
      <c r="J3142" s="156" t="s">
        <v>124</v>
      </c>
      <c r="K3142" s="156">
        <v>2</v>
      </c>
      <c r="L3142" s="150">
        <v>582.4</v>
      </c>
      <c r="M3142" s="150">
        <v>534.5</v>
      </c>
      <c r="N3142" s="150">
        <v>0</v>
      </c>
      <c r="O3142" s="134">
        <v>36</v>
      </c>
      <c r="P3142" s="336" t="s">
        <v>2111</v>
      </c>
      <c r="Q3142" s="150">
        <v>641412</v>
      </c>
      <c r="R3142" s="371">
        <v>0</v>
      </c>
      <c r="S3142" s="150">
        <v>441088.28</v>
      </c>
      <c r="T3142" s="150">
        <v>0</v>
      </c>
      <c r="U3142" s="150">
        <v>200323.72</v>
      </c>
      <c r="V3142" s="150">
        <v>0</v>
      </c>
      <c r="W3142" s="956">
        <f>Q3142/L3142</f>
        <v>1101.3255494505495</v>
      </c>
      <c r="X3142" s="956">
        <v>1440.61</v>
      </c>
      <c r="Y3142" s="157">
        <v>44926</v>
      </c>
    </row>
    <row r="3143" spans="1:25" x14ac:dyDescent="0.2">
      <c r="A3143" s="437"/>
      <c r="B3143" s="34"/>
      <c r="C3143" s="34"/>
      <c r="D3143" s="132"/>
      <c r="E3143" s="415"/>
      <c r="F3143" s="39" t="s">
        <v>31</v>
      </c>
      <c r="G3143" s="283" t="s">
        <v>18</v>
      </c>
      <c r="H3143" s="283" t="s">
        <v>18</v>
      </c>
      <c r="I3143" s="283" t="s">
        <v>18</v>
      </c>
      <c r="J3143" s="283" t="s">
        <v>18</v>
      </c>
      <c r="K3143" s="283" t="s">
        <v>18</v>
      </c>
      <c r="L3143" s="62">
        <f>L3142</f>
        <v>582.4</v>
      </c>
      <c r="M3143" s="62">
        <f t="shared" ref="M3143:O3143" si="2066">M3142</f>
        <v>534.5</v>
      </c>
      <c r="N3143" s="62">
        <f t="shared" si="2066"/>
        <v>0</v>
      </c>
      <c r="O3143" s="143">
        <f t="shared" si="2066"/>
        <v>36</v>
      </c>
      <c r="P3143" s="350" t="s">
        <v>18</v>
      </c>
      <c r="Q3143" s="76">
        <f>Q3142</f>
        <v>641412</v>
      </c>
      <c r="R3143" s="522">
        <f t="shared" ref="R3143:V3143" si="2067">R3142</f>
        <v>0</v>
      </c>
      <c r="S3143" s="76">
        <f t="shared" si="2067"/>
        <v>441088.28</v>
      </c>
      <c r="T3143" s="76">
        <f t="shared" si="2067"/>
        <v>0</v>
      </c>
      <c r="U3143" s="76">
        <f t="shared" si="2067"/>
        <v>200323.72</v>
      </c>
      <c r="V3143" s="76">
        <f t="shared" si="2067"/>
        <v>0</v>
      </c>
      <c r="W3143" s="109" t="s">
        <v>18</v>
      </c>
      <c r="X3143" s="956" t="s">
        <v>18</v>
      </c>
      <c r="Y3143" s="566" t="str">
        <f>X3143</f>
        <v>Х</v>
      </c>
    </row>
    <row r="3144" spans="1:25" ht="15" x14ac:dyDescent="0.2">
      <c r="A3144" s="484" t="s">
        <v>1315</v>
      </c>
      <c r="B3144" s="97" t="s">
        <v>2109</v>
      </c>
      <c r="C3144" s="97">
        <v>4</v>
      </c>
      <c r="D3144" s="211" t="s">
        <v>2273</v>
      </c>
      <c r="E3144" s="415" t="s">
        <v>309</v>
      </c>
      <c r="F3144" s="269" t="s">
        <v>384</v>
      </c>
      <c r="G3144" s="156" t="s">
        <v>38</v>
      </c>
      <c r="H3144" s="156">
        <v>1965</v>
      </c>
      <c r="I3144" s="156"/>
      <c r="J3144" s="156" t="s">
        <v>124</v>
      </c>
      <c r="K3144" s="156">
        <v>2</v>
      </c>
      <c r="L3144" s="562">
        <v>586.20000000000005</v>
      </c>
      <c r="M3144" s="562">
        <v>539.1</v>
      </c>
      <c r="N3144" s="562">
        <v>0</v>
      </c>
      <c r="O3144" s="548">
        <v>34</v>
      </c>
      <c r="P3144" s="336" t="s">
        <v>2111</v>
      </c>
      <c r="Q3144" s="71">
        <v>641412</v>
      </c>
      <c r="R3144" s="371">
        <v>0</v>
      </c>
      <c r="S3144" s="150">
        <v>441088.28</v>
      </c>
      <c r="T3144" s="150">
        <v>0</v>
      </c>
      <c r="U3144" s="150">
        <v>200323.72</v>
      </c>
      <c r="V3144" s="150">
        <v>0</v>
      </c>
      <c r="W3144" s="956">
        <f>Q3144/L3144</f>
        <v>1094.1862845445239</v>
      </c>
      <c r="X3144" s="170">
        <v>1440.61</v>
      </c>
      <c r="Y3144" s="157">
        <v>44926</v>
      </c>
    </row>
    <row r="3145" spans="1:25" x14ac:dyDescent="0.2">
      <c r="A3145" s="437"/>
      <c r="B3145" s="34"/>
      <c r="C3145" s="34"/>
      <c r="D3145" s="132"/>
      <c r="E3145" s="415"/>
      <c r="F3145" s="39" t="s">
        <v>31</v>
      </c>
      <c r="G3145" s="504" t="s">
        <v>18</v>
      </c>
      <c r="H3145" s="504" t="s">
        <v>18</v>
      </c>
      <c r="I3145" s="504" t="s">
        <v>18</v>
      </c>
      <c r="J3145" s="504" t="s">
        <v>18</v>
      </c>
      <c r="K3145" s="504" t="s">
        <v>18</v>
      </c>
      <c r="L3145" s="76">
        <f>L3144</f>
        <v>586.20000000000005</v>
      </c>
      <c r="M3145" s="76">
        <f t="shared" ref="M3145:O3145" si="2068">M3144</f>
        <v>539.1</v>
      </c>
      <c r="N3145" s="76">
        <f t="shared" si="2068"/>
        <v>0</v>
      </c>
      <c r="O3145" s="520">
        <f t="shared" si="2068"/>
        <v>34</v>
      </c>
      <c r="P3145" s="521" t="s">
        <v>18</v>
      </c>
      <c r="Q3145" s="76">
        <f>Q3144</f>
        <v>641412</v>
      </c>
      <c r="R3145" s="522">
        <f t="shared" ref="R3145:V3145" si="2069">R3144</f>
        <v>0</v>
      </c>
      <c r="S3145" s="76">
        <f t="shared" si="2069"/>
        <v>441088.28</v>
      </c>
      <c r="T3145" s="76">
        <f t="shared" si="2069"/>
        <v>0</v>
      </c>
      <c r="U3145" s="76">
        <f t="shared" si="2069"/>
        <v>200323.72</v>
      </c>
      <c r="V3145" s="76">
        <f t="shared" si="2069"/>
        <v>0</v>
      </c>
      <c r="W3145" s="501" t="s">
        <v>18</v>
      </c>
      <c r="X3145" s="109" t="s">
        <v>18</v>
      </c>
      <c r="Y3145" s="574" t="s">
        <v>18</v>
      </c>
    </row>
    <row r="3146" spans="1:25" ht="15" x14ac:dyDescent="0.2">
      <c r="A3146" s="484" t="s">
        <v>1318</v>
      </c>
      <c r="B3146" s="97" t="s">
        <v>1966</v>
      </c>
      <c r="C3146" s="97">
        <v>10</v>
      </c>
      <c r="D3146" s="211" t="s">
        <v>2129</v>
      </c>
      <c r="E3146" s="415" t="s">
        <v>310</v>
      </c>
      <c r="F3146" s="184" t="s">
        <v>385</v>
      </c>
      <c r="G3146" s="156" t="s">
        <v>38</v>
      </c>
      <c r="H3146" s="953">
        <v>1961</v>
      </c>
      <c r="I3146" s="953"/>
      <c r="J3146" s="156" t="s">
        <v>124</v>
      </c>
      <c r="K3146" s="156">
        <v>2</v>
      </c>
      <c r="L3146" s="150">
        <v>582.1</v>
      </c>
      <c r="M3146" s="150">
        <v>541.1</v>
      </c>
      <c r="N3146" s="150">
        <v>0</v>
      </c>
      <c r="O3146" s="134">
        <v>32</v>
      </c>
      <c r="P3146" s="336" t="s">
        <v>2111</v>
      </c>
      <c r="Q3146" s="150">
        <v>641412</v>
      </c>
      <c r="R3146" s="371">
        <v>0</v>
      </c>
      <c r="S3146" s="150">
        <v>441088.28</v>
      </c>
      <c r="T3146" s="150">
        <v>0</v>
      </c>
      <c r="U3146" s="150">
        <v>200323.72</v>
      </c>
      <c r="V3146" s="150">
        <v>0</v>
      </c>
      <c r="W3146" s="956">
        <f>Q3146/L3146</f>
        <v>1101.8931455076447</v>
      </c>
      <c r="X3146" s="956">
        <v>1440.61</v>
      </c>
      <c r="Y3146" s="157">
        <v>44926</v>
      </c>
    </row>
    <row r="3147" spans="1:25" x14ac:dyDescent="0.2">
      <c r="A3147" s="485"/>
      <c r="B3147" s="872"/>
      <c r="C3147" s="872"/>
      <c r="D3147" s="873"/>
      <c r="E3147" s="415"/>
      <c r="F3147" s="39" t="s">
        <v>31</v>
      </c>
      <c r="G3147" s="283" t="s">
        <v>18</v>
      </c>
      <c r="H3147" s="283" t="s">
        <v>18</v>
      </c>
      <c r="I3147" s="283" t="s">
        <v>18</v>
      </c>
      <c r="J3147" s="283" t="s">
        <v>18</v>
      </c>
      <c r="K3147" s="283" t="s">
        <v>18</v>
      </c>
      <c r="L3147" s="62">
        <f>L3146</f>
        <v>582.1</v>
      </c>
      <c r="M3147" s="62">
        <f t="shared" ref="M3147:O3147" si="2070">M3146</f>
        <v>541.1</v>
      </c>
      <c r="N3147" s="62">
        <f t="shared" si="2070"/>
        <v>0</v>
      </c>
      <c r="O3147" s="143">
        <f t="shared" si="2070"/>
        <v>32</v>
      </c>
      <c r="P3147" s="109" t="s">
        <v>18</v>
      </c>
      <c r="Q3147" s="76">
        <f>Q3146</f>
        <v>641412</v>
      </c>
      <c r="R3147" s="522">
        <f t="shared" ref="R3147:V3147" si="2071">R3146</f>
        <v>0</v>
      </c>
      <c r="S3147" s="76">
        <f t="shared" si="2071"/>
        <v>441088.28</v>
      </c>
      <c r="T3147" s="76">
        <f t="shared" si="2071"/>
        <v>0</v>
      </c>
      <c r="U3147" s="76">
        <f t="shared" si="2071"/>
        <v>200323.72</v>
      </c>
      <c r="V3147" s="76">
        <f t="shared" si="2071"/>
        <v>0</v>
      </c>
      <c r="W3147" s="109" t="s">
        <v>18</v>
      </c>
      <c r="X3147" s="109" t="s">
        <v>18</v>
      </c>
      <c r="Y3147" s="566" t="str">
        <f>X3147</f>
        <v>Х</v>
      </c>
    </row>
    <row r="3148" spans="1:25" x14ac:dyDescent="0.2">
      <c r="A3148" s="874"/>
      <c r="B3148" s="875"/>
      <c r="C3148" s="876"/>
      <c r="D3148" s="876"/>
      <c r="E3148" s="415" t="s">
        <v>311</v>
      </c>
      <c r="F3148" s="184" t="s">
        <v>386</v>
      </c>
      <c r="G3148" s="156" t="s">
        <v>38</v>
      </c>
      <c r="H3148" s="953">
        <v>1970</v>
      </c>
      <c r="I3148" s="953"/>
      <c r="J3148" s="156" t="s">
        <v>124</v>
      </c>
      <c r="K3148" s="156">
        <v>2</v>
      </c>
      <c r="L3148" s="150">
        <v>586.4</v>
      </c>
      <c r="M3148" s="150">
        <v>544.4</v>
      </c>
      <c r="N3148" s="150">
        <v>0</v>
      </c>
      <c r="O3148" s="134">
        <v>29</v>
      </c>
      <c r="P3148" s="336" t="s">
        <v>2120</v>
      </c>
      <c r="Q3148" s="150">
        <v>348809</v>
      </c>
      <c r="R3148" s="371">
        <v>0</v>
      </c>
      <c r="S3148" s="150">
        <v>239870.1</v>
      </c>
      <c r="T3148" s="150">
        <v>0</v>
      </c>
      <c r="U3148" s="150">
        <v>108938.9</v>
      </c>
      <c r="V3148" s="150">
        <v>0</v>
      </c>
      <c r="W3148" s="956">
        <f t="shared" ref="W3148:W3149" si="2072">Q3148/L3148</f>
        <v>594.831173260573</v>
      </c>
      <c r="X3148" s="956">
        <v>807.6</v>
      </c>
      <c r="Y3148" s="157">
        <v>44926</v>
      </c>
    </row>
    <row r="3149" spans="1:25" x14ac:dyDescent="0.2">
      <c r="A3149" s="874"/>
      <c r="B3149" s="875"/>
      <c r="C3149" s="876"/>
      <c r="D3149" s="876"/>
      <c r="E3149" s="415" t="s">
        <v>311</v>
      </c>
      <c r="F3149" s="184" t="s">
        <v>386</v>
      </c>
      <c r="G3149" s="156" t="s">
        <v>38</v>
      </c>
      <c r="H3149" s="953">
        <v>1970</v>
      </c>
      <c r="I3149" s="953"/>
      <c r="J3149" s="156" t="s">
        <v>124</v>
      </c>
      <c r="K3149" s="156">
        <v>2</v>
      </c>
      <c r="L3149" s="150">
        <v>586.4</v>
      </c>
      <c r="M3149" s="150">
        <v>544.4</v>
      </c>
      <c r="N3149" s="150">
        <v>0</v>
      </c>
      <c r="O3149" s="134">
        <v>29</v>
      </c>
      <c r="P3149" s="336" t="s">
        <v>2111</v>
      </c>
      <c r="Q3149" s="150">
        <v>651222</v>
      </c>
      <c r="R3149" s="371">
        <v>0</v>
      </c>
      <c r="S3149" s="150">
        <v>447834.45</v>
      </c>
      <c r="T3149" s="150">
        <v>0</v>
      </c>
      <c r="U3149" s="150">
        <v>203387.55</v>
      </c>
      <c r="V3149" s="150">
        <v>0</v>
      </c>
      <c r="W3149" s="956">
        <f t="shared" si="2072"/>
        <v>1110.5422919508869</v>
      </c>
      <c r="X3149" s="956">
        <v>1440.61</v>
      </c>
      <c r="Y3149" s="157">
        <v>44926</v>
      </c>
    </row>
    <row r="3150" spans="1:25" x14ac:dyDescent="0.2">
      <c r="A3150" s="874"/>
      <c r="B3150" s="875"/>
      <c r="C3150" s="876"/>
      <c r="D3150" s="876"/>
      <c r="E3150" s="415"/>
      <c r="F3150" s="39" t="s">
        <v>31</v>
      </c>
      <c r="G3150" s="283" t="s">
        <v>18</v>
      </c>
      <c r="H3150" s="283" t="s">
        <v>18</v>
      </c>
      <c r="I3150" s="283" t="s">
        <v>18</v>
      </c>
      <c r="J3150" s="283" t="s">
        <v>18</v>
      </c>
      <c r="K3150" s="283" t="s">
        <v>18</v>
      </c>
      <c r="L3150" s="62">
        <f>L3148</f>
        <v>586.4</v>
      </c>
      <c r="M3150" s="62">
        <f t="shared" ref="M3150:O3150" si="2073">M3148</f>
        <v>544.4</v>
      </c>
      <c r="N3150" s="62">
        <f t="shared" si="2073"/>
        <v>0</v>
      </c>
      <c r="O3150" s="143">
        <f t="shared" si="2073"/>
        <v>29</v>
      </c>
      <c r="P3150" s="109" t="s">
        <v>18</v>
      </c>
      <c r="Q3150" s="76">
        <f>Q3148+Q3149</f>
        <v>1000031</v>
      </c>
      <c r="R3150" s="522">
        <f t="shared" ref="R3150:U3150" si="2074">R3148+R3149</f>
        <v>0</v>
      </c>
      <c r="S3150" s="76">
        <f t="shared" si="2074"/>
        <v>687704.55</v>
      </c>
      <c r="T3150" s="76">
        <f t="shared" si="2074"/>
        <v>0</v>
      </c>
      <c r="U3150" s="76">
        <f t="shared" si="2074"/>
        <v>312326.44999999995</v>
      </c>
      <c r="V3150" s="76">
        <f t="shared" ref="V3150" si="2075">V3148</f>
        <v>0</v>
      </c>
      <c r="W3150" s="109" t="s">
        <v>18</v>
      </c>
      <c r="X3150" s="109" t="s">
        <v>18</v>
      </c>
      <c r="Y3150" s="566" t="str">
        <f>X3150</f>
        <v>Х</v>
      </c>
    </row>
    <row r="3151" spans="1:25" x14ac:dyDescent="0.2">
      <c r="A3151" s="874"/>
      <c r="B3151" s="875"/>
      <c r="C3151" s="876"/>
      <c r="D3151" s="876"/>
      <c r="E3151" s="415" t="s">
        <v>389</v>
      </c>
      <c r="F3151" s="184" t="s">
        <v>387</v>
      </c>
      <c r="G3151" s="156" t="s">
        <v>38</v>
      </c>
      <c r="H3151" s="953">
        <v>1977</v>
      </c>
      <c r="I3151" s="953"/>
      <c r="J3151" s="156" t="s">
        <v>388</v>
      </c>
      <c r="K3151" s="156">
        <v>4</v>
      </c>
      <c r="L3151" s="150">
        <v>2477.1</v>
      </c>
      <c r="M3151" s="150">
        <v>2240.1999999999998</v>
      </c>
      <c r="N3151" s="150">
        <v>0</v>
      </c>
      <c r="O3151" s="134">
        <v>58</v>
      </c>
      <c r="P3151" s="336" t="s">
        <v>2120</v>
      </c>
      <c r="Q3151" s="150">
        <v>458824</v>
      </c>
      <c r="R3151" s="371">
        <v>0</v>
      </c>
      <c r="S3151" s="150">
        <v>315525.57</v>
      </c>
      <c r="T3151" s="150">
        <v>0</v>
      </c>
      <c r="U3151" s="150">
        <v>143298.43</v>
      </c>
      <c r="V3151" s="150">
        <v>0</v>
      </c>
      <c r="W3151" s="956">
        <f t="shared" ref="W3151:W3152" si="2076">Q3151/L3151</f>
        <v>185.22627265754309</v>
      </c>
      <c r="X3151" s="956">
        <v>456.25</v>
      </c>
      <c r="Y3151" s="157">
        <v>44926</v>
      </c>
    </row>
    <row r="3152" spans="1:25" x14ac:dyDescent="0.2">
      <c r="A3152" s="874"/>
      <c r="B3152" s="875"/>
      <c r="C3152" s="876"/>
      <c r="D3152" s="876"/>
      <c r="E3152" s="415" t="s">
        <v>389</v>
      </c>
      <c r="F3152" s="184" t="s">
        <v>387</v>
      </c>
      <c r="G3152" s="156" t="s">
        <v>38</v>
      </c>
      <c r="H3152" s="953">
        <v>1977</v>
      </c>
      <c r="I3152" s="953"/>
      <c r="J3152" s="156" t="s">
        <v>388</v>
      </c>
      <c r="K3152" s="156">
        <v>4</v>
      </c>
      <c r="L3152" s="150">
        <v>2477.1</v>
      </c>
      <c r="M3152" s="150">
        <v>2240.1999999999998</v>
      </c>
      <c r="N3152" s="150">
        <v>0</v>
      </c>
      <c r="O3152" s="134">
        <v>58</v>
      </c>
      <c r="P3152" s="336" t="s">
        <v>2129</v>
      </c>
      <c r="Q3152" s="150">
        <v>9170794</v>
      </c>
      <c r="R3152" s="371">
        <v>0</v>
      </c>
      <c r="S3152" s="150">
        <v>6306601.25</v>
      </c>
      <c r="T3152" s="150">
        <v>0</v>
      </c>
      <c r="U3152" s="150">
        <v>2864192.75</v>
      </c>
      <c r="V3152" s="150">
        <v>0</v>
      </c>
      <c r="W3152" s="956">
        <f t="shared" si="2076"/>
        <v>3702.2300270477576</v>
      </c>
      <c r="X3152" s="956">
        <v>3702.23</v>
      </c>
      <c r="Y3152" s="157">
        <v>44926</v>
      </c>
    </row>
    <row r="3153" spans="1:25" ht="13.5" thickBot="1" x14ac:dyDescent="0.25">
      <c r="A3153" s="877"/>
      <c r="B3153" s="878"/>
      <c r="C3153" s="879"/>
      <c r="D3153" s="879"/>
      <c r="E3153" s="322"/>
      <c r="F3153" s="42" t="s">
        <v>31</v>
      </c>
      <c r="G3153" s="83" t="s">
        <v>18</v>
      </c>
      <c r="H3153" s="83" t="s">
        <v>18</v>
      </c>
      <c r="I3153" s="83" t="s">
        <v>18</v>
      </c>
      <c r="J3153" s="83" t="s">
        <v>18</v>
      </c>
      <c r="K3153" s="83" t="s">
        <v>18</v>
      </c>
      <c r="L3153" s="78">
        <f>L3151</f>
        <v>2477.1</v>
      </c>
      <c r="M3153" s="78">
        <f t="shared" ref="M3153:O3153" si="2077">M3151</f>
        <v>2240.1999999999998</v>
      </c>
      <c r="N3153" s="78">
        <f t="shared" si="2077"/>
        <v>0</v>
      </c>
      <c r="O3153" s="146">
        <f t="shared" si="2077"/>
        <v>58</v>
      </c>
      <c r="P3153" s="128" t="s">
        <v>18</v>
      </c>
      <c r="Q3153" s="289">
        <f>Q3151+Q3152</f>
        <v>9629618</v>
      </c>
      <c r="R3153" s="395">
        <f t="shared" ref="R3153" si="2078">R3151+R3152</f>
        <v>0</v>
      </c>
      <c r="S3153" s="289">
        <f t="shared" ref="S3153" si="2079">S3151+S3152</f>
        <v>6622126.8200000003</v>
      </c>
      <c r="T3153" s="289">
        <f t="shared" ref="T3153" si="2080">T3151+T3152</f>
        <v>0</v>
      </c>
      <c r="U3153" s="289">
        <f t="shared" ref="U3153" si="2081">U3151+U3152</f>
        <v>3007491.18</v>
      </c>
      <c r="V3153" s="289">
        <f t="shared" ref="V3153" si="2082">V3151</f>
        <v>0</v>
      </c>
      <c r="W3153" s="128" t="s">
        <v>18</v>
      </c>
      <c r="X3153" s="128" t="s">
        <v>18</v>
      </c>
      <c r="Y3153" s="606" t="str">
        <f>X3153</f>
        <v>Х</v>
      </c>
    </row>
    <row r="3155" spans="1:25" ht="15.75" customHeight="1" x14ac:dyDescent="0.2"/>
  </sheetData>
  <mergeCells count="29">
    <mergeCell ref="A4:A7"/>
    <mergeCell ref="B4:B7"/>
    <mergeCell ref="C4:C7"/>
    <mergeCell ref="D4:D7"/>
    <mergeCell ref="H4:H7"/>
    <mergeCell ref="G4:G7"/>
    <mergeCell ref="I4:I7"/>
    <mergeCell ref="Q4:V4"/>
    <mergeCell ref="E4:E7"/>
    <mergeCell ref="F4:F7"/>
    <mergeCell ref="J4:J7"/>
    <mergeCell ref="K4:K7"/>
    <mergeCell ref="L4:L6"/>
    <mergeCell ref="V1:Y1"/>
    <mergeCell ref="V2:Y2"/>
    <mergeCell ref="E2404:Y2404"/>
    <mergeCell ref="O4:O6"/>
    <mergeCell ref="E9:F9"/>
    <mergeCell ref="E10:Y10"/>
    <mergeCell ref="E3:Y3"/>
    <mergeCell ref="Q5:Q6"/>
    <mergeCell ref="P4:P6"/>
    <mergeCell ref="N4:N6"/>
    <mergeCell ref="R5:V5"/>
    <mergeCell ref="Y4:Y7"/>
    <mergeCell ref="W4:W6"/>
    <mergeCell ref="X4:X6"/>
    <mergeCell ref="E1598:Y1598"/>
    <mergeCell ref="M4:M6"/>
  </mergeCells>
  <pageMargins left="0.70866141732283472" right="0.70866141732283472" top="0.35433070866141736" bottom="0.35433070866141736" header="0.31496062992125984" footer="0.31496062992125984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3"/>
  <sheetViews>
    <sheetView zoomScale="78" zoomScaleNormal="78" workbookViewId="0">
      <selection activeCell="G16" sqref="G16"/>
    </sheetView>
  </sheetViews>
  <sheetFormatPr defaultRowHeight="15" x14ac:dyDescent="0.25"/>
  <cols>
    <col min="1" max="1" width="7.28515625" style="5" customWidth="1"/>
    <col min="2" max="2" width="31.5703125" style="5" customWidth="1"/>
    <col min="3" max="3" width="16.42578125" style="5" customWidth="1"/>
    <col min="4" max="4" width="19.5703125" style="20" customWidth="1"/>
    <col min="5" max="5" width="8" style="5" bestFit="1" customWidth="1"/>
    <col min="6" max="6" width="8.5703125" style="5" bestFit="1" customWidth="1"/>
    <col min="7" max="7" width="9.140625" style="5" bestFit="1" customWidth="1"/>
    <col min="8" max="8" width="13.42578125" style="20" bestFit="1" customWidth="1"/>
    <col min="9" max="9" width="11.42578125" style="20" customWidth="1"/>
    <col min="10" max="10" width="8" style="5" bestFit="1" customWidth="1"/>
    <col min="11" max="11" width="8.5703125" style="5" bestFit="1" customWidth="1"/>
    <col min="12" max="12" width="9.140625" style="5" bestFit="1" customWidth="1"/>
    <col min="13" max="13" width="17.7109375" style="5" customWidth="1"/>
    <col min="14" max="14" width="17" style="5" customWidth="1"/>
    <col min="15" max="15" width="3.28515625" style="5" customWidth="1"/>
    <col min="16" max="255" width="9.140625" style="5"/>
    <col min="256" max="256" width="4.140625" style="5" customWidth="1"/>
    <col min="257" max="257" width="17.7109375" style="5" customWidth="1"/>
    <col min="258" max="258" width="9.28515625" style="5" customWidth="1"/>
    <col min="259" max="259" width="19.5703125" style="5" customWidth="1"/>
    <col min="260" max="260" width="8" style="5" bestFit="1" customWidth="1"/>
    <col min="261" max="261" width="8.5703125" style="5" bestFit="1" customWidth="1"/>
    <col min="262" max="263" width="9.140625" style="5" bestFit="1" customWidth="1"/>
    <col min="264" max="264" width="7" style="5" customWidth="1"/>
    <col min="265" max="265" width="8" style="5" bestFit="1" customWidth="1"/>
    <col min="266" max="266" width="8.5703125" style="5" bestFit="1" customWidth="1"/>
    <col min="267" max="267" width="9.140625" style="5" bestFit="1" customWidth="1"/>
    <col min="268" max="269" width="11.85546875" style="5" customWidth="1"/>
    <col min="270" max="511" width="9.140625" style="5"/>
    <col min="512" max="512" width="4.140625" style="5" customWidth="1"/>
    <col min="513" max="513" width="17.7109375" style="5" customWidth="1"/>
    <col min="514" max="514" width="9.28515625" style="5" customWidth="1"/>
    <col min="515" max="515" width="19.5703125" style="5" customWidth="1"/>
    <col min="516" max="516" width="8" style="5" bestFit="1" customWidth="1"/>
    <col min="517" max="517" width="8.5703125" style="5" bestFit="1" customWidth="1"/>
    <col min="518" max="519" width="9.140625" style="5" bestFit="1" customWidth="1"/>
    <col min="520" max="520" width="7" style="5" customWidth="1"/>
    <col min="521" max="521" width="8" style="5" bestFit="1" customWidth="1"/>
    <col min="522" max="522" width="8.5703125" style="5" bestFit="1" customWidth="1"/>
    <col min="523" max="523" width="9.140625" style="5" bestFit="1" customWidth="1"/>
    <col min="524" max="525" width="11.85546875" style="5" customWidth="1"/>
    <col min="526" max="767" width="9.140625" style="5"/>
    <col min="768" max="768" width="4.140625" style="5" customWidth="1"/>
    <col min="769" max="769" width="17.7109375" style="5" customWidth="1"/>
    <col min="770" max="770" width="9.28515625" style="5" customWidth="1"/>
    <col min="771" max="771" width="19.5703125" style="5" customWidth="1"/>
    <col min="772" max="772" width="8" style="5" bestFit="1" customWidth="1"/>
    <col min="773" max="773" width="8.5703125" style="5" bestFit="1" customWidth="1"/>
    <col min="774" max="775" width="9.140625" style="5" bestFit="1" customWidth="1"/>
    <col min="776" max="776" width="7" style="5" customWidth="1"/>
    <col min="777" max="777" width="8" style="5" bestFit="1" customWidth="1"/>
    <col min="778" max="778" width="8.5703125" style="5" bestFit="1" customWidth="1"/>
    <col min="779" max="779" width="9.140625" style="5" bestFit="1" customWidth="1"/>
    <col min="780" max="781" width="11.85546875" style="5" customWidth="1"/>
    <col min="782" max="1023" width="9.140625" style="5"/>
    <col min="1024" max="1024" width="4.140625" style="5" customWidth="1"/>
    <col min="1025" max="1025" width="17.7109375" style="5" customWidth="1"/>
    <col min="1026" max="1026" width="9.28515625" style="5" customWidth="1"/>
    <col min="1027" max="1027" width="19.5703125" style="5" customWidth="1"/>
    <col min="1028" max="1028" width="8" style="5" bestFit="1" customWidth="1"/>
    <col min="1029" max="1029" width="8.5703125" style="5" bestFit="1" customWidth="1"/>
    <col min="1030" max="1031" width="9.140625" style="5" bestFit="1" customWidth="1"/>
    <col min="1032" max="1032" width="7" style="5" customWidth="1"/>
    <col min="1033" max="1033" width="8" style="5" bestFit="1" customWidth="1"/>
    <col min="1034" max="1034" width="8.5703125" style="5" bestFit="1" customWidth="1"/>
    <col min="1035" max="1035" width="9.140625" style="5" bestFit="1" customWidth="1"/>
    <col min="1036" max="1037" width="11.85546875" style="5" customWidth="1"/>
    <col min="1038" max="1279" width="9.140625" style="5"/>
    <col min="1280" max="1280" width="4.140625" style="5" customWidth="1"/>
    <col min="1281" max="1281" width="17.7109375" style="5" customWidth="1"/>
    <col min="1282" max="1282" width="9.28515625" style="5" customWidth="1"/>
    <col min="1283" max="1283" width="19.5703125" style="5" customWidth="1"/>
    <col min="1284" max="1284" width="8" style="5" bestFit="1" customWidth="1"/>
    <col min="1285" max="1285" width="8.5703125" style="5" bestFit="1" customWidth="1"/>
    <col min="1286" max="1287" width="9.140625" style="5" bestFit="1" customWidth="1"/>
    <col min="1288" max="1288" width="7" style="5" customWidth="1"/>
    <col min="1289" max="1289" width="8" style="5" bestFit="1" customWidth="1"/>
    <col min="1290" max="1290" width="8.5703125" style="5" bestFit="1" customWidth="1"/>
    <col min="1291" max="1291" width="9.140625" style="5" bestFit="1" customWidth="1"/>
    <col min="1292" max="1293" width="11.85546875" style="5" customWidth="1"/>
    <col min="1294" max="1535" width="9.140625" style="5"/>
    <col min="1536" max="1536" width="4.140625" style="5" customWidth="1"/>
    <col min="1537" max="1537" width="17.7109375" style="5" customWidth="1"/>
    <col min="1538" max="1538" width="9.28515625" style="5" customWidth="1"/>
    <col min="1539" max="1539" width="19.5703125" style="5" customWidth="1"/>
    <col min="1540" max="1540" width="8" style="5" bestFit="1" customWidth="1"/>
    <col min="1541" max="1541" width="8.5703125" style="5" bestFit="1" customWidth="1"/>
    <col min="1542" max="1543" width="9.140625" style="5" bestFit="1" customWidth="1"/>
    <col min="1544" max="1544" width="7" style="5" customWidth="1"/>
    <col min="1545" max="1545" width="8" style="5" bestFit="1" customWidth="1"/>
    <col min="1546" max="1546" width="8.5703125" style="5" bestFit="1" customWidth="1"/>
    <col min="1547" max="1547" width="9.140625" style="5" bestFit="1" customWidth="1"/>
    <col min="1548" max="1549" width="11.85546875" style="5" customWidth="1"/>
    <col min="1550" max="1791" width="9.140625" style="5"/>
    <col min="1792" max="1792" width="4.140625" style="5" customWidth="1"/>
    <col min="1793" max="1793" width="17.7109375" style="5" customWidth="1"/>
    <col min="1794" max="1794" width="9.28515625" style="5" customWidth="1"/>
    <col min="1795" max="1795" width="19.5703125" style="5" customWidth="1"/>
    <col min="1796" max="1796" width="8" style="5" bestFit="1" customWidth="1"/>
    <col min="1797" max="1797" width="8.5703125" style="5" bestFit="1" customWidth="1"/>
    <col min="1798" max="1799" width="9.140625" style="5" bestFit="1" customWidth="1"/>
    <col min="1800" max="1800" width="7" style="5" customWidth="1"/>
    <col min="1801" max="1801" width="8" style="5" bestFit="1" customWidth="1"/>
    <col min="1802" max="1802" width="8.5703125" style="5" bestFit="1" customWidth="1"/>
    <col min="1803" max="1803" width="9.140625" style="5" bestFit="1" customWidth="1"/>
    <col min="1804" max="1805" width="11.85546875" style="5" customWidth="1"/>
    <col min="1806" max="2047" width="9.140625" style="5"/>
    <col min="2048" max="2048" width="4.140625" style="5" customWidth="1"/>
    <col min="2049" max="2049" width="17.7109375" style="5" customWidth="1"/>
    <col min="2050" max="2050" width="9.28515625" style="5" customWidth="1"/>
    <col min="2051" max="2051" width="19.5703125" style="5" customWidth="1"/>
    <col min="2052" max="2052" width="8" style="5" bestFit="1" customWidth="1"/>
    <col min="2053" max="2053" width="8.5703125" style="5" bestFit="1" customWidth="1"/>
    <col min="2054" max="2055" width="9.140625" style="5" bestFit="1" customWidth="1"/>
    <col min="2056" max="2056" width="7" style="5" customWidth="1"/>
    <col min="2057" max="2057" width="8" style="5" bestFit="1" customWidth="1"/>
    <col min="2058" max="2058" width="8.5703125" style="5" bestFit="1" customWidth="1"/>
    <col min="2059" max="2059" width="9.140625" style="5" bestFit="1" customWidth="1"/>
    <col min="2060" max="2061" width="11.85546875" style="5" customWidth="1"/>
    <col min="2062" max="2303" width="9.140625" style="5"/>
    <col min="2304" max="2304" width="4.140625" style="5" customWidth="1"/>
    <col min="2305" max="2305" width="17.7109375" style="5" customWidth="1"/>
    <col min="2306" max="2306" width="9.28515625" style="5" customWidth="1"/>
    <col min="2307" max="2307" width="19.5703125" style="5" customWidth="1"/>
    <col min="2308" max="2308" width="8" style="5" bestFit="1" customWidth="1"/>
    <col min="2309" max="2309" width="8.5703125" style="5" bestFit="1" customWidth="1"/>
    <col min="2310" max="2311" width="9.140625" style="5" bestFit="1" customWidth="1"/>
    <col min="2312" max="2312" width="7" style="5" customWidth="1"/>
    <col min="2313" max="2313" width="8" style="5" bestFit="1" customWidth="1"/>
    <col min="2314" max="2314" width="8.5703125" style="5" bestFit="1" customWidth="1"/>
    <col min="2315" max="2315" width="9.140625" style="5" bestFit="1" customWidth="1"/>
    <col min="2316" max="2317" width="11.85546875" style="5" customWidth="1"/>
    <col min="2318" max="2559" width="9.140625" style="5"/>
    <col min="2560" max="2560" width="4.140625" style="5" customWidth="1"/>
    <col min="2561" max="2561" width="17.7109375" style="5" customWidth="1"/>
    <col min="2562" max="2562" width="9.28515625" style="5" customWidth="1"/>
    <col min="2563" max="2563" width="19.5703125" style="5" customWidth="1"/>
    <col min="2564" max="2564" width="8" style="5" bestFit="1" customWidth="1"/>
    <col min="2565" max="2565" width="8.5703125" style="5" bestFit="1" customWidth="1"/>
    <col min="2566" max="2567" width="9.140625" style="5" bestFit="1" customWidth="1"/>
    <col min="2568" max="2568" width="7" style="5" customWidth="1"/>
    <col min="2569" max="2569" width="8" style="5" bestFit="1" customWidth="1"/>
    <col min="2570" max="2570" width="8.5703125" style="5" bestFit="1" customWidth="1"/>
    <col min="2571" max="2571" width="9.140625" style="5" bestFit="1" customWidth="1"/>
    <col min="2572" max="2573" width="11.85546875" style="5" customWidth="1"/>
    <col min="2574" max="2815" width="9.140625" style="5"/>
    <col min="2816" max="2816" width="4.140625" style="5" customWidth="1"/>
    <col min="2817" max="2817" width="17.7109375" style="5" customWidth="1"/>
    <col min="2818" max="2818" width="9.28515625" style="5" customWidth="1"/>
    <col min="2819" max="2819" width="19.5703125" style="5" customWidth="1"/>
    <col min="2820" max="2820" width="8" style="5" bestFit="1" customWidth="1"/>
    <col min="2821" max="2821" width="8.5703125" style="5" bestFit="1" customWidth="1"/>
    <col min="2822" max="2823" width="9.140625" style="5" bestFit="1" customWidth="1"/>
    <col min="2824" max="2824" width="7" style="5" customWidth="1"/>
    <col min="2825" max="2825" width="8" style="5" bestFit="1" customWidth="1"/>
    <col min="2826" max="2826" width="8.5703125" style="5" bestFit="1" customWidth="1"/>
    <col min="2827" max="2827" width="9.140625" style="5" bestFit="1" customWidth="1"/>
    <col min="2828" max="2829" width="11.85546875" style="5" customWidth="1"/>
    <col min="2830" max="3071" width="9.140625" style="5"/>
    <col min="3072" max="3072" width="4.140625" style="5" customWidth="1"/>
    <col min="3073" max="3073" width="17.7109375" style="5" customWidth="1"/>
    <col min="3074" max="3074" width="9.28515625" style="5" customWidth="1"/>
    <col min="3075" max="3075" width="19.5703125" style="5" customWidth="1"/>
    <col min="3076" max="3076" width="8" style="5" bestFit="1" customWidth="1"/>
    <col min="3077" max="3077" width="8.5703125" style="5" bestFit="1" customWidth="1"/>
    <col min="3078" max="3079" width="9.140625" style="5" bestFit="1" customWidth="1"/>
    <col min="3080" max="3080" width="7" style="5" customWidth="1"/>
    <col min="3081" max="3081" width="8" style="5" bestFit="1" customWidth="1"/>
    <col min="3082" max="3082" width="8.5703125" style="5" bestFit="1" customWidth="1"/>
    <col min="3083" max="3083" width="9.140625" style="5" bestFit="1" customWidth="1"/>
    <col min="3084" max="3085" width="11.85546875" style="5" customWidth="1"/>
    <col min="3086" max="3327" width="9.140625" style="5"/>
    <col min="3328" max="3328" width="4.140625" style="5" customWidth="1"/>
    <col min="3329" max="3329" width="17.7109375" style="5" customWidth="1"/>
    <col min="3330" max="3330" width="9.28515625" style="5" customWidth="1"/>
    <col min="3331" max="3331" width="19.5703125" style="5" customWidth="1"/>
    <col min="3332" max="3332" width="8" style="5" bestFit="1" customWidth="1"/>
    <col min="3333" max="3333" width="8.5703125" style="5" bestFit="1" customWidth="1"/>
    <col min="3334" max="3335" width="9.140625" style="5" bestFit="1" customWidth="1"/>
    <col min="3336" max="3336" width="7" style="5" customWidth="1"/>
    <col min="3337" max="3337" width="8" style="5" bestFit="1" customWidth="1"/>
    <col min="3338" max="3338" width="8.5703125" style="5" bestFit="1" customWidth="1"/>
    <col min="3339" max="3339" width="9.140625" style="5" bestFit="1" customWidth="1"/>
    <col min="3340" max="3341" width="11.85546875" style="5" customWidth="1"/>
    <col min="3342" max="3583" width="9.140625" style="5"/>
    <col min="3584" max="3584" width="4.140625" style="5" customWidth="1"/>
    <col min="3585" max="3585" width="17.7109375" style="5" customWidth="1"/>
    <col min="3586" max="3586" width="9.28515625" style="5" customWidth="1"/>
    <col min="3587" max="3587" width="19.5703125" style="5" customWidth="1"/>
    <col min="3588" max="3588" width="8" style="5" bestFit="1" customWidth="1"/>
    <col min="3589" max="3589" width="8.5703125" style="5" bestFit="1" customWidth="1"/>
    <col min="3590" max="3591" width="9.140625" style="5" bestFit="1" customWidth="1"/>
    <col min="3592" max="3592" width="7" style="5" customWidth="1"/>
    <col min="3593" max="3593" width="8" style="5" bestFit="1" customWidth="1"/>
    <col min="3594" max="3594" width="8.5703125" style="5" bestFit="1" customWidth="1"/>
    <col min="3595" max="3595" width="9.140625" style="5" bestFit="1" customWidth="1"/>
    <col min="3596" max="3597" width="11.85546875" style="5" customWidth="1"/>
    <col min="3598" max="3839" width="9.140625" style="5"/>
    <col min="3840" max="3840" width="4.140625" style="5" customWidth="1"/>
    <col min="3841" max="3841" width="17.7109375" style="5" customWidth="1"/>
    <col min="3842" max="3842" width="9.28515625" style="5" customWidth="1"/>
    <col min="3843" max="3843" width="19.5703125" style="5" customWidth="1"/>
    <col min="3844" max="3844" width="8" style="5" bestFit="1" customWidth="1"/>
    <col min="3845" max="3845" width="8.5703125" style="5" bestFit="1" customWidth="1"/>
    <col min="3846" max="3847" width="9.140625" style="5" bestFit="1" customWidth="1"/>
    <col min="3848" max="3848" width="7" style="5" customWidth="1"/>
    <col min="3849" max="3849" width="8" style="5" bestFit="1" customWidth="1"/>
    <col min="3850" max="3850" width="8.5703125" style="5" bestFit="1" customWidth="1"/>
    <col min="3851" max="3851" width="9.140625" style="5" bestFit="1" customWidth="1"/>
    <col min="3852" max="3853" width="11.85546875" style="5" customWidth="1"/>
    <col min="3854" max="4095" width="9.140625" style="5"/>
    <col min="4096" max="4096" width="4.140625" style="5" customWidth="1"/>
    <col min="4097" max="4097" width="17.7109375" style="5" customWidth="1"/>
    <col min="4098" max="4098" width="9.28515625" style="5" customWidth="1"/>
    <col min="4099" max="4099" width="19.5703125" style="5" customWidth="1"/>
    <col min="4100" max="4100" width="8" style="5" bestFit="1" customWidth="1"/>
    <col min="4101" max="4101" width="8.5703125" style="5" bestFit="1" customWidth="1"/>
    <col min="4102" max="4103" width="9.140625" style="5" bestFit="1" customWidth="1"/>
    <col min="4104" max="4104" width="7" style="5" customWidth="1"/>
    <col min="4105" max="4105" width="8" style="5" bestFit="1" customWidth="1"/>
    <col min="4106" max="4106" width="8.5703125" style="5" bestFit="1" customWidth="1"/>
    <col min="4107" max="4107" width="9.140625" style="5" bestFit="1" customWidth="1"/>
    <col min="4108" max="4109" width="11.85546875" style="5" customWidth="1"/>
    <col min="4110" max="4351" width="9.140625" style="5"/>
    <col min="4352" max="4352" width="4.140625" style="5" customWidth="1"/>
    <col min="4353" max="4353" width="17.7109375" style="5" customWidth="1"/>
    <col min="4354" max="4354" width="9.28515625" style="5" customWidth="1"/>
    <col min="4355" max="4355" width="19.5703125" style="5" customWidth="1"/>
    <col min="4356" max="4356" width="8" style="5" bestFit="1" customWidth="1"/>
    <col min="4357" max="4357" width="8.5703125" style="5" bestFit="1" customWidth="1"/>
    <col min="4358" max="4359" width="9.140625" style="5" bestFit="1" customWidth="1"/>
    <col min="4360" max="4360" width="7" style="5" customWidth="1"/>
    <col min="4361" max="4361" width="8" style="5" bestFit="1" customWidth="1"/>
    <col min="4362" max="4362" width="8.5703125" style="5" bestFit="1" customWidth="1"/>
    <col min="4363" max="4363" width="9.140625" style="5" bestFit="1" customWidth="1"/>
    <col min="4364" max="4365" width="11.85546875" style="5" customWidth="1"/>
    <col min="4366" max="4607" width="9.140625" style="5"/>
    <col min="4608" max="4608" width="4.140625" style="5" customWidth="1"/>
    <col min="4609" max="4609" width="17.7109375" style="5" customWidth="1"/>
    <col min="4610" max="4610" width="9.28515625" style="5" customWidth="1"/>
    <col min="4611" max="4611" width="19.5703125" style="5" customWidth="1"/>
    <col min="4612" max="4612" width="8" style="5" bestFit="1" customWidth="1"/>
    <col min="4613" max="4613" width="8.5703125" style="5" bestFit="1" customWidth="1"/>
    <col min="4614" max="4615" width="9.140625" style="5" bestFit="1" customWidth="1"/>
    <col min="4616" max="4616" width="7" style="5" customWidth="1"/>
    <col min="4617" max="4617" width="8" style="5" bestFit="1" customWidth="1"/>
    <col min="4618" max="4618" width="8.5703125" style="5" bestFit="1" customWidth="1"/>
    <col min="4619" max="4619" width="9.140625" style="5" bestFit="1" customWidth="1"/>
    <col min="4620" max="4621" width="11.85546875" style="5" customWidth="1"/>
    <col min="4622" max="4863" width="9.140625" style="5"/>
    <col min="4864" max="4864" width="4.140625" style="5" customWidth="1"/>
    <col min="4865" max="4865" width="17.7109375" style="5" customWidth="1"/>
    <col min="4866" max="4866" width="9.28515625" style="5" customWidth="1"/>
    <col min="4867" max="4867" width="19.5703125" style="5" customWidth="1"/>
    <col min="4868" max="4868" width="8" style="5" bestFit="1" customWidth="1"/>
    <col min="4869" max="4869" width="8.5703125" style="5" bestFit="1" customWidth="1"/>
    <col min="4870" max="4871" width="9.140625" style="5" bestFit="1" customWidth="1"/>
    <col min="4872" max="4872" width="7" style="5" customWidth="1"/>
    <col min="4873" max="4873" width="8" style="5" bestFit="1" customWidth="1"/>
    <col min="4874" max="4874" width="8.5703125" style="5" bestFit="1" customWidth="1"/>
    <col min="4875" max="4875" width="9.140625" style="5" bestFit="1" customWidth="1"/>
    <col min="4876" max="4877" width="11.85546875" style="5" customWidth="1"/>
    <col min="4878" max="5119" width="9.140625" style="5"/>
    <col min="5120" max="5120" width="4.140625" style="5" customWidth="1"/>
    <col min="5121" max="5121" width="17.7109375" style="5" customWidth="1"/>
    <col min="5122" max="5122" width="9.28515625" style="5" customWidth="1"/>
    <col min="5123" max="5123" width="19.5703125" style="5" customWidth="1"/>
    <col min="5124" max="5124" width="8" style="5" bestFit="1" customWidth="1"/>
    <col min="5125" max="5125" width="8.5703125" style="5" bestFit="1" customWidth="1"/>
    <col min="5126" max="5127" width="9.140625" style="5" bestFit="1" customWidth="1"/>
    <col min="5128" max="5128" width="7" style="5" customWidth="1"/>
    <col min="5129" max="5129" width="8" style="5" bestFit="1" customWidth="1"/>
    <col min="5130" max="5130" width="8.5703125" style="5" bestFit="1" customWidth="1"/>
    <col min="5131" max="5131" width="9.140625" style="5" bestFit="1" customWidth="1"/>
    <col min="5132" max="5133" width="11.85546875" style="5" customWidth="1"/>
    <col min="5134" max="5375" width="9.140625" style="5"/>
    <col min="5376" max="5376" width="4.140625" style="5" customWidth="1"/>
    <col min="5377" max="5377" width="17.7109375" style="5" customWidth="1"/>
    <col min="5378" max="5378" width="9.28515625" style="5" customWidth="1"/>
    <col min="5379" max="5379" width="19.5703125" style="5" customWidth="1"/>
    <col min="5380" max="5380" width="8" style="5" bestFit="1" customWidth="1"/>
    <col min="5381" max="5381" width="8.5703125" style="5" bestFit="1" customWidth="1"/>
    <col min="5382" max="5383" width="9.140625" style="5" bestFit="1" customWidth="1"/>
    <col min="5384" max="5384" width="7" style="5" customWidth="1"/>
    <col min="5385" max="5385" width="8" style="5" bestFit="1" customWidth="1"/>
    <col min="5386" max="5386" width="8.5703125" style="5" bestFit="1" customWidth="1"/>
    <col min="5387" max="5387" width="9.140625" style="5" bestFit="1" customWidth="1"/>
    <col min="5388" max="5389" width="11.85546875" style="5" customWidth="1"/>
    <col min="5390" max="5631" width="9.140625" style="5"/>
    <col min="5632" max="5632" width="4.140625" style="5" customWidth="1"/>
    <col min="5633" max="5633" width="17.7109375" style="5" customWidth="1"/>
    <col min="5634" max="5634" width="9.28515625" style="5" customWidth="1"/>
    <col min="5635" max="5635" width="19.5703125" style="5" customWidth="1"/>
    <col min="5636" max="5636" width="8" style="5" bestFit="1" customWidth="1"/>
    <col min="5637" max="5637" width="8.5703125" style="5" bestFit="1" customWidth="1"/>
    <col min="5638" max="5639" width="9.140625" style="5" bestFit="1" customWidth="1"/>
    <col min="5640" max="5640" width="7" style="5" customWidth="1"/>
    <col min="5641" max="5641" width="8" style="5" bestFit="1" customWidth="1"/>
    <col min="5642" max="5642" width="8.5703125" style="5" bestFit="1" customWidth="1"/>
    <col min="5643" max="5643" width="9.140625" style="5" bestFit="1" customWidth="1"/>
    <col min="5644" max="5645" width="11.85546875" style="5" customWidth="1"/>
    <col min="5646" max="5887" width="9.140625" style="5"/>
    <col min="5888" max="5888" width="4.140625" style="5" customWidth="1"/>
    <col min="5889" max="5889" width="17.7109375" style="5" customWidth="1"/>
    <col min="5890" max="5890" width="9.28515625" style="5" customWidth="1"/>
    <col min="5891" max="5891" width="19.5703125" style="5" customWidth="1"/>
    <col min="5892" max="5892" width="8" style="5" bestFit="1" customWidth="1"/>
    <col min="5893" max="5893" width="8.5703125" style="5" bestFit="1" customWidth="1"/>
    <col min="5894" max="5895" width="9.140625" style="5" bestFit="1" customWidth="1"/>
    <col min="5896" max="5896" width="7" style="5" customWidth="1"/>
    <col min="5897" max="5897" width="8" style="5" bestFit="1" customWidth="1"/>
    <col min="5898" max="5898" width="8.5703125" style="5" bestFit="1" customWidth="1"/>
    <col min="5899" max="5899" width="9.140625" style="5" bestFit="1" customWidth="1"/>
    <col min="5900" max="5901" width="11.85546875" style="5" customWidth="1"/>
    <col min="5902" max="6143" width="9.140625" style="5"/>
    <col min="6144" max="6144" width="4.140625" style="5" customWidth="1"/>
    <col min="6145" max="6145" width="17.7109375" style="5" customWidth="1"/>
    <col min="6146" max="6146" width="9.28515625" style="5" customWidth="1"/>
    <col min="6147" max="6147" width="19.5703125" style="5" customWidth="1"/>
    <col min="6148" max="6148" width="8" style="5" bestFit="1" customWidth="1"/>
    <col min="6149" max="6149" width="8.5703125" style="5" bestFit="1" customWidth="1"/>
    <col min="6150" max="6151" width="9.140625" style="5" bestFit="1" customWidth="1"/>
    <col min="6152" max="6152" width="7" style="5" customWidth="1"/>
    <col min="6153" max="6153" width="8" style="5" bestFit="1" customWidth="1"/>
    <col min="6154" max="6154" width="8.5703125" style="5" bestFit="1" customWidth="1"/>
    <col min="6155" max="6155" width="9.140625" style="5" bestFit="1" customWidth="1"/>
    <col min="6156" max="6157" width="11.85546875" style="5" customWidth="1"/>
    <col min="6158" max="6399" width="9.140625" style="5"/>
    <col min="6400" max="6400" width="4.140625" style="5" customWidth="1"/>
    <col min="6401" max="6401" width="17.7109375" style="5" customWidth="1"/>
    <col min="6402" max="6402" width="9.28515625" style="5" customWidth="1"/>
    <col min="6403" max="6403" width="19.5703125" style="5" customWidth="1"/>
    <col min="6404" max="6404" width="8" style="5" bestFit="1" customWidth="1"/>
    <col min="6405" max="6405" width="8.5703125" style="5" bestFit="1" customWidth="1"/>
    <col min="6406" max="6407" width="9.140625" style="5" bestFit="1" customWidth="1"/>
    <col min="6408" max="6408" width="7" style="5" customWidth="1"/>
    <col min="6409" max="6409" width="8" style="5" bestFit="1" customWidth="1"/>
    <col min="6410" max="6410" width="8.5703125" style="5" bestFit="1" customWidth="1"/>
    <col min="6411" max="6411" width="9.140625" style="5" bestFit="1" customWidth="1"/>
    <col min="6412" max="6413" width="11.85546875" style="5" customWidth="1"/>
    <col min="6414" max="6655" width="9.140625" style="5"/>
    <col min="6656" max="6656" width="4.140625" style="5" customWidth="1"/>
    <col min="6657" max="6657" width="17.7109375" style="5" customWidth="1"/>
    <col min="6658" max="6658" width="9.28515625" style="5" customWidth="1"/>
    <col min="6659" max="6659" width="19.5703125" style="5" customWidth="1"/>
    <col min="6660" max="6660" width="8" style="5" bestFit="1" customWidth="1"/>
    <col min="6661" max="6661" width="8.5703125" style="5" bestFit="1" customWidth="1"/>
    <col min="6662" max="6663" width="9.140625" style="5" bestFit="1" customWidth="1"/>
    <col min="6664" max="6664" width="7" style="5" customWidth="1"/>
    <col min="6665" max="6665" width="8" style="5" bestFit="1" customWidth="1"/>
    <col min="6666" max="6666" width="8.5703125" style="5" bestFit="1" customWidth="1"/>
    <col min="6667" max="6667" width="9.140625" style="5" bestFit="1" customWidth="1"/>
    <col min="6668" max="6669" width="11.85546875" style="5" customWidth="1"/>
    <col min="6670" max="6911" width="9.140625" style="5"/>
    <col min="6912" max="6912" width="4.140625" style="5" customWidth="1"/>
    <col min="6913" max="6913" width="17.7109375" style="5" customWidth="1"/>
    <col min="6914" max="6914" width="9.28515625" style="5" customWidth="1"/>
    <col min="6915" max="6915" width="19.5703125" style="5" customWidth="1"/>
    <col min="6916" max="6916" width="8" style="5" bestFit="1" customWidth="1"/>
    <col min="6917" max="6917" width="8.5703125" style="5" bestFit="1" customWidth="1"/>
    <col min="6918" max="6919" width="9.140625" style="5" bestFit="1" customWidth="1"/>
    <col min="6920" max="6920" width="7" style="5" customWidth="1"/>
    <col min="6921" max="6921" width="8" style="5" bestFit="1" customWidth="1"/>
    <col min="6922" max="6922" width="8.5703125" style="5" bestFit="1" customWidth="1"/>
    <col min="6923" max="6923" width="9.140625" style="5" bestFit="1" customWidth="1"/>
    <col min="6924" max="6925" width="11.85546875" style="5" customWidth="1"/>
    <col min="6926" max="7167" width="9.140625" style="5"/>
    <col min="7168" max="7168" width="4.140625" style="5" customWidth="1"/>
    <col min="7169" max="7169" width="17.7109375" style="5" customWidth="1"/>
    <col min="7170" max="7170" width="9.28515625" style="5" customWidth="1"/>
    <col min="7171" max="7171" width="19.5703125" style="5" customWidth="1"/>
    <col min="7172" max="7172" width="8" style="5" bestFit="1" customWidth="1"/>
    <col min="7173" max="7173" width="8.5703125" style="5" bestFit="1" customWidth="1"/>
    <col min="7174" max="7175" width="9.140625" style="5" bestFit="1" customWidth="1"/>
    <col min="7176" max="7176" width="7" style="5" customWidth="1"/>
    <col min="7177" max="7177" width="8" style="5" bestFit="1" customWidth="1"/>
    <col min="7178" max="7178" width="8.5703125" style="5" bestFit="1" customWidth="1"/>
    <col min="7179" max="7179" width="9.140625" style="5" bestFit="1" customWidth="1"/>
    <col min="7180" max="7181" width="11.85546875" style="5" customWidth="1"/>
    <col min="7182" max="7423" width="9.140625" style="5"/>
    <col min="7424" max="7424" width="4.140625" style="5" customWidth="1"/>
    <col min="7425" max="7425" width="17.7109375" style="5" customWidth="1"/>
    <col min="7426" max="7426" width="9.28515625" style="5" customWidth="1"/>
    <col min="7427" max="7427" width="19.5703125" style="5" customWidth="1"/>
    <col min="7428" max="7428" width="8" style="5" bestFit="1" customWidth="1"/>
    <col min="7429" max="7429" width="8.5703125" style="5" bestFit="1" customWidth="1"/>
    <col min="7430" max="7431" width="9.140625" style="5" bestFit="1" customWidth="1"/>
    <col min="7432" max="7432" width="7" style="5" customWidth="1"/>
    <col min="7433" max="7433" width="8" style="5" bestFit="1" customWidth="1"/>
    <col min="7434" max="7434" width="8.5703125" style="5" bestFit="1" customWidth="1"/>
    <col min="7435" max="7435" width="9.140625" style="5" bestFit="1" customWidth="1"/>
    <col min="7436" max="7437" width="11.85546875" style="5" customWidth="1"/>
    <col min="7438" max="7679" width="9.140625" style="5"/>
    <col min="7680" max="7680" width="4.140625" style="5" customWidth="1"/>
    <col min="7681" max="7681" width="17.7109375" style="5" customWidth="1"/>
    <col min="7682" max="7682" width="9.28515625" style="5" customWidth="1"/>
    <col min="7683" max="7683" width="19.5703125" style="5" customWidth="1"/>
    <col min="7684" max="7684" width="8" style="5" bestFit="1" customWidth="1"/>
    <col min="7685" max="7685" width="8.5703125" style="5" bestFit="1" customWidth="1"/>
    <col min="7686" max="7687" width="9.140625" style="5" bestFit="1" customWidth="1"/>
    <col min="7688" max="7688" width="7" style="5" customWidth="1"/>
    <col min="7689" max="7689" width="8" style="5" bestFit="1" customWidth="1"/>
    <col min="7690" max="7690" width="8.5703125" style="5" bestFit="1" customWidth="1"/>
    <col min="7691" max="7691" width="9.140625" style="5" bestFit="1" customWidth="1"/>
    <col min="7692" max="7693" width="11.85546875" style="5" customWidth="1"/>
    <col min="7694" max="7935" width="9.140625" style="5"/>
    <col min="7936" max="7936" width="4.140625" style="5" customWidth="1"/>
    <col min="7937" max="7937" width="17.7109375" style="5" customWidth="1"/>
    <col min="7938" max="7938" width="9.28515625" style="5" customWidth="1"/>
    <col min="7939" max="7939" width="19.5703125" style="5" customWidth="1"/>
    <col min="7940" max="7940" width="8" style="5" bestFit="1" customWidth="1"/>
    <col min="7941" max="7941" width="8.5703125" style="5" bestFit="1" customWidth="1"/>
    <col min="7942" max="7943" width="9.140625" style="5" bestFit="1" customWidth="1"/>
    <col min="7944" max="7944" width="7" style="5" customWidth="1"/>
    <col min="7945" max="7945" width="8" style="5" bestFit="1" customWidth="1"/>
    <col min="7946" max="7946" width="8.5703125" style="5" bestFit="1" customWidth="1"/>
    <col min="7947" max="7947" width="9.140625" style="5" bestFit="1" customWidth="1"/>
    <col min="7948" max="7949" width="11.85546875" style="5" customWidth="1"/>
    <col min="7950" max="8191" width="9.140625" style="5"/>
    <col min="8192" max="8192" width="4.140625" style="5" customWidth="1"/>
    <col min="8193" max="8193" width="17.7109375" style="5" customWidth="1"/>
    <col min="8194" max="8194" width="9.28515625" style="5" customWidth="1"/>
    <col min="8195" max="8195" width="19.5703125" style="5" customWidth="1"/>
    <col min="8196" max="8196" width="8" style="5" bestFit="1" customWidth="1"/>
    <col min="8197" max="8197" width="8.5703125" style="5" bestFit="1" customWidth="1"/>
    <col min="8198" max="8199" width="9.140625" style="5" bestFit="1" customWidth="1"/>
    <col min="8200" max="8200" width="7" style="5" customWidth="1"/>
    <col min="8201" max="8201" width="8" style="5" bestFit="1" customWidth="1"/>
    <col min="8202" max="8202" width="8.5703125" style="5" bestFit="1" customWidth="1"/>
    <col min="8203" max="8203" width="9.140625" style="5" bestFit="1" customWidth="1"/>
    <col min="8204" max="8205" width="11.85546875" style="5" customWidth="1"/>
    <col min="8206" max="8447" width="9.140625" style="5"/>
    <col min="8448" max="8448" width="4.140625" style="5" customWidth="1"/>
    <col min="8449" max="8449" width="17.7109375" style="5" customWidth="1"/>
    <col min="8450" max="8450" width="9.28515625" style="5" customWidth="1"/>
    <col min="8451" max="8451" width="19.5703125" style="5" customWidth="1"/>
    <col min="8452" max="8452" width="8" style="5" bestFit="1" customWidth="1"/>
    <col min="8453" max="8453" width="8.5703125" style="5" bestFit="1" customWidth="1"/>
    <col min="8454" max="8455" width="9.140625" style="5" bestFit="1" customWidth="1"/>
    <col min="8456" max="8456" width="7" style="5" customWidth="1"/>
    <col min="8457" max="8457" width="8" style="5" bestFit="1" customWidth="1"/>
    <col min="8458" max="8458" width="8.5703125" style="5" bestFit="1" customWidth="1"/>
    <col min="8459" max="8459" width="9.140625" style="5" bestFit="1" customWidth="1"/>
    <col min="8460" max="8461" width="11.85546875" style="5" customWidth="1"/>
    <col min="8462" max="8703" width="9.140625" style="5"/>
    <col min="8704" max="8704" width="4.140625" style="5" customWidth="1"/>
    <col min="8705" max="8705" width="17.7109375" style="5" customWidth="1"/>
    <col min="8706" max="8706" width="9.28515625" style="5" customWidth="1"/>
    <col min="8707" max="8707" width="19.5703125" style="5" customWidth="1"/>
    <col min="8708" max="8708" width="8" style="5" bestFit="1" customWidth="1"/>
    <col min="8709" max="8709" width="8.5703125" style="5" bestFit="1" customWidth="1"/>
    <col min="8710" max="8711" width="9.140625" style="5" bestFit="1" customWidth="1"/>
    <col min="8712" max="8712" width="7" style="5" customWidth="1"/>
    <col min="8713" max="8713" width="8" style="5" bestFit="1" customWidth="1"/>
    <col min="8714" max="8714" width="8.5703125" style="5" bestFit="1" customWidth="1"/>
    <col min="8715" max="8715" width="9.140625" style="5" bestFit="1" customWidth="1"/>
    <col min="8716" max="8717" width="11.85546875" style="5" customWidth="1"/>
    <col min="8718" max="8959" width="9.140625" style="5"/>
    <col min="8960" max="8960" width="4.140625" style="5" customWidth="1"/>
    <col min="8961" max="8961" width="17.7109375" style="5" customWidth="1"/>
    <col min="8962" max="8962" width="9.28515625" style="5" customWidth="1"/>
    <col min="8963" max="8963" width="19.5703125" style="5" customWidth="1"/>
    <col min="8964" max="8964" width="8" style="5" bestFit="1" customWidth="1"/>
    <col min="8965" max="8965" width="8.5703125" style="5" bestFit="1" customWidth="1"/>
    <col min="8966" max="8967" width="9.140625" style="5" bestFit="1" customWidth="1"/>
    <col min="8968" max="8968" width="7" style="5" customWidth="1"/>
    <col min="8969" max="8969" width="8" style="5" bestFit="1" customWidth="1"/>
    <col min="8970" max="8970" width="8.5703125" style="5" bestFit="1" customWidth="1"/>
    <col min="8971" max="8971" width="9.140625" style="5" bestFit="1" customWidth="1"/>
    <col min="8972" max="8973" width="11.85546875" style="5" customWidth="1"/>
    <col min="8974" max="9215" width="9.140625" style="5"/>
    <col min="9216" max="9216" width="4.140625" style="5" customWidth="1"/>
    <col min="9217" max="9217" width="17.7109375" style="5" customWidth="1"/>
    <col min="9218" max="9218" width="9.28515625" style="5" customWidth="1"/>
    <col min="9219" max="9219" width="19.5703125" style="5" customWidth="1"/>
    <col min="9220" max="9220" width="8" style="5" bestFit="1" customWidth="1"/>
    <col min="9221" max="9221" width="8.5703125" style="5" bestFit="1" customWidth="1"/>
    <col min="9222" max="9223" width="9.140625" style="5" bestFit="1" customWidth="1"/>
    <col min="9224" max="9224" width="7" style="5" customWidth="1"/>
    <col min="9225" max="9225" width="8" style="5" bestFit="1" customWidth="1"/>
    <col min="9226" max="9226" width="8.5703125" style="5" bestFit="1" customWidth="1"/>
    <col min="9227" max="9227" width="9.140625" style="5" bestFit="1" customWidth="1"/>
    <col min="9228" max="9229" width="11.85546875" style="5" customWidth="1"/>
    <col min="9230" max="9471" width="9.140625" style="5"/>
    <col min="9472" max="9472" width="4.140625" style="5" customWidth="1"/>
    <col min="9473" max="9473" width="17.7109375" style="5" customWidth="1"/>
    <col min="9474" max="9474" width="9.28515625" style="5" customWidth="1"/>
    <col min="9475" max="9475" width="19.5703125" style="5" customWidth="1"/>
    <col min="9476" max="9476" width="8" style="5" bestFit="1" customWidth="1"/>
    <col min="9477" max="9477" width="8.5703125" style="5" bestFit="1" customWidth="1"/>
    <col min="9478" max="9479" width="9.140625" style="5" bestFit="1" customWidth="1"/>
    <col min="9480" max="9480" width="7" style="5" customWidth="1"/>
    <col min="9481" max="9481" width="8" style="5" bestFit="1" customWidth="1"/>
    <col min="9482" max="9482" width="8.5703125" style="5" bestFit="1" customWidth="1"/>
    <col min="9483" max="9483" width="9.140625" style="5" bestFit="1" customWidth="1"/>
    <col min="9484" max="9485" width="11.85546875" style="5" customWidth="1"/>
    <col min="9486" max="9727" width="9.140625" style="5"/>
    <col min="9728" max="9728" width="4.140625" style="5" customWidth="1"/>
    <col min="9729" max="9729" width="17.7109375" style="5" customWidth="1"/>
    <col min="9730" max="9730" width="9.28515625" style="5" customWidth="1"/>
    <col min="9731" max="9731" width="19.5703125" style="5" customWidth="1"/>
    <col min="9732" max="9732" width="8" style="5" bestFit="1" customWidth="1"/>
    <col min="9733" max="9733" width="8.5703125" style="5" bestFit="1" customWidth="1"/>
    <col min="9734" max="9735" width="9.140625" style="5" bestFit="1" customWidth="1"/>
    <col min="9736" max="9736" width="7" style="5" customWidth="1"/>
    <col min="9737" max="9737" width="8" style="5" bestFit="1" customWidth="1"/>
    <col min="9738" max="9738" width="8.5703125" style="5" bestFit="1" customWidth="1"/>
    <col min="9739" max="9739" width="9.140625" style="5" bestFit="1" customWidth="1"/>
    <col min="9740" max="9741" width="11.85546875" style="5" customWidth="1"/>
    <col min="9742" max="9983" width="9.140625" style="5"/>
    <col min="9984" max="9984" width="4.140625" style="5" customWidth="1"/>
    <col min="9985" max="9985" width="17.7109375" style="5" customWidth="1"/>
    <col min="9986" max="9986" width="9.28515625" style="5" customWidth="1"/>
    <col min="9987" max="9987" width="19.5703125" style="5" customWidth="1"/>
    <col min="9988" max="9988" width="8" style="5" bestFit="1" customWidth="1"/>
    <col min="9989" max="9989" width="8.5703125" style="5" bestFit="1" customWidth="1"/>
    <col min="9990" max="9991" width="9.140625" style="5" bestFit="1" customWidth="1"/>
    <col min="9992" max="9992" width="7" style="5" customWidth="1"/>
    <col min="9993" max="9993" width="8" style="5" bestFit="1" customWidth="1"/>
    <col min="9994" max="9994" width="8.5703125" style="5" bestFit="1" customWidth="1"/>
    <col min="9995" max="9995" width="9.140625" style="5" bestFit="1" customWidth="1"/>
    <col min="9996" max="9997" width="11.85546875" style="5" customWidth="1"/>
    <col min="9998" max="10239" width="9.140625" style="5"/>
    <col min="10240" max="10240" width="4.140625" style="5" customWidth="1"/>
    <col min="10241" max="10241" width="17.7109375" style="5" customWidth="1"/>
    <col min="10242" max="10242" width="9.28515625" style="5" customWidth="1"/>
    <col min="10243" max="10243" width="19.5703125" style="5" customWidth="1"/>
    <col min="10244" max="10244" width="8" style="5" bestFit="1" customWidth="1"/>
    <col min="10245" max="10245" width="8.5703125" style="5" bestFit="1" customWidth="1"/>
    <col min="10246" max="10247" width="9.140625" style="5" bestFit="1" customWidth="1"/>
    <col min="10248" max="10248" width="7" style="5" customWidth="1"/>
    <col min="10249" max="10249" width="8" style="5" bestFit="1" customWidth="1"/>
    <col min="10250" max="10250" width="8.5703125" style="5" bestFit="1" customWidth="1"/>
    <col min="10251" max="10251" width="9.140625" style="5" bestFit="1" customWidth="1"/>
    <col min="10252" max="10253" width="11.85546875" style="5" customWidth="1"/>
    <col min="10254" max="10495" width="9.140625" style="5"/>
    <col min="10496" max="10496" width="4.140625" style="5" customWidth="1"/>
    <col min="10497" max="10497" width="17.7109375" style="5" customWidth="1"/>
    <col min="10498" max="10498" width="9.28515625" style="5" customWidth="1"/>
    <col min="10499" max="10499" width="19.5703125" style="5" customWidth="1"/>
    <col min="10500" max="10500" width="8" style="5" bestFit="1" customWidth="1"/>
    <col min="10501" max="10501" width="8.5703125" style="5" bestFit="1" customWidth="1"/>
    <col min="10502" max="10503" width="9.140625" style="5" bestFit="1" customWidth="1"/>
    <col min="10504" max="10504" width="7" style="5" customWidth="1"/>
    <col min="10505" max="10505" width="8" style="5" bestFit="1" customWidth="1"/>
    <col min="10506" max="10506" width="8.5703125" style="5" bestFit="1" customWidth="1"/>
    <col min="10507" max="10507" width="9.140625" style="5" bestFit="1" customWidth="1"/>
    <col min="10508" max="10509" width="11.85546875" style="5" customWidth="1"/>
    <col min="10510" max="10751" width="9.140625" style="5"/>
    <col min="10752" max="10752" width="4.140625" style="5" customWidth="1"/>
    <col min="10753" max="10753" width="17.7109375" style="5" customWidth="1"/>
    <col min="10754" max="10754" width="9.28515625" style="5" customWidth="1"/>
    <col min="10755" max="10755" width="19.5703125" style="5" customWidth="1"/>
    <col min="10756" max="10756" width="8" style="5" bestFit="1" customWidth="1"/>
    <col min="10757" max="10757" width="8.5703125" style="5" bestFit="1" customWidth="1"/>
    <col min="10758" max="10759" width="9.140625" style="5" bestFit="1" customWidth="1"/>
    <col min="10760" max="10760" width="7" style="5" customWidth="1"/>
    <col min="10761" max="10761" width="8" style="5" bestFit="1" customWidth="1"/>
    <col min="10762" max="10762" width="8.5703125" style="5" bestFit="1" customWidth="1"/>
    <col min="10763" max="10763" width="9.140625" style="5" bestFit="1" customWidth="1"/>
    <col min="10764" max="10765" width="11.85546875" style="5" customWidth="1"/>
    <col min="10766" max="11007" width="9.140625" style="5"/>
    <col min="11008" max="11008" width="4.140625" style="5" customWidth="1"/>
    <col min="11009" max="11009" width="17.7109375" style="5" customWidth="1"/>
    <col min="11010" max="11010" width="9.28515625" style="5" customWidth="1"/>
    <col min="11011" max="11011" width="19.5703125" style="5" customWidth="1"/>
    <col min="11012" max="11012" width="8" style="5" bestFit="1" customWidth="1"/>
    <col min="11013" max="11013" width="8.5703125" style="5" bestFit="1" customWidth="1"/>
    <col min="11014" max="11015" width="9.140625" style="5" bestFit="1" customWidth="1"/>
    <col min="11016" max="11016" width="7" style="5" customWidth="1"/>
    <col min="11017" max="11017" width="8" style="5" bestFit="1" customWidth="1"/>
    <col min="11018" max="11018" width="8.5703125" style="5" bestFit="1" customWidth="1"/>
    <col min="11019" max="11019" width="9.140625" style="5" bestFit="1" customWidth="1"/>
    <col min="11020" max="11021" width="11.85546875" style="5" customWidth="1"/>
    <col min="11022" max="11263" width="9.140625" style="5"/>
    <col min="11264" max="11264" width="4.140625" style="5" customWidth="1"/>
    <col min="11265" max="11265" width="17.7109375" style="5" customWidth="1"/>
    <col min="11266" max="11266" width="9.28515625" style="5" customWidth="1"/>
    <col min="11267" max="11267" width="19.5703125" style="5" customWidth="1"/>
    <col min="11268" max="11268" width="8" style="5" bestFit="1" customWidth="1"/>
    <col min="11269" max="11269" width="8.5703125" style="5" bestFit="1" customWidth="1"/>
    <col min="11270" max="11271" width="9.140625" style="5" bestFit="1" customWidth="1"/>
    <col min="11272" max="11272" width="7" style="5" customWidth="1"/>
    <col min="11273" max="11273" width="8" style="5" bestFit="1" customWidth="1"/>
    <col min="11274" max="11274" width="8.5703125" style="5" bestFit="1" customWidth="1"/>
    <col min="11275" max="11275" width="9.140625" style="5" bestFit="1" customWidth="1"/>
    <col min="11276" max="11277" width="11.85546875" style="5" customWidth="1"/>
    <col min="11278" max="11519" width="9.140625" style="5"/>
    <col min="11520" max="11520" width="4.140625" style="5" customWidth="1"/>
    <col min="11521" max="11521" width="17.7109375" style="5" customWidth="1"/>
    <col min="11522" max="11522" width="9.28515625" style="5" customWidth="1"/>
    <col min="11523" max="11523" width="19.5703125" style="5" customWidth="1"/>
    <col min="11524" max="11524" width="8" style="5" bestFit="1" customWidth="1"/>
    <col min="11525" max="11525" width="8.5703125" style="5" bestFit="1" customWidth="1"/>
    <col min="11526" max="11527" width="9.140625" style="5" bestFit="1" customWidth="1"/>
    <col min="11528" max="11528" width="7" style="5" customWidth="1"/>
    <col min="11529" max="11529" width="8" style="5" bestFit="1" customWidth="1"/>
    <col min="11530" max="11530" width="8.5703125" style="5" bestFit="1" customWidth="1"/>
    <col min="11531" max="11531" width="9.140625" style="5" bestFit="1" customWidth="1"/>
    <col min="11532" max="11533" width="11.85546875" style="5" customWidth="1"/>
    <col min="11534" max="11775" width="9.140625" style="5"/>
    <col min="11776" max="11776" width="4.140625" style="5" customWidth="1"/>
    <col min="11777" max="11777" width="17.7109375" style="5" customWidth="1"/>
    <col min="11778" max="11778" width="9.28515625" style="5" customWidth="1"/>
    <col min="11779" max="11779" width="19.5703125" style="5" customWidth="1"/>
    <col min="11780" max="11780" width="8" style="5" bestFit="1" customWidth="1"/>
    <col min="11781" max="11781" width="8.5703125" style="5" bestFit="1" customWidth="1"/>
    <col min="11782" max="11783" width="9.140625" style="5" bestFit="1" customWidth="1"/>
    <col min="11784" max="11784" width="7" style="5" customWidth="1"/>
    <col min="11785" max="11785" width="8" style="5" bestFit="1" customWidth="1"/>
    <col min="11786" max="11786" width="8.5703125" style="5" bestFit="1" customWidth="1"/>
    <col min="11787" max="11787" width="9.140625" style="5" bestFit="1" customWidth="1"/>
    <col min="11788" max="11789" width="11.85546875" style="5" customWidth="1"/>
    <col min="11790" max="12031" width="9.140625" style="5"/>
    <col min="12032" max="12032" width="4.140625" style="5" customWidth="1"/>
    <col min="12033" max="12033" width="17.7109375" style="5" customWidth="1"/>
    <col min="12034" max="12034" width="9.28515625" style="5" customWidth="1"/>
    <col min="12035" max="12035" width="19.5703125" style="5" customWidth="1"/>
    <col min="12036" max="12036" width="8" style="5" bestFit="1" customWidth="1"/>
    <col min="12037" max="12037" width="8.5703125" style="5" bestFit="1" customWidth="1"/>
    <col min="12038" max="12039" width="9.140625" style="5" bestFit="1" customWidth="1"/>
    <col min="12040" max="12040" width="7" style="5" customWidth="1"/>
    <col min="12041" max="12041" width="8" style="5" bestFit="1" customWidth="1"/>
    <col min="12042" max="12042" width="8.5703125" style="5" bestFit="1" customWidth="1"/>
    <col min="12043" max="12043" width="9.140625" style="5" bestFit="1" customWidth="1"/>
    <col min="12044" max="12045" width="11.85546875" style="5" customWidth="1"/>
    <col min="12046" max="12287" width="9.140625" style="5"/>
    <col min="12288" max="12288" width="4.140625" style="5" customWidth="1"/>
    <col min="12289" max="12289" width="17.7109375" style="5" customWidth="1"/>
    <col min="12290" max="12290" width="9.28515625" style="5" customWidth="1"/>
    <col min="12291" max="12291" width="19.5703125" style="5" customWidth="1"/>
    <col min="12292" max="12292" width="8" style="5" bestFit="1" customWidth="1"/>
    <col min="12293" max="12293" width="8.5703125" style="5" bestFit="1" customWidth="1"/>
    <col min="12294" max="12295" width="9.140625" style="5" bestFit="1" customWidth="1"/>
    <col min="12296" max="12296" width="7" style="5" customWidth="1"/>
    <col min="12297" max="12297" width="8" style="5" bestFit="1" customWidth="1"/>
    <col min="12298" max="12298" width="8.5703125" style="5" bestFit="1" customWidth="1"/>
    <col min="12299" max="12299" width="9.140625" style="5" bestFit="1" customWidth="1"/>
    <col min="12300" max="12301" width="11.85546875" style="5" customWidth="1"/>
    <col min="12302" max="12543" width="9.140625" style="5"/>
    <col min="12544" max="12544" width="4.140625" style="5" customWidth="1"/>
    <col min="12545" max="12545" width="17.7109375" style="5" customWidth="1"/>
    <col min="12546" max="12546" width="9.28515625" style="5" customWidth="1"/>
    <col min="12547" max="12547" width="19.5703125" style="5" customWidth="1"/>
    <col min="12548" max="12548" width="8" style="5" bestFit="1" customWidth="1"/>
    <col min="12549" max="12549" width="8.5703125" style="5" bestFit="1" customWidth="1"/>
    <col min="12550" max="12551" width="9.140625" style="5" bestFit="1" customWidth="1"/>
    <col min="12552" max="12552" width="7" style="5" customWidth="1"/>
    <col min="12553" max="12553" width="8" style="5" bestFit="1" customWidth="1"/>
    <col min="12554" max="12554" width="8.5703125" style="5" bestFit="1" customWidth="1"/>
    <col min="12555" max="12555" width="9.140625" style="5" bestFit="1" customWidth="1"/>
    <col min="12556" max="12557" width="11.85546875" style="5" customWidth="1"/>
    <col min="12558" max="12799" width="9.140625" style="5"/>
    <col min="12800" max="12800" width="4.140625" style="5" customWidth="1"/>
    <col min="12801" max="12801" width="17.7109375" style="5" customWidth="1"/>
    <col min="12802" max="12802" width="9.28515625" style="5" customWidth="1"/>
    <col min="12803" max="12803" width="19.5703125" style="5" customWidth="1"/>
    <col min="12804" max="12804" width="8" style="5" bestFit="1" customWidth="1"/>
    <col min="12805" max="12805" width="8.5703125" style="5" bestFit="1" customWidth="1"/>
    <col min="12806" max="12807" width="9.140625" style="5" bestFit="1" customWidth="1"/>
    <col min="12808" max="12808" width="7" style="5" customWidth="1"/>
    <col min="12809" max="12809" width="8" style="5" bestFit="1" customWidth="1"/>
    <col min="12810" max="12810" width="8.5703125" style="5" bestFit="1" customWidth="1"/>
    <col min="12811" max="12811" width="9.140625" style="5" bestFit="1" customWidth="1"/>
    <col min="12812" max="12813" width="11.85546875" style="5" customWidth="1"/>
    <col min="12814" max="13055" width="9.140625" style="5"/>
    <col min="13056" max="13056" width="4.140625" style="5" customWidth="1"/>
    <col min="13057" max="13057" width="17.7109375" style="5" customWidth="1"/>
    <col min="13058" max="13058" width="9.28515625" style="5" customWidth="1"/>
    <col min="13059" max="13059" width="19.5703125" style="5" customWidth="1"/>
    <col min="13060" max="13060" width="8" style="5" bestFit="1" customWidth="1"/>
    <col min="13061" max="13061" width="8.5703125" style="5" bestFit="1" customWidth="1"/>
    <col min="13062" max="13063" width="9.140625" style="5" bestFit="1" customWidth="1"/>
    <col min="13064" max="13064" width="7" style="5" customWidth="1"/>
    <col min="13065" max="13065" width="8" style="5" bestFit="1" customWidth="1"/>
    <col min="13066" max="13066" width="8.5703125" style="5" bestFit="1" customWidth="1"/>
    <col min="13067" max="13067" width="9.140625" style="5" bestFit="1" customWidth="1"/>
    <col min="13068" max="13069" width="11.85546875" style="5" customWidth="1"/>
    <col min="13070" max="13311" width="9.140625" style="5"/>
    <col min="13312" max="13312" width="4.140625" style="5" customWidth="1"/>
    <col min="13313" max="13313" width="17.7109375" style="5" customWidth="1"/>
    <col min="13314" max="13314" width="9.28515625" style="5" customWidth="1"/>
    <col min="13315" max="13315" width="19.5703125" style="5" customWidth="1"/>
    <col min="13316" max="13316" width="8" style="5" bestFit="1" customWidth="1"/>
    <col min="13317" max="13317" width="8.5703125" style="5" bestFit="1" customWidth="1"/>
    <col min="13318" max="13319" width="9.140625" style="5" bestFit="1" customWidth="1"/>
    <col min="13320" max="13320" width="7" style="5" customWidth="1"/>
    <col min="13321" max="13321" width="8" style="5" bestFit="1" customWidth="1"/>
    <col min="13322" max="13322" width="8.5703125" style="5" bestFit="1" customWidth="1"/>
    <col min="13323" max="13323" width="9.140625" style="5" bestFit="1" customWidth="1"/>
    <col min="13324" max="13325" width="11.85546875" style="5" customWidth="1"/>
    <col min="13326" max="13567" width="9.140625" style="5"/>
    <col min="13568" max="13568" width="4.140625" style="5" customWidth="1"/>
    <col min="13569" max="13569" width="17.7109375" style="5" customWidth="1"/>
    <col min="13570" max="13570" width="9.28515625" style="5" customWidth="1"/>
    <col min="13571" max="13571" width="19.5703125" style="5" customWidth="1"/>
    <col min="13572" max="13572" width="8" style="5" bestFit="1" customWidth="1"/>
    <col min="13573" max="13573" width="8.5703125" style="5" bestFit="1" customWidth="1"/>
    <col min="13574" max="13575" width="9.140625" style="5" bestFit="1" customWidth="1"/>
    <col min="13576" max="13576" width="7" style="5" customWidth="1"/>
    <col min="13577" max="13577" width="8" style="5" bestFit="1" customWidth="1"/>
    <col min="13578" max="13578" width="8.5703125" style="5" bestFit="1" customWidth="1"/>
    <col min="13579" max="13579" width="9.140625" style="5" bestFit="1" customWidth="1"/>
    <col min="13580" max="13581" width="11.85546875" style="5" customWidth="1"/>
    <col min="13582" max="13823" width="9.140625" style="5"/>
    <col min="13824" max="13824" width="4.140625" style="5" customWidth="1"/>
    <col min="13825" max="13825" width="17.7109375" style="5" customWidth="1"/>
    <col min="13826" max="13826" width="9.28515625" style="5" customWidth="1"/>
    <col min="13827" max="13827" width="19.5703125" style="5" customWidth="1"/>
    <col min="13828" max="13828" width="8" style="5" bestFit="1" customWidth="1"/>
    <col min="13829" max="13829" width="8.5703125" style="5" bestFit="1" customWidth="1"/>
    <col min="13830" max="13831" width="9.140625" style="5" bestFit="1" customWidth="1"/>
    <col min="13832" max="13832" width="7" style="5" customWidth="1"/>
    <col min="13833" max="13833" width="8" style="5" bestFit="1" customWidth="1"/>
    <col min="13834" max="13834" width="8.5703125" style="5" bestFit="1" customWidth="1"/>
    <col min="13835" max="13835" width="9.140625" style="5" bestFit="1" customWidth="1"/>
    <col min="13836" max="13837" width="11.85546875" style="5" customWidth="1"/>
    <col min="13838" max="14079" width="9.140625" style="5"/>
    <col min="14080" max="14080" width="4.140625" style="5" customWidth="1"/>
    <col min="14081" max="14081" width="17.7109375" style="5" customWidth="1"/>
    <col min="14082" max="14082" width="9.28515625" style="5" customWidth="1"/>
    <col min="14083" max="14083" width="19.5703125" style="5" customWidth="1"/>
    <col min="14084" max="14084" width="8" style="5" bestFit="1" customWidth="1"/>
    <col min="14085" max="14085" width="8.5703125" style="5" bestFit="1" customWidth="1"/>
    <col min="14086" max="14087" width="9.140625" style="5" bestFit="1" customWidth="1"/>
    <col min="14088" max="14088" width="7" style="5" customWidth="1"/>
    <col min="14089" max="14089" width="8" style="5" bestFit="1" customWidth="1"/>
    <col min="14090" max="14090" width="8.5703125" style="5" bestFit="1" customWidth="1"/>
    <col min="14091" max="14091" width="9.140625" style="5" bestFit="1" customWidth="1"/>
    <col min="14092" max="14093" width="11.85546875" style="5" customWidth="1"/>
    <col min="14094" max="14335" width="9.140625" style="5"/>
    <col min="14336" max="14336" width="4.140625" style="5" customWidth="1"/>
    <col min="14337" max="14337" width="17.7109375" style="5" customWidth="1"/>
    <col min="14338" max="14338" width="9.28515625" style="5" customWidth="1"/>
    <col min="14339" max="14339" width="19.5703125" style="5" customWidth="1"/>
    <col min="14340" max="14340" width="8" style="5" bestFit="1" customWidth="1"/>
    <col min="14341" max="14341" width="8.5703125" style="5" bestFit="1" customWidth="1"/>
    <col min="14342" max="14343" width="9.140625" style="5" bestFit="1" customWidth="1"/>
    <col min="14344" max="14344" width="7" style="5" customWidth="1"/>
    <col min="14345" max="14345" width="8" style="5" bestFit="1" customWidth="1"/>
    <col min="14346" max="14346" width="8.5703125" style="5" bestFit="1" customWidth="1"/>
    <col min="14347" max="14347" width="9.140625" style="5" bestFit="1" customWidth="1"/>
    <col min="14348" max="14349" width="11.85546875" style="5" customWidth="1"/>
    <col min="14350" max="14591" width="9.140625" style="5"/>
    <col min="14592" max="14592" width="4.140625" style="5" customWidth="1"/>
    <col min="14593" max="14593" width="17.7109375" style="5" customWidth="1"/>
    <col min="14594" max="14594" width="9.28515625" style="5" customWidth="1"/>
    <col min="14595" max="14595" width="19.5703125" style="5" customWidth="1"/>
    <col min="14596" max="14596" width="8" style="5" bestFit="1" customWidth="1"/>
    <col min="14597" max="14597" width="8.5703125" style="5" bestFit="1" customWidth="1"/>
    <col min="14598" max="14599" width="9.140625" style="5" bestFit="1" customWidth="1"/>
    <col min="14600" max="14600" width="7" style="5" customWidth="1"/>
    <col min="14601" max="14601" width="8" style="5" bestFit="1" customWidth="1"/>
    <col min="14602" max="14602" width="8.5703125" style="5" bestFit="1" customWidth="1"/>
    <col min="14603" max="14603" width="9.140625" style="5" bestFit="1" customWidth="1"/>
    <col min="14604" max="14605" width="11.85546875" style="5" customWidth="1"/>
    <col min="14606" max="14847" width="9.140625" style="5"/>
    <col min="14848" max="14848" width="4.140625" style="5" customWidth="1"/>
    <col min="14849" max="14849" width="17.7109375" style="5" customWidth="1"/>
    <col min="14850" max="14850" width="9.28515625" style="5" customWidth="1"/>
    <col min="14851" max="14851" width="19.5703125" style="5" customWidth="1"/>
    <col min="14852" max="14852" width="8" style="5" bestFit="1" customWidth="1"/>
    <col min="14853" max="14853" width="8.5703125" style="5" bestFit="1" customWidth="1"/>
    <col min="14854" max="14855" width="9.140625" style="5" bestFit="1" customWidth="1"/>
    <col min="14856" max="14856" width="7" style="5" customWidth="1"/>
    <col min="14857" max="14857" width="8" style="5" bestFit="1" customWidth="1"/>
    <col min="14858" max="14858" width="8.5703125" style="5" bestFit="1" customWidth="1"/>
    <col min="14859" max="14859" width="9.140625" style="5" bestFit="1" customWidth="1"/>
    <col min="14860" max="14861" width="11.85546875" style="5" customWidth="1"/>
    <col min="14862" max="15103" width="9.140625" style="5"/>
    <col min="15104" max="15104" width="4.140625" style="5" customWidth="1"/>
    <col min="15105" max="15105" width="17.7109375" style="5" customWidth="1"/>
    <col min="15106" max="15106" width="9.28515625" style="5" customWidth="1"/>
    <col min="15107" max="15107" width="19.5703125" style="5" customWidth="1"/>
    <col min="15108" max="15108" width="8" style="5" bestFit="1" customWidth="1"/>
    <col min="15109" max="15109" width="8.5703125" style="5" bestFit="1" customWidth="1"/>
    <col min="15110" max="15111" width="9.140625" style="5" bestFit="1" customWidth="1"/>
    <col min="15112" max="15112" width="7" style="5" customWidth="1"/>
    <col min="15113" max="15113" width="8" style="5" bestFit="1" customWidth="1"/>
    <col min="15114" max="15114" width="8.5703125" style="5" bestFit="1" customWidth="1"/>
    <col min="15115" max="15115" width="9.140625" style="5" bestFit="1" customWidth="1"/>
    <col min="15116" max="15117" width="11.85546875" style="5" customWidth="1"/>
    <col min="15118" max="15359" width="9.140625" style="5"/>
    <col min="15360" max="15360" width="4.140625" style="5" customWidth="1"/>
    <col min="15361" max="15361" width="17.7109375" style="5" customWidth="1"/>
    <col min="15362" max="15362" width="9.28515625" style="5" customWidth="1"/>
    <col min="15363" max="15363" width="19.5703125" style="5" customWidth="1"/>
    <col min="15364" max="15364" width="8" style="5" bestFit="1" customWidth="1"/>
    <col min="15365" max="15365" width="8.5703125" style="5" bestFit="1" customWidth="1"/>
    <col min="15366" max="15367" width="9.140625" style="5" bestFit="1" customWidth="1"/>
    <col min="15368" max="15368" width="7" style="5" customWidth="1"/>
    <col min="15369" max="15369" width="8" style="5" bestFit="1" customWidth="1"/>
    <col min="15370" max="15370" width="8.5703125" style="5" bestFit="1" customWidth="1"/>
    <col min="15371" max="15371" width="9.140625" style="5" bestFit="1" customWidth="1"/>
    <col min="15372" max="15373" width="11.85546875" style="5" customWidth="1"/>
    <col min="15374" max="15615" width="9.140625" style="5"/>
    <col min="15616" max="15616" width="4.140625" style="5" customWidth="1"/>
    <col min="15617" max="15617" width="17.7109375" style="5" customWidth="1"/>
    <col min="15618" max="15618" width="9.28515625" style="5" customWidth="1"/>
    <col min="15619" max="15619" width="19.5703125" style="5" customWidth="1"/>
    <col min="15620" max="15620" width="8" style="5" bestFit="1" customWidth="1"/>
    <col min="15621" max="15621" width="8.5703125" style="5" bestFit="1" customWidth="1"/>
    <col min="15622" max="15623" width="9.140625" style="5" bestFit="1" customWidth="1"/>
    <col min="15624" max="15624" width="7" style="5" customWidth="1"/>
    <col min="15625" max="15625" width="8" style="5" bestFit="1" customWidth="1"/>
    <col min="15626" max="15626" width="8.5703125" style="5" bestFit="1" customWidth="1"/>
    <col min="15627" max="15627" width="9.140625" style="5" bestFit="1" customWidth="1"/>
    <col min="15628" max="15629" width="11.85546875" style="5" customWidth="1"/>
    <col min="15630" max="15871" width="9.140625" style="5"/>
    <col min="15872" max="15872" width="4.140625" style="5" customWidth="1"/>
    <col min="15873" max="15873" width="17.7109375" style="5" customWidth="1"/>
    <col min="15874" max="15874" width="9.28515625" style="5" customWidth="1"/>
    <col min="15875" max="15875" width="19.5703125" style="5" customWidth="1"/>
    <col min="15876" max="15876" width="8" style="5" bestFit="1" customWidth="1"/>
    <col min="15877" max="15877" width="8.5703125" style="5" bestFit="1" customWidth="1"/>
    <col min="15878" max="15879" width="9.140625" style="5" bestFit="1" customWidth="1"/>
    <col min="15880" max="15880" width="7" style="5" customWidth="1"/>
    <col min="15881" max="15881" width="8" style="5" bestFit="1" customWidth="1"/>
    <col min="15882" max="15882" width="8.5703125" style="5" bestFit="1" customWidth="1"/>
    <col min="15883" max="15883" width="9.140625" style="5" bestFit="1" customWidth="1"/>
    <col min="15884" max="15885" width="11.85546875" style="5" customWidth="1"/>
    <col min="15886" max="16127" width="9.140625" style="5"/>
    <col min="16128" max="16128" width="4.140625" style="5" customWidth="1"/>
    <col min="16129" max="16129" width="17.7109375" style="5" customWidth="1"/>
    <col min="16130" max="16130" width="9.28515625" style="5" customWidth="1"/>
    <col min="16131" max="16131" width="19.5703125" style="5" customWidth="1"/>
    <col min="16132" max="16132" width="8" style="5" bestFit="1" customWidth="1"/>
    <col min="16133" max="16133" width="8.5703125" style="5" bestFit="1" customWidth="1"/>
    <col min="16134" max="16135" width="9.140625" style="5" bestFit="1" customWidth="1"/>
    <col min="16136" max="16136" width="7" style="5" customWidth="1"/>
    <col min="16137" max="16137" width="8" style="5" bestFit="1" customWidth="1"/>
    <col min="16138" max="16138" width="8.5703125" style="5" bestFit="1" customWidth="1"/>
    <col min="16139" max="16139" width="9.140625" style="5" bestFit="1" customWidth="1"/>
    <col min="16140" max="16141" width="11.85546875" style="5" customWidth="1"/>
    <col min="16142" max="16384" width="9.140625" style="5"/>
  </cols>
  <sheetData>
    <row r="1" spans="1:14" ht="112.5" customHeight="1" x14ac:dyDescent="0.25">
      <c r="A1" s="4"/>
      <c r="F1" s="1268" t="s">
        <v>2279</v>
      </c>
      <c r="G1" s="1269"/>
      <c r="H1" s="1269"/>
      <c r="I1" s="1269"/>
      <c r="J1" s="1269"/>
      <c r="K1" s="1269"/>
      <c r="L1" s="1269"/>
      <c r="M1" s="1269"/>
      <c r="N1" s="1269"/>
    </row>
    <row r="2" spans="1:14" ht="33" customHeight="1" x14ac:dyDescent="0.25">
      <c r="A2" s="1271" t="s">
        <v>587</v>
      </c>
      <c r="B2" s="1271"/>
      <c r="C2" s="1271"/>
      <c r="D2" s="1271"/>
      <c r="E2" s="1271"/>
      <c r="F2" s="1271"/>
      <c r="G2" s="1271"/>
      <c r="H2" s="1271"/>
      <c r="I2" s="1271"/>
      <c r="J2" s="1271"/>
      <c r="K2" s="1271"/>
      <c r="L2" s="1271"/>
      <c r="M2" s="1271"/>
      <c r="N2" s="1271"/>
    </row>
    <row r="3" spans="1:14" x14ac:dyDescent="0.25">
      <c r="A3" s="1272" t="s">
        <v>0</v>
      </c>
      <c r="B3" s="1275" t="s">
        <v>21</v>
      </c>
      <c r="C3" s="1275" t="s">
        <v>22</v>
      </c>
      <c r="D3" s="1276" t="s">
        <v>3</v>
      </c>
      <c r="E3" s="1275" t="s">
        <v>23</v>
      </c>
      <c r="F3" s="1275"/>
      <c r="G3" s="1275"/>
      <c r="H3" s="1275"/>
      <c r="I3" s="1275"/>
      <c r="J3" s="1275" t="s">
        <v>4</v>
      </c>
      <c r="K3" s="1275"/>
      <c r="L3" s="1275"/>
      <c r="M3" s="1275"/>
      <c r="N3" s="1275"/>
    </row>
    <row r="4" spans="1:14" ht="93" customHeight="1" x14ac:dyDescent="0.25">
      <c r="A4" s="1273"/>
      <c r="B4" s="1275"/>
      <c r="C4" s="1275"/>
      <c r="D4" s="1276"/>
      <c r="E4" s="148" t="s">
        <v>468</v>
      </c>
      <c r="F4" s="148" t="s">
        <v>469</v>
      </c>
      <c r="G4" s="148" t="s">
        <v>470</v>
      </c>
      <c r="H4" s="149" t="s">
        <v>471</v>
      </c>
      <c r="I4" s="149" t="s">
        <v>8</v>
      </c>
      <c r="J4" s="148" t="s">
        <v>468</v>
      </c>
      <c r="K4" s="148" t="s">
        <v>469</v>
      </c>
      <c r="L4" s="148" t="s">
        <v>470</v>
      </c>
      <c r="M4" s="148" t="s">
        <v>471</v>
      </c>
      <c r="N4" s="148" t="s">
        <v>8</v>
      </c>
    </row>
    <row r="5" spans="1:14" x14ac:dyDescent="0.25">
      <c r="A5" s="1274"/>
      <c r="B5" s="1275"/>
      <c r="C5" s="148" t="s">
        <v>20</v>
      </c>
      <c r="D5" s="19" t="s">
        <v>15</v>
      </c>
      <c r="E5" s="6" t="s">
        <v>19</v>
      </c>
      <c r="F5" s="6" t="s">
        <v>19</v>
      </c>
      <c r="G5" s="6" t="s">
        <v>19</v>
      </c>
      <c r="H5" s="19" t="s">
        <v>19</v>
      </c>
      <c r="I5" s="19" t="s">
        <v>19</v>
      </c>
      <c r="J5" s="6" t="s">
        <v>16</v>
      </c>
      <c r="K5" s="6" t="s">
        <v>16</v>
      </c>
      <c r="L5" s="6" t="s">
        <v>16</v>
      </c>
      <c r="M5" s="6" t="s">
        <v>16</v>
      </c>
      <c r="N5" s="6" t="s">
        <v>16</v>
      </c>
    </row>
    <row r="6" spans="1:14" x14ac:dyDescent="0.25">
      <c r="A6" s="6">
        <v>1</v>
      </c>
      <c r="B6" s="6">
        <v>2</v>
      </c>
      <c r="C6" s="6">
        <v>3</v>
      </c>
      <c r="D6" s="19">
        <v>4</v>
      </c>
      <c r="E6" s="6">
        <v>5</v>
      </c>
      <c r="F6" s="6">
        <v>6</v>
      </c>
      <c r="G6" s="6">
        <v>7</v>
      </c>
      <c r="H6" s="19">
        <v>8</v>
      </c>
      <c r="I6" s="19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</row>
    <row r="7" spans="1:14" ht="15.75" x14ac:dyDescent="0.25">
      <c r="A7" s="1270" t="s">
        <v>472</v>
      </c>
      <c r="B7" s="1270"/>
      <c r="C7" s="2">
        <f>SUM(C8:C10)</f>
        <v>1982053.4400000004</v>
      </c>
      <c r="D7" s="7">
        <f>SUM(D8:D10)</f>
        <v>89506</v>
      </c>
      <c r="E7" s="7">
        <v>0</v>
      </c>
      <c r="F7" s="7">
        <v>0</v>
      </c>
      <c r="G7" s="7">
        <f t="shared" ref="G7:N7" si="0">SUM(G8:G10)</f>
        <v>0</v>
      </c>
      <c r="H7" s="7">
        <f t="shared" si="0"/>
        <v>776</v>
      </c>
      <c r="I7" s="7">
        <f t="shared" si="0"/>
        <v>776</v>
      </c>
      <c r="J7" s="2">
        <f t="shared" si="0"/>
        <v>0</v>
      </c>
      <c r="K7" s="2">
        <f t="shared" si="0"/>
        <v>0</v>
      </c>
      <c r="L7" s="2">
        <f t="shared" si="0"/>
        <v>0</v>
      </c>
      <c r="M7" s="2">
        <f t="shared" si="0"/>
        <v>3526963604.0309997</v>
      </c>
      <c r="N7" s="2">
        <f t="shared" si="0"/>
        <v>3526963604.0309997</v>
      </c>
    </row>
    <row r="8" spans="1:14" ht="15.75" x14ac:dyDescent="0.25">
      <c r="A8" s="147"/>
      <c r="B8" s="147" t="s">
        <v>34</v>
      </c>
      <c r="C8" s="2">
        <f>SUMIF($B$13:$B$3000,$B$13,C13:C3000)</f>
        <v>965306.54000000062</v>
      </c>
      <c r="D8" s="7">
        <f>SUMIF($B$13:$B$3000,$B$13,D13:D3000)</f>
        <v>46172</v>
      </c>
      <c r="E8" s="7">
        <f t="shared" ref="E8:N8" si="1">SUMIF($B$13:$B$3000,$B$13,E13:E3000)</f>
        <v>0</v>
      </c>
      <c r="F8" s="7">
        <f t="shared" si="1"/>
        <v>0</v>
      </c>
      <c r="G8" s="7">
        <f t="shared" si="1"/>
        <v>0</v>
      </c>
      <c r="H8" s="7">
        <f t="shared" si="1"/>
        <v>359</v>
      </c>
      <c r="I8" s="7">
        <f t="shared" si="1"/>
        <v>359</v>
      </c>
      <c r="J8" s="2">
        <f t="shared" si="1"/>
        <v>0</v>
      </c>
      <c r="K8" s="2">
        <f t="shared" si="1"/>
        <v>0</v>
      </c>
      <c r="L8" s="2">
        <f t="shared" si="1"/>
        <v>0</v>
      </c>
      <c r="M8" s="2">
        <f>SUMIF($B$13:$B$3000,$B$13,M13:M3000)</f>
        <v>1207005007.8239999</v>
      </c>
      <c r="N8" s="2">
        <f t="shared" si="1"/>
        <v>1207005007.8239999</v>
      </c>
    </row>
    <row r="9" spans="1:14" ht="15.75" x14ac:dyDescent="0.25">
      <c r="A9" s="147"/>
      <c r="B9" s="147" t="s">
        <v>36</v>
      </c>
      <c r="C9" s="2">
        <f>SUMIF($B$14:$B$3000,$B$14,C14:C3000)</f>
        <v>481496.98999999993</v>
      </c>
      <c r="D9" s="7">
        <f>SUMIF($B$14:$B$3000,$B$14,D14:D3000)</f>
        <v>20473</v>
      </c>
      <c r="E9" s="7">
        <f t="shared" ref="E9:N9" si="2">SUMIF($B$14:$B$3000,$B$14,E14:E3000)</f>
        <v>0</v>
      </c>
      <c r="F9" s="7">
        <f t="shared" si="2"/>
        <v>0</v>
      </c>
      <c r="G9" s="7">
        <f t="shared" si="2"/>
        <v>0</v>
      </c>
      <c r="H9" s="7">
        <f t="shared" si="2"/>
        <v>225</v>
      </c>
      <c r="I9" s="7">
        <f t="shared" si="2"/>
        <v>225</v>
      </c>
      <c r="J9" s="2">
        <f t="shared" si="2"/>
        <v>0</v>
      </c>
      <c r="K9" s="2">
        <f t="shared" si="2"/>
        <v>0</v>
      </c>
      <c r="L9" s="2">
        <f t="shared" si="2"/>
        <v>0</v>
      </c>
      <c r="M9" s="2">
        <f>SUMIF($B$14:$B$3000,$B$14,M14:M3000)</f>
        <v>1124114253.8069999</v>
      </c>
      <c r="N9" s="2">
        <f t="shared" si="2"/>
        <v>1124114253.8069999</v>
      </c>
    </row>
    <row r="10" spans="1:14" ht="15.75" x14ac:dyDescent="0.25">
      <c r="A10" s="147"/>
      <c r="B10" s="147" t="s">
        <v>37</v>
      </c>
      <c r="C10" s="2">
        <f>SUMIF($B$15:$B$3000,$B$15,C15:C3000)</f>
        <v>535249.91</v>
      </c>
      <c r="D10" s="7">
        <f>SUMIF($B$15:$B$3000,$B$15,D15:D3000)</f>
        <v>22861</v>
      </c>
      <c r="E10" s="7">
        <f t="shared" ref="E10:N10" si="3">SUMIF($B$15:$B$3000,$B$15,E15:E3000)</f>
        <v>0</v>
      </c>
      <c r="F10" s="7">
        <f t="shared" si="3"/>
        <v>0</v>
      </c>
      <c r="G10" s="7">
        <f t="shared" si="3"/>
        <v>0</v>
      </c>
      <c r="H10" s="7">
        <f t="shared" si="3"/>
        <v>192</v>
      </c>
      <c r="I10" s="7">
        <f t="shared" si="3"/>
        <v>192</v>
      </c>
      <c r="J10" s="2">
        <f t="shared" si="3"/>
        <v>0</v>
      </c>
      <c r="K10" s="2">
        <f t="shared" si="3"/>
        <v>0</v>
      </c>
      <c r="L10" s="2">
        <f t="shared" si="3"/>
        <v>0</v>
      </c>
      <c r="M10" s="2">
        <f t="shared" si="3"/>
        <v>1195844342.4000001</v>
      </c>
      <c r="N10" s="2">
        <f t="shared" si="3"/>
        <v>1195844342.4000001</v>
      </c>
    </row>
    <row r="11" spans="1:14" ht="31.5" x14ac:dyDescent="0.25">
      <c r="A11" s="21" t="s">
        <v>40</v>
      </c>
      <c r="B11" s="22" t="s">
        <v>473</v>
      </c>
      <c r="C11" s="9">
        <f>C12</f>
        <v>4940.1000000000004</v>
      </c>
      <c r="D11" s="8">
        <f t="shared" ref="D11:N11" si="4">D12</f>
        <v>189</v>
      </c>
      <c r="E11" s="8">
        <f t="shared" si="4"/>
        <v>0</v>
      </c>
      <c r="F11" s="8">
        <f t="shared" si="4"/>
        <v>0</v>
      </c>
      <c r="G11" s="8">
        <f t="shared" si="4"/>
        <v>0</v>
      </c>
      <c r="H11" s="8">
        <f t="shared" si="4"/>
        <v>8</v>
      </c>
      <c r="I11" s="8">
        <f t="shared" si="4"/>
        <v>8</v>
      </c>
      <c r="J11" s="9">
        <f t="shared" si="4"/>
        <v>0</v>
      </c>
      <c r="K11" s="9">
        <f t="shared" si="4"/>
        <v>0</v>
      </c>
      <c r="L11" s="9">
        <f t="shared" si="4"/>
        <v>0</v>
      </c>
      <c r="M11" s="9">
        <f t="shared" si="4"/>
        <v>6623156.1799999997</v>
      </c>
      <c r="N11" s="9">
        <f t="shared" si="4"/>
        <v>6623156.1799999997</v>
      </c>
    </row>
    <row r="12" spans="1:14" ht="31.5" x14ac:dyDescent="0.25">
      <c r="A12" s="10" t="s">
        <v>33</v>
      </c>
      <c r="B12" s="11" t="s">
        <v>474</v>
      </c>
      <c r="C12" s="9">
        <f>SUM(C13:C15)</f>
        <v>4940.1000000000004</v>
      </c>
      <c r="D12" s="8">
        <f t="shared" ref="D12:N12" si="5">SUM(D13:D15)</f>
        <v>189</v>
      </c>
      <c r="E12" s="8"/>
      <c r="F12" s="8"/>
      <c r="G12" s="8"/>
      <c r="H12" s="8">
        <f t="shared" si="5"/>
        <v>8</v>
      </c>
      <c r="I12" s="8">
        <f t="shared" si="5"/>
        <v>8</v>
      </c>
      <c r="J12" s="9"/>
      <c r="K12" s="9"/>
      <c r="L12" s="9"/>
      <c r="M12" s="9">
        <f t="shared" si="5"/>
        <v>6623156.1799999997</v>
      </c>
      <c r="N12" s="9">
        <f t="shared" si="5"/>
        <v>6623156.1799999997</v>
      </c>
    </row>
    <row r="13" spans="1:14" ht="15.75" x14ac:dyDescent="0.25">
      <c r="A13" s="12"/>
      <c r="B13" s="11" t="s">
        <v>34</v>
      </c>
      <c r="C13" s="13">
        <f>'Прил 1'!L13</f>
        <v>4940.1000000000004</v>
      </c>
      <c r="D13" s="14">
        <f>'Прил 1'!O13</f>
        <v>189</v>
      </c>
      <c r="E13" s="15"/>
      <c r="F13" s="15"/>
      <c r="G13" s="15"/>
      <c r="H13" s="14">
        <v>8</v>
      </c>
      <c r="I13" s="14">
        <f t="shared" ref="I13:I15" si="6">SUM(E13:H13)</f>
        <v>8</v>
      </c>
      <c r="J13" s="16"/>
      <c r="K13" s="16"/>
      <c r="L13" s="16"/>
      <c r="M13" s="13">
        <f>'Прил 1'!Q13</f>
        <v>6623156.1799999997</v>
      </c>
      <c r="N13" s="17">
        <f>SUM(J13:M13)</f>
        <v>6623156.1799999997</v>
      </c>
    </row>
    <row r="14" spans="1:14" ht="15.75" x14ac:dyDescent="0.25">
      <c r="A14" s="12"/>
      <c r="B14" s="11" t="s">
        <v>36</v>
      </c>
      <c r="C14" s="13">
        <f>'Прил 1'!L1601</f>
        <v>0</v>
      </c>
      <c r="D14" s="14">
        <f>'Прил 1'!O1601</f>
        <v>0</v>
      </c>
      <c r="E14" s="15"/>
      <c r="F14" s="15"/>
      <c r="G14" s="15"/>
      <c r="H14" s="14">
        <v>0</v>
      </c>
      <c r="I14" s="14">
        <f t="shared" si="6"/>
        <v>0</v>
      </c>
      <c r="J14" s="16"/>
      <c r="K14" s="16"/>
      <c r="L14" s="16"/>
      <c r="M14" s="13">
        <f>'Прил 1'!Q1601</f>
        <v>0</v>
      </c>
      <c r="N14" s="17">
        <f>SUM(J14:M14)</f>
        <v>0</v>
      </c>
    </row>
    <row r="15" spans="1:14" ht="15.75" x14ac:dyDescent="0.25">
      <c r="A15" s="12"/>
      <c r="B15" s="11" t="s">
        <v>37</v>
      </c>
      <c r="C15" s="13">
        <f>'Прил 1'!L2407</f>
        <v>0</v>
      </c>
      <c r="D15" s="14">
        <f>'Прил 1'!O2407</f>
        <v>0</v>
      </c>
      <c r="E15" s="15"/>
      <c r="F15" s="15"/>
      <c r="G15" s="15"/>
      <c r="H15" s="14">
        <v>0</v>
      </c>
      <c r="I15" s="14">
        <f t="shared" si="6"/>
        <v>0</v>
      </c>
      <c r="J15" s="16"/>
      <c r="K15" s="16"/>
      <c r="L15" s="16"/>
      <c r="M15" s="13">
        <f>'Прил 1'!Q2407</f>
        <v>0</v>
      </c>
      <c r="N15" s="17">
        <f>SUM(J15:M15)</f>
        <v>0</v>
      </c>
    </row>
    <row r="16" spans="1:14" ht="31.5" x14ac:dyDescent="0.25">
      <c r="A16" s="21" t="s">
        <v>51</v>
      </c>
      <c r="B16" s="22" t="s">
        <v>475</v>
      </c>
      <c r="C16" s="9">
        <f>C17+C21</f>
        <v>8208.64</v>
      </c>
      <c r="D16" s="8">
        <f t="shared" ref="D16:N16" si="7">D17+D21</f>
        <v>320</v>
      </c>
      <c r="E16" s="8">
        <f t="shared" si="7"/>
        <v>0</v>
      </c>
      <c r="F16" s="8">
        <f t="shared" si="7"/>
        <v>0</v>
      </c>
      <c r="G16" s="8">
        <f t="shared" si="7"/>
        <v>0</v>
      </c>
      <c r="H16" s="8">
        <f t="shared" si="7"/>
        <v>12</v>
      </c>
      <c r="I16" s="8">
        <f t="shared" si="7"/>
        <v>12</v>
      </c>
      <c r="J16" s="9">
        <f t="shared" si="7"/>
        <v>0</v>
      </c>
      <c r="K16" s="9">
        <f t="shared" si="7"/>
        <v>0</v>
      </c>
      <c r="L16" s="9">
        <f t="shared" si="7"/>
        <v>0</v>
      </c>
      <c r="M16" s="9">
        <f t="shared" si="7"/>
        <v>17318364</v>
      </c>
      <c r="N16" s="9">
        <f t="shared" si="7"/>
        <v>17318364</v>
      </c>
    </row>
    <row r="17" spans="1:14" ht="31.5" x14ac:dyDescent="0.25">
      <c r="A17" s="10" t="s">
        <v>164</v>
      </c>
      <c r="B17" s="11" t="s">
        <v>476</v>
      </c>
      <c r="C17" s="9">
        <f>SUM(C18:C20)</f>
        <v>2661.3999999999996</v>
      </c>
      <c r="D17" s="8">
        <f>SUM(D18:D20)</f>
        <v>130</v>
      </c>
      <c r="E17" s="8"/>
      <c r="F17" s="8"/>
      <c r="G17" s="8"/>
      <c r="H17" s="8">
        <f>SUM(H18:H20)</f>
        <v>4</v>
      </c>
      <c r="I17" s="8">
        <f>SUM(I18:I20)</f>
        <v>4</v>
      </c>
      <c r="J17" s="9"/>
      <c r="K17" s="9"/>
      <c r="L17" s="9"/>
      <c r="M17" s="9">
        <f>SUM(M18:M20)</f>
        <v>1172453</v>
      </c>
      <c r="N17" s="9">
        <f>SUM(N18:N20)</f>
        <v>1172453</v>
      </c>
    </row>
    <row r="18" spans="1:14" ht="15.75" x14ac:dyDescent="0.25">
      <c r="A18" s="12"/>
      <c r="B18" s="11" t="s">
        <v>34</v>
      </c>
      <c r="C18" s="13">
        <f>'Прил 1'!L37</f>
        <v>1330.6999999999998</v>
      </c>
      <c r="D18" s="14">
        <f>'Прил 1'!O37</f>
        <v>65</v>
      </c>
      <c r="E18" s="15"/>
      <c r="F18" s="15"/>
      <c r="G18" s="15"/>
      <c r="H18" s="14">
        <v>2</v>
      </c>
      <c r="I18" s="14">
        <f t="shared" ref="I18:I20" si="8">SUM(E18:H18)</f>
        <v>2</v>
      </c>
      <c r="J18" s="16"/>
      <c r="K18" s="16"/>
      <c r="L18" s="16"/>
      <c r="M18" s="13">
        <f>'Прил 1'!Q37</f>
        <v>126869</v>
      </c>
      <c r="N18" s="17">
        <f>SUM(J18:M18)</f>
        <v>126869</v>
      </c>
    </row>
    <row r="19" spans="1:14" ht="15.75" x14ac:dyDescent="0.25">
      <c r="A19" s="12"/>
      <c r="B19" s="11" t="s">
        <v>36</v>
      </c>
      <c r="C19" s="13">
        <f>'Прил 1'!L1603</f>
        <v>1330.6999999999998</v>
      </c>
      <c r="D19" s="14">
        <f>'Прил 1'!O1603</f>
        <v>65</v>
      </c>
      <c r="E19" s="15"/>
      <c r="F19" s="15"/>
      <c r="G19" s="15"/>
      <c r="H19" s="14">
        <v>2</v>
      </c>
      <c r="I19" s="14">
        <f t="shared" si="8"/>
        <v>2</v>
      </c>
      <c r="J19" s="16"/>
      <c r="K19" s="16"/>
      <c r="L19" s="16"/>
      <c r="M19" s="13">
        <f>'Прил 1'!Q1603</f>
        <v>1045584</v>
      </c>
      <c r="N19" s="17">
        <f>SUM(J19:M19)</f>
        <v>1045584</v>
      </c>
    </row>
    <row r="20" spans="1:14" ht="15.75" x14ac:dyDescent="0.25">
      <c r="A20" s="12"/>
      <c r="B20" s="11" t="s">
        <v>37</v>
      </c>
      <c r="C20" s="13">
        <f>'Прил 1'!L2409</f>
        <v>0</v>
      </c>
      <c r="D20" s="14">
        <f>'Прил 1'!O2409</f>
        <v>0</v>
      </c>
      <c r="E20" s="15"/>
      <c r="F20" s="15"/>
      <c r="G20" s="15"/>
      <c r="H20" s="14">
        <v>0</v>
      </c>
      <c r="I20" s="14">
        <f t="shared" si="8"/>
        <v>0</v>
      </c>
      <c r="J20" s="16"/>
      <c r="K20" s="16"/>
      <c r="L20" s="16"/>
      <c r="M20" s="13">
        <f>'Прил 1'!Q2409</f>
        <v>0</v>
      </c>
      <c r="N20" s="17">
        <f>SUM(J20:M20)</f>
        <v>0</v>
      </c>
    </row>
    <row r="21" spans="1:14" ht="15.75" x14ac:dyDescent="0.25">
      <c r="A21" s="10" t="s">
        <v>165</v>
      </c>
      <c r="B21" s="11" t="s">
        <v>477</v>
      </c>
      <c r="C21" s="9">
        <f>SUM(C22:C24)</f>
        <v>5547.24</v>
      </c>
      <c r="D21" s="8">
        <f>SUM(D22:D24)</f>
        <v>190</v>
      </c>
      <c r="E21" s="8"/>
      <c r="F21" s="8"/>
      <c r="G21" s="8"/>
      <c r="H21" s="8">
        <f>SUM(H22:H24)</f>
        <v>8</v>
      </c>
      <c r="I21" s="8">
        <f>SUM(I22:I24)</f>
        <v>8</v>
      </c>
      <c r="J21" s="9"/>
      <c r="K21" s="9"/>
      <c r="L21" s="9"/>
      <c r="M21" s="9">
        <f>SUM(M22:M24)</f>
        <v>16145911</v>
      </c>
      <c r="N21" s="9">
        <f>SUM(N22:N24)</f>
        <v>16145911</v>
      </c>
    </row>
    <row r="22" spans="1:14" ht="15.75" x14ac:dyDescent="0.25">
      <c r="A22" s="12"/>
      <c r="B22" s="11" t="s">
        <v>34</v>
      </c>
      <c r="C22" s="13">
        <f>'Прил 1'!L42</f>
        <v>1862</v>
      </c>
      <c r="D22" s="14">
        <f>'Прил 1'!O42</f>
        <v>69</v>
      </c>
      <c r="E22" s="15"/>
      <c r="F22" s="15"/>
      <c r="G22" s="15"/>
      <c r="H22" s="14">
        <v>3</v>
      </c>
      <c r="I22" s="14">
        <f t="shared" ref="I22:I24" si="9">SUM(E22:H22)</f>
        <v>3</v>
      </c>
      <c r="J22" s="16"/>
      <c r="K22" s="16"/>
      <c r="L22" s="16"/>
      <c r="M22" s="13">
        <f>'Прил 1'!Q42</f>
        <v>5151471</v>
      </c>
      <c r="N22" s="17">
        <f>SUM(J22:M22)</f>
        <v>5151471</v>
      </c>
    </row>
    <row r="23" spans="1:14" ht="15.75" x14ac:dyDescent="0.25">
      <c r="A23" s="12"/>
      <c r="B23" s="11" t="s">
        <v>36</v>
      </c>
      <c r="C23" s="13">
        <f>'Прил 1'!L1608</f>
        <v>1573.8</v>
      </c>
      <c r="D23" s="14">
        <f>'Прил 1'!O1608</f>
        <v>50</v>
      </c>
      <c r="E23" s="15"/>
      <c r="F23" s="15"/>
      <c r="G23" s="15"/>
      <c r="H23" s="14">
        <v>2</v>
      </c>
      <c r="I23" s="14">
        <f t="shared" si="9"/>
        <v>2</v>
      </c>
      <c r="J23" s="16"/>
      <c r="K23" s="16"/>
      <c r="L23" s="16"/>
      <c r="M23" s="13">
        <f>'Прил 1'!Q1608</f>
        <v>5518505</v>
      </c>
      <c r="N23" s="17">
        <f>SUM(J23:M23)</f>
        <v>5518505</v>
      </c>
    </row>
    <row r="24" spans="1:14" ht="15.75" x14ac:dyDescent="0.25">
      <c r="A24" s="12"/>
      <c r="B24" s="11" t="s">
        <v>37</v>
      </c>
      <c r="C24" s="13">
        <f>'Прил 1'!L2410</f>
        <v>2111.44</v>
      </c>
      <c r="D24" s="14">
        <f>'Прил 1'!O2410</f>
        <v>71</v>
      </c>
      <c r="E24" s="15"/>
      <c r="F24" s="15"/>
      <c r="G24" s="15"/>
      <c r="H24" s="14">
        <v>3</v>
      </c>
      <c r="I24" s="14">
        <f t="shared" si="9"/>
        <v>3</v>
      </c>
      <c r="J24" s="16"/>
      <c r="K24" s="16"/>
      <c r="L24" s="16"/>
      <c r="M24" s="13">
        <f>'Прил 1'!Q2410</f>
        <v>5475935</v>
      </c>
      <c r="N24" s="17">
        <f>SUM(J24:M24)</f>
        <v>5475935</v>
      </c>
    </row>
    <row r="25" spans="1:14" ht="31.5" x14ac:dyDescent="0.25">
      <c r="A25" s="21" t="s">
        <v>53</v>
      </c>
      <c r="B25" s="22" t="s">
        <v>478</v>
      </c>
      <c r="C25" s="9">
        <f t="shared" ref="C25:N25" si="10">SUM(C26:C28)</f>
        <v>159619.85999999999</v>
      </c>
      <c r="D25" s="8">
        <f t="shared" si="10"/>
        <v>5313</v>
      </c>
      <c r="E25" s="8">
        <f t="shared" si="10"/>
        <v>0</v>
      </c>
      <c r="F25" s="8">
        <f t="shared" si="10"/>
        <v>0</v>
      </c>
      <c r="G25" s="8">
        <f t="shared" si="10"/>
        <v>0</v>
      </c>
      <c r="H25" s="8">
        <f t="shared" si="10"/>
        <v>42</v>
      </c>
      <c r="I25" s="8">
        <f t="shared" si="10"/>
        <v>42</v>
      </c>
      <c r="J25" s="9">
        <f t="shared" si="10"/>
        <v>0</v>
      </c>
      <c r="K25" s="9">
        <f t="shared" si="10"/>
        <v>0</v>
      </c>
      <c r="L25" s="9">
        <f t="shared" si="10"/>
        <v>0</v>
      </c>
      <c r="M25" s="9">
        <f t="shared" si="10"/>
        <v>193935476</v>
      </c>
      <c r="N25" s="9">
        <f t="shared" si="10"/>
        <v>193935476</v>
      </c>
    </row>
    <row r="26" spans="1:14" ht="15.75" x14ac:dyDescent="0.25">
      <c r="A26" s="12"/>
      <c r="B26" s="11" t="s">
        <v>34</v>
      </c>
      <c r="C26" s="13">
        <f>'Прил 1'!L52</f>
        <v>56668.400000000009</v>
      </c>
      <c r="D26" s="14">
        <f>'Прил 1'!O52</f>
        <v>1948</v>
      </c>
      <c r="E26" s="15"/>
      <c r="F26" s="15"/>
      <c r="G26" s="15"/>
      <c r="H26" s="14">
        <v>16</v>
      </c>
      <c r="I26" s="14">
        <f t="shared" ref="I26:I28" si="11">SUM(E26:H26)</f>
        <v>16</v>
      </c>
      <c r="J26" s="16"/>
      <c r="K26" s="16"/>
      <c r="L26" s="16"/>
      <c r="M26" s="13">
        <f>'Прил 1'!Q52</f>
        <v>68420781</v>
      </c>
      <c r="N26" s="17">
        <f>SUM(J26:M26)</f>
        <v>68420781</v>
      </c>
    </row>
    <row r="27" spans="1:14" ht="15.75" x14ac:dyDescent="0.25">
      <c r="A27" s="12"/>
      <c r="B27" s="11" t="s">
        <v>36</v>
      </c>
      <c r="C27" s="13">
        <f>'Прил 1'!L1615</f>
        <v>36539.599999999999</v>
      </c>
      <c r="D27" s="14">
        <f>'Прил 1'!O1615</f>
        <v>1238</v>
      </c>
      <c r="E27" s="15"/>
      <c r="F27" s="15"/>
      <c r="G27" s="15"/>
      <c r="H27" s="14">
        <v>9</v>
      </c>
      <c r="I27" s="14">
        <f t="shared" si="11"/>
        <v>9</v>
      </c>
      <c r="J27" s="16"/>
      <c r="K27" s="16"/>
      <c r="L27" s="16"/>
      <c r="M27" s="13">
        <f>'Прил 1'!Q1615</f>
        <v>61408238</v>
      </c>
      <c r="N27" s="17">
        <f>SUM(J27:M27)</f>
        <v>61408238</v>
      </c>
    </row>
    <row r="28" spans="1:14" ht="15.75" x14ac:dyDescent="0.25">
      <c r="A28" s="12"/>
      <c r="B28" s="11" t="s">
        <v>37</v>
      </c>
      <c r="C28" s="13">
        <f>'Прил 1'!L2421</f>
        <v>66411.86</v>
      </c>
      <c r="D28" s="14">
        <f>'Прил 1'!O2421</f>
        <v>2127</v>
      </c>
      <c r="E28" s="15"/>
      <c r="F28" s="15"/>
      <c r="G28" s="15"/>
      <c r="H28" s="14">
        <v>17</v>
      </c>
      <c r="I28" s="14">
        <f t="shared" si="11"/>
        <v>17</v>
      </c>
      <c r="J28" s="16"/>
      <c r="K28" s="16"/>
      <c r="L28" s="16"/>
      <c r="M28" s="13">
        <f>'Прил 1'!Q2421</f>
        <v>64106457</v>
      </c>
      <c r="N28" s="17">
        <f>SUM(J28:M28)</f>
        <v>64106457</v>
      </c>
    </row>
    <row r="29" spans="1:14" ht="31.5" x14ac:dyDescent="0.25">
      <c r="A29" s="21" t="s">
        <v>55</v>
      </c>
      <c r="B29" s="22" t="s">
        <v>479</v>
      </c>
      <c r="C29" s="9">
        <f t="shared" ref="C29:N29" si="12">SUM(C30:C32)</f>
        <v>4805.1499999999996</v>
      </c>
      <c r="D29" s="8">
        <f t="shared" si="12"/>
        <v>208</v>
      </c>
      <c r="E29" s="8">
        <f t="shared" si="12"/>
        <v>0</v>
      </c>
      <c r="F29" s="8">
        <f t="shared" si="12"/>
        <v>0</v>
      </c>
      <c r="G29" s="8">
        <f t="shared" si="12"/>
        <v>0</v>
      </c>
      <c r="H29" s="8">
        <f t="shared" si="12"/>
        <v>7</v>
      </c>
      <c r="I29" s="8">
        <f t="shared" si="12"/>
        <v>7</v>
      </c>
      <c r="J29" s="9">
        <f t="shared" si="12"/>
        <v>0</v>
      </c>
      <c r="K29" s="9">
        <f t="shared" si="12"/>
        <v>0</v>
      </c>
      <c r="L29" s="9">
        <f t="shared" si="12"/>
        <v>0</v>
      </c>
      <c r="M29" s="9">
        <f t="shared" si="12"/>
        <v>25689016</v>
      </c>
      <c r="N29" s="9">
        <f t="shared" si="12"/>
        <v>25689016</v>
      </c>
    </row>
    <row r="30" spans="1:14" ht="15.75" x14ac:dyDescent="0.25">
      <c r="A30" s="12"/>
      <c r="B30" s="11" t="s">
        <v>34</v>
      </c>
      <c r="C30" s="13">
        <f>'Прил 1'!L99</f>
        <v>1704.65</v>
      </c>
      <c r="D30" s="14">
        <f>'Прил 1'!O99</f>
        <v>68</v>
      </c>
      <c r="E30" s="15"/>
      <c r="F30" s="15"/>
      <c r="G30" s="15"/>
      <c r="H30" s="14">
        <v>2</v>
      </c>
      <c r="I30" s="14">
        <f t="shared" ref="I30:I32" si="13">SUM(E30:H30)</f>
        <v>2</v>
      </c>
      <c r="J30" s="16"/>
      <c r="K30" s="16"/>
      <c r="L30" s="16"/>
      <c r="M30" s="13">
        <f>'Прил 1'!Q99</f>
        <v>9380747</v>
      </c>
      <c r="N30" s="17">
        <f>SUM(J30:M30)</f>
        <v>9380747</v>
      </c>
    </row>
    <row r="31" spans="1:14" ht="15.75" x14ac:dyDescent="0.25">
      <c r="A31" s="12"/>
      <c r="B31" s="11" t="s">
        <v>36</v>
      </c>
      <c r="C31" s="13">
        <f>'Прил 1'!L1649</f>
        <v>2562.16</v>
      </c>
      <c r="D31" s="14">
        <f>'Прил 1'!O1649</f>
        <v>111</v>
      </c>
      <c r="E31" s="15"/>
      <c r="F31" s="15"/>
      <c r="G31" s="15"/>
      <c r="H31" s="14">
        <v>4</v>
      </c>
      <c r="I31" s="14">
        <f t="shared" si="13"/>
        <v>4</v>
      </c>
      <c r="J31" s="16"/>
      <c r="K31" s="16"/>
      <c r="L31" s="16"/>
      <c r="M31" s="13">
        <f>'Прил 1'!Q1649</f>
        <v>9006473</v>
      </c>
      <c r="N31" s="17">
        <f>SUM(J31:M31)</f>
        <v>9006473</v>
      </c>
    </row>
    <row r="32" spans="1:14" ht="15.75" x14ac:dyDescent="0.25">
      <c r="A32" s="12"/>
      <c r="B32" s="11" t="s">
        <v>37</v>
      </c>
      <c r="C32" s="13">
        <f>'Прил 1'!L2481</f>
        <v>538.34</v>
      </c>
      <c r="D32" s="14">
        <f>'Прил 1'!O2481</f>
        <v>29</v>
      </c>
      <c r="E32" s="15"/>
      <c r="F32" s="15"/>
      <c r="G32" s="15"/>
      <c r="H32" s="14">
        <v>1</v>
      </c>
      <c r="I32" s="14">
        <f t="shared" si="13"/>
        <v>1</v>
      </c>
      <c r="J32" s="16"/>
      <c r="K32" s="16"/>
      <c r="L32" s="16"/>
      <c r="M32" s="13">
        <f>'Прил 1'!Q2481</f>
        <v>7301796</v>
      </c>
      <c r="N32" s="17">
        <f>SUM(J32:M32)</f>
        <v>7301796</v>
      </c>
    </row>
    <row r="33" spans="1:14" ht="31.5" x14ac:dyDescent="0.25">
      <c r="A33" s="21" t="s">
        <v>58</v>
      </c>
      <c r="B33" s="22" t="s">
        <v>480</v>
      </c>
      <c r="C33" s="9">
        <f t="shared" ref="C33:N33" si="14">C34+C38+C50+C54+C58+C62+C66+C70+C46+C42</f>
        <v>436929.9</v>
      </c>
      <c r="D33" s="8">
        <f t="shared" si="14"/>
        <v>16371</v>
      </c>
      <c r="E33" s="8">
        <f t="shared" si="14"/>
        <v>0</v>
      </c>
      <c r="F33" s="8">
        <f t="shared" si="14"/>
        <v>0</v>
      </c>
      <c r="G33" s="8">
        <f t="shared" si="14"/>
        <v>0</v>
      </c>
      <c r="H33" s="8">
        <f t="shared" si="14"/>
        <v>162</v>
      </c>
      <c r="I33" s="8">
        <f t="shared" si="14"/>
        <v>162</v>
      </c>
      <c r="J33" s="9">
        <f t="shared" si="14"/>
        <v>0</v>
      </c>
      <c r="K33" s="9">
        <f t="shared" si="14"/>
        <v>0</v>
      </c>
      <c r="L33" s="9">
        <f t="shared" si="14"/>
        <v>0</v>
      </c>
      <c r="M33" s="9">
        <f t="shared" si="14"/>
        <v>615470409</v>
      </c>
      <c r="N33" s="9">
        <f t="shared" si="14"/>
        <v>615470409</v>
      </c>
    </row>
    <row r="34" spans="1:14" ht="31.5" x14ac:dyDescent="0.25">
      <c r="A34" s="10" t="s">
        <v>169</v>
      </c>
      <c r="B34" s="11" t="s">
        <v>481</v>
      </c>
      <c r="C34" s="9">
        <f>SUM(C35:C37)</f>
        <v>7953.24</v>
      </c>
      <c r="D34" s="8">
        <f>SUM(D35:D37)</f>
        <v>415</v>
      </c>
      <c r="E34" s="8"/>
      <c r="F34" s="8"/>
      <c r="G34" s="8"/>
      <c r="H34" s="8">
        <f>SUM(H35:H37)</f>
        <v>4</v>
      </c>
      <c r="I34" s="8">
        <f>SUM(I35:I37)</f>
        <v>4</v>
      </c>
      <c r="J34" s="9"/>
      <c r="K34" s="9"/>
      <c r="L34" s="9"/>
      <c r="M34" s="9">
        <f>SUM(M35:M37)</f>
        <v>10376879</v>
      </c>
      <c r="N34" s="9">
        <f>SUM(N35:N37)</f>
        <v>10376879</v>
      </c>
    </row>
    <row r="35" spans="1:14" ht="15.75" x14ac:dyDescent="0.25">
      <c r="A35" s="12"/>
      <c r="B35" s="11" t="s">
        <v>34</v>
      </c>
      <c r="C35" s="13">
        <f>'Прил 1'!L109</f>
        <v>6343.04</v>
      </c>
      <c r="D35" s="14">
        <f>'Прил 1'!O109</f>
        <v>328</v>
      </c>
      <c r="E35" s="15"/>
      <c r="F35" s="15"/>
      <c r="G35" s="15"/>
      <c r="H35" s="14">
        <v>3</v>
      </c>
      <c r="I35" s="14">
        <f t="shared" ref="I35:I37" si="15">SUM(E35:H35)</f>
        <v>3</v>
      </c>
      <c r="J35" s="16"/>
      <c r="K35" s="16"/>
      <c r="L35" s="16"/>
      <c r="M35" s="13">
        <f>'Прил 1'!Q109</f>
        <v>7760215</v>
      </c>
      <c r="N35" s="17">
        <f>SUM(J35:M35)</f>
        <v>7760215</v>
      </c>
    </row>
    <row r="36" spans="1:14" ht="15.75" x14ac:dyDescent="0.25">
      <c r="A36" s="12"/>
      <c r="B36" s="11" t="s">
        <v>36</v>
      </c>
      <c r="C36" s="13">
        <f>'Прил 1'!L1662</f>
        <v>1610.2</v>
      </c>
      <c r="D36" s="14">
        <f>'Прил 1'!O1662</f>
        <v>87</v>
      </c>
      <c r="E36" s="15"/>
      <c r="F36" s="15"/>
      <c r="G36" s="15"/>
      <c r="H36" s="14">
        <v>1</v>
      </c>
      <c r="I36" s="14">
        <f t="shared" si="15"/>
        <v>1</v>
      </c>
      <c r="J36" s="16"/>
      <c r="K36" s="16"/>
      <c r="L36" s="16"/>
      <c r="M36" s="13">
        <f>'Прил 1'!Q1662</f>
        <v>2616664</v>
      </c>
      <c r="N36" s="17">
        <f>SUM(J36:M36)</f>
        <v>2616664</v>
      </c>
    </row>
    <row r="37" spans="1:14" ht="15.75" x14ac:dyDescent="0.25">
      <c r="A37" s="12"/>
      <c r="B37" s="11" t="s">
        <v>37</v>
      </c>
      <c r="C37" s="13">
        <f>'Прил 1'!L2486</f>
        <v>0</v>
      </c>
      <c r="D37" s="14">
        <f>'Прил 1'!O2486</f>
        <v>0</v>
      </c>
      <c r="E37" s="15"/>
      <c r="F37" s="15"/>
      <c r="G37" s="15"/>
      <c r="H37" s="23">
        <v>0</v>
      </c>
      <c r="I37" s="14">
        <f t="shared" si="15"/>
        <v>0</v>
      </c>
      <c r="J37" s="16"/>
      <c r="K37" s="16"/>
      <c r="L37" s="16"/>
      <c r="M37" s="13">
        <f>'Прил 1'!Q2486</f>
        <v>0</v>
      </c>
      <c r="N37" s="17">
        <f>SUM(J37:M37)</f>
        <v>0</v>
      </c>
    </row>
    <row r="38" spans="1:14" ht="31.5" x14ac:dyDescent="0.25">
      <c r="A38" s="10" t="s">
        <v>171</v>
      </c>
      <c r="B38" s="11" t="s">
        <v>482</v>
      </c>
      <c r="C38" s="9">
        <f>SUM(C39:C41)</f>
        <v>311963.45999999996</v>
      </c>
      <c r="D38" s="8">
        <f>SUM(D39:D41)</f>
        <v>10894</v>
      </c>
      <c r="E38" s="8"/>
      <c r="F38" s="8"/>
      <c r="G38" s="8"/>
      <c r="H38" s="8">
        <f>SUM(H39:H41)</f>
        <v>94</v>
      </c>
      <c r="I38" s="8">
        <f>SUM(I39:I41)</f>
        <v>94</v>
      </c>
      <c r="J38" s="9"/>
      <c r="K38" s="9"/>
      <c r="L38" s="9"/>
      <c r="M38" s="9">
        <f>SUM(M39:M41)</f>
        <v>454185242</v>
      </c>
      <c r="N38" s="9">
        <f>SUM(N39:N41)</f>
        <v>454185242</v>
      </c>
    </row>
    <row r="39" spans="1:14" ht="15.75" x14ac:dyDescent="0.25">
      <c r="A39" s="12"/>
      <c r="B39" s="11" t="s">
        <v>34</v>
      </c>
      <c r="C39" s="13">
        <f>'Прил 1'!L118</f>
        <v>100448.4</v>
      </c>
      <c r="D39" s="14">
        <f>'Прил 1'!O118</f>
        <v>3351</v>
      </c>
      <c r="E39" s="15"/>
      <c r="F39" s="15"/>
      <c r="G39" s="15"/>
      <c r="H39" s="14">
        <v>33</v>
      </c>
      <c r="I39" s="14">
        <f t="shared" ref="I39:I41" si="16">SUM(E39:H39)</f>
        <v>33</v>
      </c>
      <c r="J39" s="16"/>
      <c r="K39" s="16"/>
      <c r="L39" s="16"/>
      <c r="M39" s="13">
        <f>'Прил 1'!Q118</f>
        <v>130282318</v>
      </c>
      <c r="N39" s="17">
        <f>SUM(J39:M39)</f>
        <v>130282318</v>
      </c>
    </row>
    <row r="40" spans="1:14" ht="15.75" x14ac:dyDescent="0.25">
      <c r="A40" s="12"/>
      <c r="B40" s="11" t="s">
        <v>36</v>
      </c>
      <c r="C40" s="13">
        <f>'Прил 1'!L1666</f>
        <v>108138.2</v>
      </c>
      <c r="D40" s="14">
        <f>'Прил 1'!O1666</f>
        <v>3852</v>
      </c>
      <c r="E40" s="15"/>
      <c r="F40" s="15"/>
      <c r="G40" s="15"/>
      <c r="H40" s="14">
        <v>34</v>
      </c>
      <c r="I40" s="14">
        <f t="shared" si="16"/>
        <v>34</v>
      </c>
      <c r="J40" s="16"/>
      <c r="K40" s="16"/>
      <c r="L40" s="16"/>
      <c r="M40" s="13">
        <f>'Прил 1'!Q1666</f>
        <v>191339324</v>
      </c>
      <c r="N40" s="17">
        <f>SUM(J40:M40)</f>
        <v>191339324</v>
      </c>
    </row>
    <row r="41" spans="1:14" ht="15.75" x14ac:dyDescent="0.25">
      <c r="A41" s="12"/>
      <c r="B41" s="11" t="s">
        <v>37</v>
      </c>
      <c r="C41" s="13">
        <f>'Прил 1'!L2487</f>
        <v>103376.86000000002</v>
      </c>
      <c r="D41" s="14">
        <f>'Прил 1'!O2487</f>
        <v>3691</v>
      </c>
      <c r="E41" s="15"/>
      <c r="F41" s="15"/>
      <c r="G41" s="15"/>
      <c r="H41" s="14">
        <v>27</v>
      </c>
      <c r="I41" s="14">
        <f t="shared" si="16"/>
        <v>27</v>
      </c>
      <c r="J41" s="16"/>
      <c r="K41" s="16"/>
      <c r="L41" s="16"/>
      <c r="M41" s="13">
        <f>'Прил 1'!Q2487</f>
        <v>132563600</v>
      </c>
      <c r="N41" s="17">
        <f>SUM(J41:M41)</f>
        <v>132563600</v>
      </c>
    </row>
    <row r="42" spans="1:14" ht="15.75" x14ac:dyDescent="0.25">
      <c r="A42" s="10" t="s">
        <v>187</v>
      </c>
      <c r="B42" s="11" t="s">
        <v>490</v>
      </c>
      <c r="C42" s="9">
        <f>SUM(C43:C45)</f>
        <v>13793.400000000001</v>
      </c>
      <c r="D42" s="8">
        <f>SUM(D43:D45)</f>
        <v>576</v>
      </c>
      <c r="E42" s="8"/>
      <c r="F42" s="8"/>
      <c r="G42" s="8"/>
      <c r="H42" s="8">
        <f>SUM(H43:H45)</f>
        <v>11</v>
      </c>
      <c r="I42" s="8">
        <f>SUM(I43:I45)</f>
        <v>11</v>
      </c>
      <c r="J42" s="9"/>
      <c r="K42" s="9"/>
      <c r="L42" s="9"/>
      <c r="M42" s="9">
        <f>SUM(M43:M45)</f>
        <v>31376159</v>
      </c>
      <c r="N42" s="9">
        <f>SUM(N43:N45)</f>
        <v>31376159</v>
      </c>
    </row>
    <row r="43" spans="1:14" ht="15.75" x14ac:dyDescent="0.25">
      <c r="A43" s="12"/>
      <c r="B43" s="11" t="s">
        <v>34</v>
      </c>
      <c r="C43" s="13">
        <f>'Прил 1'!L250</f>
        <v>6323.9000000000005</v>
      </c>
      <c r="D43" s="14">
        <f>'Прил 1'!O250</f>
        <v>279</v>
      </c>
      <c r="E43" s="15"/>
      <c r="F43" s="15"/>
      <c r="G43" s="15"/>
      <c r="H43" s="14">
        <v>4</v>
      </c>
      <c r="I43" s="14">
        <f t="shared" ref="I43:I45" si="17">SUM(E43:H43)</f>
        <v>4</v>
      </c>
      <c r="J43" s="16"/>
      <c r="K43" s="16"/>
      <c r="L43" s="16"/>
      <c r="M43" s="13">
        <f>'Прил 1'!Q250</f>
        <v>12028040</v>
      </c>
      <c r="N43" s="17">
        <f>SUM(J43:M43)</f>
        <v>12028040</v>
      </c>
    </row>
    <row r="44" spans="1:14" ht="15.75" x14ac:dyDescent="0.25">
      <c r="A44" s="12"/>
      <c r="B44" s="11" t="s">
        <v>36</v>
      </c>
      <c r="C44" s="13">
        <f>'Прил 1'!L1806</f>
        <v>4058.8</v>
      </c>
      <c r="D44" s="14">
        <f>'Прил 1'!O1806</f>
        <v>146</v>
      </c>
      <c r="E44" s="15"/>
      <c r="F44" s="15"/>
      <c r="G44" s="15"/>
      <c r="H44" s="14">
        <v>4</v>
      </c>
      <c r="I44" s="14">
        <f t="shared" si="17"/>
        <v>4</v>
      </c>
      <c r="J44" s="16"/>
      <c r="K44" s="16"/>
      <c r="L44" s="16"/>
      <c r="M44" s="13">
        <f>'Прил 1'!Q1806</f>
        <v>9681655</v>
      </c>
      <c r="N44" s="17">
        <f>SUM(J44:M44)</f>
        <v>9681655</v>
      </c>
    </row>
    <row r="45" spans="1:14" ht="15.75" x14ac:dyDescent="0.25">
      <c r="A45" s="12"/>
      <c r="B45" s="11" t="s">
        <v>37</v>
      </c>
      <c r="C45" s="13">
        <f>'Прил 1'!L2609</f>
        <v>3410.7</v>
      </c>
      <c r="D45" s="14">
        <f>'Прил 1'!O2609</f>
        <v>151</v>
      </c>
      <c r="E45" s="15"/>
      <c r="F45" s="15"/>
      <c r="G45" s="15"/>
      <c r="H45" s="14">
        <v>3</v>
      </c>
      <c r="I45" s="14">
        <f t="shared" si="17"/>
        <v>3</v>
      </c>
      <c r="J45" s="16"/>
      <c r="K45" s="16"/>
      <c r="L45" s="16"/>
      <c r="M45" s="13">
        <f>'Прил 1'!Q2609</f>
        <v>9666464</v>
      </c>
      <c r="N45" s="17">
        <f>SUM(J45:M45)</f>
        <v>9666464</v>
      </c>
    </row>
    <row r="46" spans="1:14" ht="31.5" x14ac:dyDescent="0.25">
      <c r="A46" s="10" t="s">
        <v>192</v>
      </c>
      <c r="B46" s="11" t="s">
        <v>489</v>
      </c>
      <c r="C46" s="9">
        <f>SUM(C47:C49)</f>
        <v>11286.5</v>
      </c>
      <c r="D46" s="8">
        <f>SUM(D47:D49)</f>
        <v>401</v>
      </c>
      <c r="E46" s="8"/>
      <c r="F46" s="8"/>
      <c r="G46" s="8"/>
      <c r="H46" s="8">
        <f>SUM(H47:H49)</f>
        <v>5</v>
      </c>
      <c r="I46" s="8">
        <f>SUM(I47:I49)</f>
        <v>5</v>
      </c>
      <c r="J46" s="9"/>
      <c r="K46" s="9"/>
      <c r="L46" s="9"/>
      <c r="M46" s="9">
        <f>SUM(M47:M49)</f>
        <v>10553371</v>
      </c>
      <c r="N46" s="9">
        <f>SUM(N47:N49)</f>
        <v>10553371</v>
      </c>
    </row>
    <row r="47" spans="1:14" ht="15.75" x14ac:dyDescent="0.25">
      <c r="A47" s="12"/>
      <c r="B47" s="11" t="s">
        <v>34</v>
      </c>
      <c r="C47" s="13">
        <f>'Прил 1'!L259</f>
        <v>1704.1</v>
      </c>
      <c r="D47" s="14">
        <f>'Прил 1'!O259</f>
        <v>69</v>
      </c>
      <c r="E47" s="15"/>
      <c r="F47" s="15"/>
      <c r="G47" s="15"/>
      <c r="H47" s="14">
        <v>1</v>
      </c>
      <c r="I47" s="14">
        <f t="shared" ref="I47:I49" si="18">SUM(E47:H47)</f>
        <v>1</v>
      </c>
      <c r="J47" s="16"/>
      <c r="K47" s="16"/>
      <c r="L47" s="16"/>
      <c r="M47" s="13">
        <f>'Прил 1'!Q259</f>
        <v>2368276</v>
      </c>
      <c r="N47" s="17">
        <f>SUM(J47:M47)</f>
        <v>2368276</v>
      </c>
    </row>
    <row r="48" spans="1:14" ht="15.75" x14ac:dyDescent="0.25">
      <c r="A48" s="12"/>
      <c r="B48" s="11" t="s">
        <v>36</v>
      </c>
      <c r="C48" s="13">
        <f>'Прил 1'!L1822</f>
        <v>2872.6</v>
      </c>
      <c r="D48" s="14">
        <f>'Прил 1'!O1822</f>
        <v>116</v>
      </c>
      <c r="E48" s="15"/>
      <c r="F48" s="15"/>
      <c r="G48" s="15"/>
      <c r="H48" s="14">
        <v>1</v>
      </c>
      <c r="I48" s="14">
        <f t="shared" si="18"/>
        <v>1</v>
      </c>
      <c r="J48" s="16"/>
      <c r="K48" s="16"/>
      <c r="L48" s="16"/>
      <c r="M48" s="13">
        <f>'Прил 1'!Q1822</f>
        <v>4051668</v>
      </c>
      <c r="N48" s="17">
        <f>SUM(J48:M48)</f>
        <v>4051668</v>
      </c>
    </row>
    <row r="49" spans="1:14" ht="15.75" x14ac:dyDescent="0.25">
      <c r="A49" s="12"/>
      <c r="B49" s="11" t="s">
        <v>37</v>
      </c>
      <c r="C49" s="13">
        <f>'Прил 1'!L2617</f>
        <v>6709.8</v>
      </c>
      <c r="D49" s="14">
        <f>'Прил 1'!O2617</f>
        <v>216</v>
      </c>
      <c r="E49" s="15"/>
      <c r="F49" s="15"/>
      <c r="G49" s="15"/>
      <c r="H49" s="14">
        <v>3</v>
      </c>
      <c r="I49" s="14">
        <f t="shared" si="18"/>
        <v>3</v>
      </c>
      <c r="J49" s="16"/>
      <c r="K49" s="16"/>
      <c r="L49" s="16"/>
      <c r="M49" s="13">
        <f>'Прил 1'!Q2617</f>
        <v>4133427</v>
      </c>
      <c r="N49" s="17">
        <f>SUM(J49:M49)</f>
        <v>4133427</v>
      </c>
    </row>
    <row r="50" spans="1:14" ht="31.5" x14ac:dyDescent="0.25">
      <c r="A50" s="10" t="s">
        <v>195</v>
      </c>
      <c r="B50" s="11" t="s">
        <v>483</v>
      </c>
      <c r="C50" s="9">
        <f>SUM(C51:C53)</f>
        <v>26827.4</v>
      </c>
      <c r="D50" s="8">
        <f>SUM(D51:D53)</f>
        <v>1365</v>
      </c>
      <c r="E50" s="8"/>
      <c r="F50" s="8"/>
      <c r="G50" s="8"/>
      <c r="H50" s="8">
        <f>SUM(H51:H53)</f>
        <v>14</v>
      </c>
      <c r="I50" s="8">
        <f>SUM(I51:I53)</f>
        <v>14</v>
      </c>
      <c r="J50" s="9"/>
      <c r="K50" s="9"/>
      <c r="L50" s="9"/>
      <c r="M50" s="9">
        <f>SUM(M51:M53)</f>
        <v>25037413</v>
      </c>
      <c r="N50" s="9">
        <f>SUM(N51:N53)</f>
        <v>25037413</v>
      </c>
    </row>
    <row r="51" spans="1:14" ht="15.75" x14ac:dyDescent="0.25">
      <c r="A51" s="12"/>
      <c r="B51" s="11" t="s">
        <v>34</v>
      </c>
      <c r="C51" s="13">
        <f>'Прил 1'!L262</f>
        <v>9878.1999999999989</v>
      </c>
      <c r="D51" s="14">
        <f>'Прил 1'!O262</f>
        <v>537</v>
      </c>
      <c r="E51" s="15"/>
      <c r="F51" s="15"/>
      <c r="G51" s="15"/>
      <c r="H51" s="14">
        <v>6</v>
      </c>
      <c r="I51" s="14">
        <f t="shared" ref="I51:I53" si="19">SUM(E51:H51)</f>
        <v>6</v>
      </c>
      <c r="J51" s="16"/>
      <c r="K51" s="16"/>
      <c r="L51" s="16"/>
      <c r="M51" s="13">
        <f>'Прил 1'!Q262</f>
        <v>10731836</v>
      </c>
      <c r="N51" s="17">
        <f>SUM(J51:M51)</f>
        <v>10731836</v>
      </c>
    </row>
    <row r="52" spans="1:14" ht="15.75" x14ac:dyDescent="0.25">
      <c r="A52" s="12"/>
      <c r="B52" s="11" t="s">
        <v>36</v>
      </c>
      <c r="C52" s="13">
        <f>'Прил 1'!L1825</f>
        <v>8532.2999999999993</v>
      </c>
      <c r="D52" s="14">
        <f>'Прил 1'!O1825</f>
        <v>409</v>
      </c>
      <c r="E52" s="15"/>
      <c r="F52" s="15"/>
      <c r="G52" s="15"/>
      <c r="H52" s="14">
        <v>4</v>
      </c>
      <c r="I52" s="14">
        <f t="shared" si="19"/>
        <v>4</v>
      </c>
      <c r="J52" s="16"/>
      <c r="K52" s="16"/>
      <c r="L52" s="16"/>
      <c r="M52" s="13">
        <f>'Прил 1'!Q1825</f>
        <v>7490162</v>
      </c>
      <c r="N52" s="17">
        <f>SUM(J52:M52)</f>
        <v>7490162</v>
      </c>
    </row>
    <row r="53" spans="1:14" ht="15.75" x14ac:dyDescent="0.25">
      <c r="A53" s="12"/>
      <c r="B53" s="11" t="s">
        <v>37</v>
      </c>
      <c r="C53" s="13">
        <f>'Прил 1'!L2627</f>
        <v>8416.9</v>
      </c>
      <c r="D53" s="14">
        <f>'Прил 1'!O2627</f>
        <v>419</v>
      </c>
      <c r="E53" s="15"/>
      <c r="F53" s="15"/>
      <c r="G53" s="15"/>
      <c r="H53" s="14">
        <v>4</v>
      </c>
      <c r="I53" s="14">
        <f t="shared" si="19"/>
        <v>4</v>
      </c>
      <c r="J53" s="16"/>
      <c r="K53" s="16"/>
      <c r="L53" s="16"/>
      <c r="M53" s="13">
        <f>'Прил 1'!Q2627</f>
        <v>6815415</v>
      </c>
      <c r="N53" s="17">
        <f>SUM(J53:M53)</f>
        <v>6815415</v>
      </c>
    </row>
    <row r="54" spans="1:14" ht="31.5" x14ac:dyDescent="0.25">
      <c r="A54" s="10" t="s">
        <v>196</v>
      </c>
      <c r="B54" s="11" t="s">
        <v>484</v>
      </c>
      <c r="C54" s="9">
        <f>SUM(C55:C57)</f>
        <v>9714.2000000000007</v>
      </c>
      <c r="D54" s="8">
        <f>SUM(D55:D57)</f>
        <v>338</v>
      </c>
      <c r="E54" s="8"/>
      <c r="F54" s="8"/>
      <c r="G54" s="8"/>
      <c r="H54" s="8">
        <f>SUM(H55:H57)</f>
        <v>5</v>
      </c>
      <c r="I54" s="8">
        <f>SUM(I55:I57)</f>
        <v>5</v>
      </c>
      <c r="J54" s="9"/>
      <c r="K54" s="9"/>
      <c r="L54" s="9"/>
      <c r="M54" s="9">
        <f>SUM(M55:M57)</f>
        <v>20512334</v>
      </c>
      <c r="N54" s="9">
        <f>SUM(N55:N57)</f>
        <v>20512334</v>
      </c>
    </row>
    <row r="55" spans="1:14" ht="15.75" x14ac:dyDescent="0.25">
      <c r="A55" s="12"/>
      <c r="B55" s="11" t="s">
        <v>34</v>
      </c>
      <c r="C55" s="13">
        <f>'Прил 1'!L275</f>
        <v>1538.4</v>
      </c>
      <c r="D55" s="14">
        <f>'Прил 1'!O275</f>
        <v>50</v>
      </c>
      <c r="E55" s="15"/>
      <c r="F55" s="15"/>
      <c r="G55" s="15"/>
      <c r="H55" s="14">
        <v>2</v>
      </c>
      <c r="I55" s="14">
        <f t="shared" ref="I55:I57" si="20">SUM(E55:H55)</f>
        <v>2</v>
      </c>
      <c r="J55" s="16"/>
      <c r="K55" s="16"/>
      <c r="L55" s="16"/>
      <c r="M55" s="13">
        <f>'Прил 1'!Q275</f>
        <v>6828839</v>
      </c>
      <c r="N55" s="17">
        <f>SUM(J55:M55)</f>
        <v>6828839</v>
      </c>
    </row>
    <row r="56" spans="1:14" ht="15.75" x14ac:dyDescent="0.25">
      <c r="A56" s="12"/>
      <c r="B56" s="11" t="s">
        <v>36</v>
      </c>
      <c r="C56" s="13">
        <f>'Прил 1'!L1835</f>
        <v>1896</v>
      </c>
      <c r="D56" s="14">
        <f>'Прил 1'!O1835</f>
        <v>101</v>
      </c>
      <c r="E56" s="15"/>
      <c r="F56" s="15"/>
      <c r="G56" s="15"/>
      <c r="H56" s="14">
        <v>2</v>
      </c>
      <c r="I56" s="14">
        <f t="shared" si="20"/>
        <v>2</v>
      </c>
      <c r="J56" s="16"/>
      <c r="K56" s="16"/>
      <c r="L56" s="16"/>
      <c r="M56" s="13">
        <f>'Прил 1'!Q1835</f>
        <v>6355784</v>
      </c>
      <c r="N56" s="17">
        <f>SUM(J56:M56)</f>
        <v>6355784</v>
      </c>
    </row>
    <row r="57" spans="1:14" ht="15.75" x14ac:dyDescent="0.25">
      <c r="A57" s="12"/>
      <c r="B57" s="11" t="s">
        <v>37</v>
      </c>
      <c r="C57" s="13">
        <f>'Прил 1'!L2638</f>
        <v>6279.8</v>
      </c>
      <c r="D57" s="14">
        <f>'Прил 1'!O2638</f>
        <v>187</v>
      </c>
      <c r="E57" s="15"/>
      <c r="F57" s="15"/>
      <c r="G57" s="15"/>
      <c r="H57" s="14">
        <v>1</v>
      </c>
      <c r="I57" s="14">
        <f t="shared" si="20"/>
        <v>1</v>
      </c>
      <c r="J57" s="16"/>
      <c r="K57" s="16"/>
      <c r="L57" s="16"/>
      <c r="M57" s="13">
        <f>'Прил 1'!Q2638</f>
        <v>7327711</v>
      </c>
      <c r="N57" s="17">
        <f>SUM(J57:M57)</f>
        <v>7327711</v>
      </c>
    </row>
    <row r="58" spans="1:14" ht="31.5" x14ac:dyDescent="0.25">
      <c r="A58" s="10" t="s">
        <v>199</v>
      </c>
      <c r="B58" s="11" t="s">
        <v>485</v>
      </c>
      <c r="C58" s="9">
        <f>SUM(C59:C61)</f>
        <v>5772.9</v>
      </c>
      <c r="D58" s="8">
        <f>SUM(D59:D61)</f>
        <v>225</v>
      </c>
      <c r="E58" s="8"/>
      <c r="F58" s="8"/>
      <c r="G58" s="8"/>
      <c r="H58" s="8">
        <f>SUM(H59:H61)</f>
        <v>3</v>
      </c>
      <c r="I58" s="8">
        <f>SUM(I59:I61)</f>
        <v>3</v>
      </c>
      <c r="J58" s="9"/>
      <c r="K58" s="9"/>
      <c r="L58" s="9"/>
      <c r="M58" s="9">
        <f>SUM(M59:M61)</f>
        <v>7600959</v>
      </c>
      <c r="N58" s="9">
        <f>SUM(N59:N61)</f>
        <v>7600959</v>
      </c>
    </row>
    <row r="59" spans="1:14" ht="15.75" x14ac:dyDescent="0.25">
      <c r="A59" s="12"/>
      <c r="B59" s="11" t="s">
        <v>34</v>
      </c>
      <c r="C59" s="13">
        <f>'Прил 1'!L280</f>
        <v>724.1</v>
      </c>
      <c r="D59" s="14">
        <f>'Прил 1'!O280</f>
        <v>31</v>
      </c>
      <c r="E59" s="15"/>
      <c r="F59" s="15"/>
      <c r="G59" s="15"/>
      <c r="H59" s="14">
        <v>2</v>
      </c>
      <c r="I59" s="14">
        <f t="shared" ref="I59:I61" si="21">SUM(E59:H59)</f>
        <v>2</v>
      </c>
      <c r="J59" s="16"/>
      <c r="K59" s="16"/>
      <c r="L59" s="16"/>
      <c r="M59" s="13">
        <f>'Прил 1'!Q280</f>
        <v>765235</v>
      </c>
      <c r="N59" s="17">
        <f>SUM(J59:M59)</f>
        <v>765235</v>
      </c>
    </row>
    <row r="60" spans="1:14" ht="15.75" x14ac:dyDescent="0.25">
      <c r="A60" s="12"/>
      <c r="B60" s="11" t="s">
        <v>36</v>
      </c>
      <c r="C60" s="13">
        <f>'Прил 1'!L1840</f>
        <v>2545.1</v>
      </c>
      <c r="D60" s="14">
        <f>'Прил 1'!O1840</f>
        <v>96</v>
      </c>
      <c r="E60" s="15"/>
      <c r="F60" s="15"/>
      <c r="G60" s="15"/>
      <c r="H60" s="14">
        <v>0</v>
      </c>
      <c r="I60" s="14">
        <f t="shared" si="21"/>
        <v>0</v>
      </c>
      <c r="J60" s="16"/>
      <c r="K60" s="16"/>
      <c r="L60" s="16"/>
      <c r="M60" s="13">
        <f>'Прил 1'!Q1840</f>
        <v>3961965</v>
      </c>
      <c r="N60" s="17">
        <f>SUM(J60:M60)</f>
        <v>3961965</v>
      </c>
    </row>
    <row r="61" spans="1:14" ht="15.75" x14ac:dyDescent="0.25">
      <c r="A61" s="12"/>
      <c r="B61" s="11" t="s">
        <v>37</v>
      </c>
      <c r="C61" s="13">
        <f>'Прил 1'!L2643</f>
        <v>2503.6999999999998</v>
      </c>
      <c r="D61" s="14">
        <f>'Прил 1'!O2643</f>
        <v>98</v>
      </c>
      <c r="E61" s="15"/>
      <c r="F61" s="15"/>
      <c r="G61" s="15"/>
      <c r="H61" s="151">
        <v>1</v>
      </c>
      <c r="I61" s="14">
        <f t="shared" si="21"/>
        <v>1</v>
      </c>
      <c r="J61" s="16"/>
      <c r="K61" s="16"/>
      <c r="L61" s="16"/>
      <c r="M61" s="13">
        <f>'Прил 1'!Q2643</f>
        <v>2873759</v>
      </c>
      <c r="N61" s="17">
        <f>SUM(J61:M61)</f>
        <v>2873759</v>
      </c>
    </row>
    <row r="62" spans="1:14" ht="31.5" x14ac:dyDescent="0.25">
      <c r="A62" s="10" t="s">
        <v>202</v>
      </c>
      <c r="B62" s="11" t="s">
        <v>486</v>
      </c>
      <c r="C62" s="9">
        <f>SUM(C63:C65)</f>
        <v>4901.6000000000004</v>
      </c>
      <c r="D62" s="8">
        <f>SUM(D63:D65)</f>
        <v>124</v>
      </c>
      <c r="E62" s="8"/>
      <c r="F62" s="8"/>
      <c r="G62" s="8"/>
      <c r="H62" s="8">
        <f>SUM(H63:H65)</f>
        <v>3</v>
      </c>
      <c r="I62" s="8">
        <f>SUM(I63:I65)</f>
        <v>3</v>
      </c>
      <c r="J62" s="9"/>
      <c r="K62" s="9"/>
      <c r="L62" s="9"/>
      <c r="M62" s="9">
        <f>SUM(M63:M65)</f>
        <v>10781102</v>
      </c>
      <c r="N62" s="9">
        <f>SUM(N63:N65)</f>
        <v>10781102</v>
      </c>
    </row>
    <row r="63" spans="1:14" ht="15.75" x14ac:dyDescent="0.25">
      <c r="A63" s="12"/>
      <c r="B63" s="11" t="s">
        <v>34</v>
      </c>
      <c r="C63" s="13">
        <f>'Прил 1'!L283</f>
        <v>1207.7</v>
      </c>
      <c r="D63" s="14">
        <f>'Прил 1'!O283</f>
        <v>36</v>
      </c>
      <c r="E63" s="15"/>
      <c r="F63" s="15"/>
      <c r="G63" s="15"/>
      <c r="H63" s="14">
        <v>1</v>
      </c>
      <c r="I63" s="14">
        <f t="shared" ref="I63:I65" si="22">SUM(E63:H63)</f>
        <v>1</v>
      </c>
      <c r="J63" s="16"/>
      <c r="K63" s="16"/>
      <c r="L63" s="16"/>
      <c r="M63" s="13">
        <f>'Прил 1'!Q283</f>
        <v>3293786</v>
      </c>
      <c r="N63" s="17">
        <f>SUM(J63:M63)</f>
        <v>3293786</v>
      </c>
    </row>
    <row r="64" spans="1:14" ht="15.75" x14ac:dyDescent="0.25">
      <c r="A64" s="12"/>
      <c r="B64" s="11" t="s">
        <v>36</v>
      </c>
      <c r="C64" s="13">
        <f>'Прил 1'!L1846</f>
        <v>1837</v>
      </c>
      <c r="D64" s="14">
        <f>'Прил 1'!O1846</f>
        <v>42</v>
      </c>
      <c r="E64" s="15"/>
      <c r="F64" s="15"/>
      <c r="G64" s="15"/>
      <c r="H64" s="14">
        <v>1</v>
      </c>
      <c r="I64" s="14">
        <f t="shared" si="22"/>
        <v>1</v>
      </c>
      <c r="J64" s="16"/>
      <c r="K64" s="16"/>
      <c r="L64" s="16"/>
      <c r="M64" s="13">
        <f>'Прил 1'!Q1846</f>
        <v>3677327</v>
      </c>
      <c r="N64" s="17">
        <f>SUM(J64:M64)</f>
        <v>3677327</v>
      </c>
    </row>
    <row r="65" spans="1:14" ht="15.75" x14ac:dyDescent="0.25">
      <c r="A65" s="12"/>
      <c r="B65" s="11" t="s">
        <v>37</v>
      </c>
      <c r="C65" s="152">
        <f>'Прил 1'!L2649</f>
        <v>1856.9</v>
      </c>
      <c r="D65" s="153">
        <f>'Прил 1'!O2649</f>
        <v>46</v>
      </c>
      <c r="E65" s="15"/>
      <c r="F65" s="15"/>
      <c r="G65" s="15"/>
      <c r="H65" s="14">
        <v>1</v>
      </c>
      <c r="I65" s="14">
        <f t="shared" si="22"/>
        <v>1</v>
      </c>
      <c r="J65" s="16"/>
      <c r="K65" s="16"/>
      <c r="L65" s="16"/>
      <c r="M65" s="13">
        <f>'Прил 1'!Q2649</f>
        <v>3809989</v>
      </c>
      <c r="N65" s="17">
        <f>SUM(J65:M65)</f>
        <v>3809989</v>
      </c>
    </row>
    <row r="66" spans="1:14" ht="31.5" x14ac:dyDescent="0.25">
      <c r="A66" s="10" t="s">
        <v>203</v>
      </c>
      <c r="B66" s="11" t="s">
        <v>487</v>
      </c>
      <c r="C66" s="9">
        <f>SUM(C67:C69)</f>
        <v>20889</v>
      </c>
      <c r="D66" s="8">
        <f>SUM(D67:D69)</f>
        <v>1201</v>
      </c>
      <c r="E66" s="8"/>
      <c r="F66" s="8"/>
      <c r="G66" s="8"/>
      <c r="H66" s="8">
        <f>SUM(H67:H69)</f>
        <v>8</v>
      </c>
      <c r="I66" s="8">
        <f>SUM(I67:I69)</f>
        <v>8</v>
      </c>
      <c r="J66" s="9"/>
      <c r="K66" s="9"/>
      <c r="L66" s="9"/>
      <c r="M66" s="9">
        <f>SUM(M67:M69)</f>
        <v>19589015</v>
      </c>
      <c r="N66" s="9">
        <f>SUM(N67:N69)</f>
        <v>19589015</v>
      </c>
    </row>
    <row r="67" spans="1:14" ht="15.75" x14ac:dyDescent="0.25">
      <c r="A67" s="12"/>
      <c r="B67" s="11" t="s">
        <v>34</v>
      </c>
      <c r="C67" s="13">
        <f>'Прил 1'!L287</f>
        <v>14884</v>
      </c>
      <c r="D67" s="14">
        <f>'Прил 1'!O287</f>
        <v>859</v>
      </c>
      <c r="E67" s="15"/>
      <c r="F67" s="15"/>
      <c r="G67" s="15"/>
      <c r="H67" s="14">
        <v>5</v>
      </c>
      <c r="I67" s="14">
        <f t="shared" ref="I67:I69" si="23">SUM(E67:H67)</f>
        <v>5</v>
      </c>
      <c r="J67" s="16"/>
      <c r="K67" s="16"/>
      <c r="L67" s="16"/>
      <c r="M67" s="13">
        <f>'Прил 1'!Q287</f>
        <v>13322360</v>
      </c>
      <c r="N67" s="17">
        <f>SUM(J67:M67)</f>
        <v>13322360</v>
      </c>
    </row>
    <row r="68" spans="1:14" ht="15.75" x14ac:dyDescent="0.25">
      <c r="A68" s="12"/>
      <c r="B68" s="11" t="s">
        <v>36</v>
      </c>
      <c r="C68" s="13">
        <f>'Прил 1'!L1849</f>
        <v>2672.7</v>
      </c>
      <c r="D68" s="14">
        <f>'Прил 1'!O1849</f>
        <v>180</v>
      </c>
      <c r="E68" s="15"/>
      <c r="F68" s="15"/>
      <c r="G68" s="15"/>
      <c r="H68" s="14">
        <v>1</v>
      </c>
      <c r="I68" s="14">
        <f t="shared" si="23"/>
        <v>1</v>
      </c>
      <c r="J68" s="16"/>
      <c r="K68" s="16"/>
      <c r="L68" s="16"/>
      <c r="M68" s="13">
        <f>'Прил 1'!Q1849</f>
        <v>2859897</v>
      </c>
      <c r="N68" s="17">
        <f>SUM(J68:M68)</f>
        <v>2859897</v>
      </c>
    </row>
    <row r="69" spans="1:14" ht="15.75" x14ac:dyDescent="0.25">
      <c r="A69" s="12"/>
      <c r="B69" s="11" t="s">
        <v>37</v>
      </c>
      <c r="C69" s="13">
        <f>'Прил 1'!L2653</f>
        <v>3332.3</v>
      </c>
      <c r="D69" s="14">
        <f>'Прил 1'!O2653</f>
        <v>162</v>
      </c>
      <c r="E69" s="15"/>
      <c r="F69" s="15"/>
      <c r="G69" s="15"/>
      <c r="H69" s="14">
        <v>2</v>
      </c>
      <c r="I69" s="14">
        <f t="shared" si="23"/>
        <v>2</v>
      </c>
      <c r="J69" s="16"/>
      <c r="K69" s="16"/>
      <c r="L69" s="16"/>
      <c r="M69" s="13">
        <f>'Прил 1'!Q2653</f>
        <v>3406758</v>
      </c>
      <c r="N69" s="17">
        <f>SUM(J69:M69)</f>
        <v>3406758</v>
      </c>
    </row>
    <row r="70" spans="1:14" ht="31.5" x14ac:dyDescent="0.25">
      <c r="A70" s="10" t="s">
        <v>208</v>
      </c>
      <c r="B70" s="11" t="s">
        <v>488</v>
      </c>
      <c r="C70" s="9">
        <f>SUM(C71:C73)</f>
        <v>23828.199999999997</v>
      </c>
      <c r="D70" s="8">
        <f>SUM(D71:D73)</f>
        <v>832</v>
      </c>
      <c r="E70" s="8"/>
      <c r="F70" s="8"/>
      <c r="G70" s="8"/>
      <c r="H70" s="8">
        <f>SUM(H71:H73)</f>
        <v>15</v>
      </c>
      <c r="I70" s="8">
        <f>SUM(I71:I73)</f>
        <v>15</v>
      </c>
      <c r="J70" s="9"/>
      <c r="K70" s="9"/>
      <c r="L70" s="9"/>
      <c r="M70" s="9">
        <f>SUM(M71:M73)</f>
        <v>25457935</v>
      </c>
      <c r="N70" s="9">
        <f>SUM(N71:N73)</f>
        <v>25457935</v>
      </c>
    </row>
    <row r="71" spans="1:14" ht="15.75" x14ac:dyDescent="0.25">
      <c r="A71" s="12"/>
      <c r="B71" s="11" t="s">
        <v>34</v>
      </c>
      <c r="C71" s="13">
        <f>'Прил 1'!L312</f>
        <v>6591.6</v>
      </c>
      <c r="D71" s="14">
        <f>'Прил 1'!O312</f>
        <v>218</v>
      </c>
      <c r="E71" s="15"/>
      <c r="F71" s="15"/>
      <c r="G71" s="15"/>
      <c r="H71" s="14">
        <v>5</v>
      </c>
      <c r="I71" s="14">
        <f t="shared" ref="I71:I73" si="24">SUM(E71:H71)</f>
        <v>5</v>
      </c>
      <c r="J71" s="16"/>
      <c r="K71" s="16"/>
      <c r="L71" s="16"/>
      <c r="M71" s="13">
        <f>'Прил 1'!Q312</f>
        <v>9990332</v>
      </c>
      <c r="N71" s="17">
        <f>SUM(J71:M71)</f>
        <v>9990332</v>
      </c>
    </row>
    <row r="72" spans="1:14" ht="15.75" x14ac:dyDescent="0.25">
      <c r="A72" s="12"/>
      <c r="B72" s="11" t="s">
        <v>36</v>
      </c>
      <c r="C72" s="13">
        <f>'Прил 1'!L1852</f>
        <v>7834.2999999999993</v>
      </c>
      <c r="D72" s="14">
        <f>'Прил 1'!O1852</f>
        <v>287</v>
      </c>
      <c r="E72" s="15"/>
      <c r="F72" s="15"/>
      <c r="G72" s="15"/>
      <c r="H72" s="14">
        <v>6</v>
      </c>
      <c r="I72" s="14">
        <f t="shared" si="24"/>
        <v>6</v>
      </c>
      <c r="J72" s="16"/>
      <c r="K72" s="16"/>
      <c r="L72" s="16"/>
      <c r="M72" s="13">
        <f>'Прил 1'!Q1852</f>
        <v>7586761</v>
      </c>
      <c r="N72" s="17">
        <f>SUM(J72:M72)</f>
        <v>7586761</v>
      </c>
    </row>
    <row r="73" spans="1:14" ht="15.75" x14ac:dyDescent="0.25">
      <c r="A73" s="12"/>
      <c r="B73" s="11" t="s">
        <v>37</v>
      </c>
      <c r="C73" s="13">
        <f>'Прил 1'!L2659</f>
        <v>9402.2999999999993</v>
      </c>
      <c r="D73" s="14">
        <f>'Прил 1'!O2659</f>
        <v>327</v>
      </c>
      <c r="E73" s="15"/>
      <c r="F73" s="15"/>
      <c r="G73" s="15"/>
      <c r="H73" s="14">
        <v>4</v>
      </c>
      <c r="I73" s="14">
        <f t="shared" si="24"/>
        <v>4</v>
      </c>
      <c r="J73" s="16"/>
      <c r="K73" s="16"/>
      <c r="L73" s="16"/>
      <c r="M73" s="13">
        <f>'Прил 1'!Q2659</f>
        <v>7880842</v>
      </c>
      <c r="N73" s="17">
        <f>SUM(J73:M73)</f>
        <v>7880842</v>
      </c>
    </row>
    <row r="74" spans="1:14" ht="31.5" x14ac:dyDescent="0.25">
      <c r="A74" s="24">
        <v>6</v>
      </c>
      <c r="B74" s="22" t="s">
        <v>491</v>
      </c>
      <c r="C74" s="9">
        <f>C75+C79+C83+C87</f>
        <v>12435.699999999999</v>
      </c>
      <c r="D74" s="8">
        <f t="shared" ref="D74:N74" si="25">D75+D79+D83+D87</f>
        <v>478</v>
      </c>
      <c r="E74" s="8">
        <f t="shared" si="25"/>
        <v>0</v>
      </c>
      <c r="F74" s="8">
        <f t="shared" si="25"/>
        <v>0</v>
      </c>
      <c r="G74" s="8">
        <f t="shared" si="25"/>
        <v>0</v>
      </c>
      <c r="H74" s="8">
        <f t="shared" si="25"/>
        <v>21</v>
      </c>
      <c r="I74" s="8">
        <f t="shared" si="25"/>
        <v>21</v>
      </c>
      <c r="J74" s="9">
        <f t="shared" si="25"/>
        <v>0</v>
      </c>
      <c r="K74" s="9">
        <f t="shared" si="25"/>
        <v>0</v>
      </c>
      <c r="L74" s="9">
        <f t="shared" si="25"/>
        <v>0</v>
      </c>
      <c r="M74" s="9">
        <f t="shared" si="25"/>
        <v>49988129.779999994</v>
      </c>
      <c r="N74" s="9">
        <f t="shared" si="25"/>
        <v>49988129.779999994</v>
      </c>
    </row>
    <row r="75" spans="1:14" ht="31.5" x14ac:dyDescent="0.25">
      <c r="A75" s="10" t="s">
        <v>214</v>
      </c>
      <c r="B75" s="11" t="s">
        <v>492</v>
      </c>
      <c r="C75" s="9">
        <f>SUM(C76:C78)</f>
        <v>6332.5999999999985</v>
      </c>
      <c r="D75" s="8">
        <f>SUM(D76:D78)</f>
        <v>275</v>
      </c>
      <c r="E75" s="8"/>
      <c r="F75" s="8"/>
      <c r="G75" s="8"/>
      <c r="H75" s="8">
        <f>SUM(H76:H78)</f>
        <v>11</v>
      </c>
      <c r="I75" s="8">
        <f>SUM(I76:I78)</f>
        <v>11</v>
      </c>
      <c r="J75" s="9"/>
      <c r="K75" s="9"/>
      <c r="L75" s="9"/>
      <c r="M75" s="9">
        <f>SUM(M76:M78)</f>
        <v>38005244.979999997</v>
      </c>
      <c r="N75" s="9">
        <f>SUM(N76:N78)</f>
        <v>38005244.979999997</v>
      </c>
    </row>
    <row r="76" spans="1:14" ht="15.75" x14ac:dyDescent="0.25">
      <c r="A76" s="12"/>
      <c r="B76" s="11" t="s">
        <v>34</v>
      </c>
      <c r="C76" s="13">
        <f>'Прил 1'!L330</f>
        <v>3458.7999999999993</v>
      </c>
      <c r="D76" s="14">
        <f>'Прил 1'!O330</f>
        <v>141</v>
      </c>
      <c r="E76" s="15"/>
      <c r="F76" s="15"/>
      <c r="G76" s="15"/>
      <c r="H76" s="14">
        <v>6</v>
      </c>
      <c r="I76" s="14">
        <f t="shared" ref="I76:I78" si="26">SUM(E76:H76)</f>
        <v>6</v>
      </c>
      <c r="J76" s="16"/>
      <c r="K76" s="16"/>
      <c r="L76" s="16"/>
      <c r="M76" s="13">
        <f>'Прил 1'!Q330</f>
        <v>16291388.58</v>
      </c>
      <c r="N76" s="17">
        <f>SUM(J76:M76)</f>
        <v>16291388.58</v>
      </c>
    </row>
    <row r="77" spans="1:14" ht="15.75" x14ac:dyDescent="0.25">
      <c r="A77" s="12"/>
      <c r="B77" s="11" t="s">
        <v>36</v>
      </c>
      <c r="C77" s="13">
        <f>'Прил 1'!L1867</f>
        <v>2315.4</v>
      </c>
      <c r="D77" s="14">
        <f>'Прил 1'!O1867</f>
        <v>110</v>
      </c>
      <c r="E77" s="15"/>
      <c r="F77" s="15"/>
      <c r="G77" s="15"/>
      <c r="H77" s="14">
        <v>4</v>
      </c>
      <c r="I77" s="14">
        <f t="shared" si="26"/>
        <v>4</v>
      </c>
      <c r="J77" s="16"/>
      <c r="K77" s="16"/>
      <c r="L77" s="16"/>
      <c r="M77" s="13">
        <f>'Прил 1'!Q1867</f>
        <v>10972796</v>
      </c>
      <c r="N77" s="17">
        <f>SUM(J77:M77)</f>
        <v>10972796</v>
      </c>
    </row>
    <row r="78" spans="1:14" ht="15.75" x14ac:dyDescent="0.25">
      <c r="A78" s="12"/>
      <c r="B78" s="11" t="s">
        <v>37</v>
      </c>
      <c r="C78" s="13">
        <f>'Прил 1'!L2670</f>
        <v>558.4</v>
      </c>
      <c r="D78" s="14">
        <f>'Прил 1'!O2670</f>
        <v>24</v>
      </c>
      <c r="E78" s="15"/>
      <c r="F78" s="15"/>
      <c r="G78" s="15"/>
      <c r="H78" s="14">
        <v>1</v>
      </c>
      <c r="I78" s="14">
        <f t="shared" si="26"/>
        <v>1</v>
      </c>
      <c r="J78" s="16"/>
      <c r="K78" s="16"/>
      <c r="L78" s="16"/>
      <c r="M78" s="13">
        <f>'Прил 1'!Q2670</f>
        <v>10741060.4</v>
      </c>
      <c r="N78" s="17">
        <f>SUM(J78:M78)</f>
        <v>10741060.4</v>
      </c>
    </row>
    <row r="79" spans="1:14" ht="31.5" x14ac:dyDescent="0.25">
      <c r="A79" s="10" t="s">
        <v>221</v>
      </c>
      <c r="B79" s="11" t="s">
        <v>493</v>
      </c>
      <c r="C79" s="9">
        <f>SUM(C80:C82)</f>
        <v>3757.1000000000004</v>
      </c>
      <c r="D79" s="8">
        <f>SUM(D80:D82)</f>
        <v>124</v>
      </c>
      <c r="E79" s="8"/>
      <c r="F79" s="8"/>
      <c r="G79" s="8"/>
      <c r="H79" s="8">
        <f>SUM(H80:H82)</f>
        <v>5</v>
      </c>
      <c r="I79" s="8">
        <f>SUM(I80:I82)</f>
        <v>5</v>
      </c>
      <c r="J79" s="9"/>
      <c r="K79" s="9"/>
      <c r="L79" s="9"/>
      <c r="M79" s="9">
        <f>SUM(M80:M82)</f>
        <v>5967272.7999999998</v>
      </c>
      <c r="N79" s="9">
        <f>SUM(N80:N82)</f>
        <v>5967272.7999999998</v>
      </c>
    </row>
    <row r="80" spans="1:14" ht="15.75" x14ac:dyDescent="0.25">
      <c r="A80" s="12"/>
      <c r="B80" s="11" t="s">
        <v>34</v>
      </c>
      <c r="C80" s="13">
        <f>'Прил 1'!L345</f>
        <v>2253.9</v>
      </c>
      <c r="D80" s="14">
        <f>'Прил 1'!O345</f>
        <v>74</v>
      </c>
      <c r="E80" s="15"/>
      <c r="F80" s="15"/>
      <c r="G80" s="15"/>
      <c r="H80" s="14">
        <v>3</v>
      </c>
      <c r="I80" s="14">
        <f t="shared" ref="I80:I82" si="27">SUM(E80:H80)</f>
        <v>3</v>
      </c>
      <c r="J80" s="16"/>
      <c r="K80" s="16"/>
      <c r="L80" s="16"/>
      <c r="M80" s="13">
        <f>'Прил 1'!Q345</f>
        <v>235706.8</v>
      </c>
      <c r="N80" s="17">
        <f>SUM(J80:M80)</f>
        <v>235706.8</v>
      </c>
    </row>
    <row r="81" spans="1:14" ht="15.75" x14ac:dyDescent="0.25">
      <c r="A81" s="12"/>
      <c r="B81" s="11" t="s">
        <v>36</v>
      </c>
      <c r="C81" s="13">
        <f>'Прил 1'!L1879</f>
        <v>750.7</v>
      </c>
      <c r="D81" s="14">
        <f>'Прил 1'!O1879</f>
        <v>24</v>
      </c>
      <c r="E81" s="15"/>
      <c r="F81" s="15"/>
      <c r="G81" s="15"/>
      <c r="H81" s="14">
        <v>1</v>
      </c>
      <c r="I81" s="14">
        <f t="shared" si="27"/>
        <v>1</v>
      </c>
      <c r="J81" s="16"/>
      <c r="K81" s="16"/>
      <c r="L81" s="16"/>
      <c r="M81" s="13">
        <f>'Прил 1'!Q1879</f>
        <v>2790104</v>
      </c>
      <c r="N81" s="17">
        <f>SUM(J81:M81)</f>
        <v>2790104</v>
      </c>
    </row>
    <row r="82" spans="1:14" ht="15.75" x14ac:dyDescent="0.25">
      <c r="A82" s="12"/>
      <c r="B82" s="11" t="s">
        <v>37</v>
      </c>
      <c r="C82" s="13">
        <f>'Прил 1'!L2674</f>
        <v>752.5</v>
      </c>
      <c r="D82" s="14">
        <f>'Прил 1'!O2674</f>
        <v>26</v>
      </c>
      <c r="E82" s="15"/>
      <c r="F82" s="15"/>
      <c r="G82" s="15"/>
      <c r="H82" s="14">
        <v>1</v>
      </c>
      <c r="I82" s="14">
        <f t="shared" si="27"/>
        <v>1</v>
      </c>
      <c r="J82" s="16"/>
      <c r="K82" s="16"/>
      <c r="L82" s="16"/>
      <c r="M82" s="13">
        <f>'Прил 1'!Q2674</f>
        <v>2941462</v>
      </c>
      <c r="N82" s="17">
        <f>SUM(J82:M82)</f>
        <v>2941462</v>
      </c>
    </row>
    <row r="83" spans="1:14" ht="31.5" x14ac:dyDescent="0.25">
      <c r="A83" s="10" t="s">
        <v>224</v>
      </c>
      <c r="B83" s="11" t="s">
        <v>494</v>
      </c>
      <c r="C83" s="9">
        <f>SUM(C84:C86)</f>
        <v>1530.6</v>
      </c>
      <c r="D83" s="8">
        <f>SUM(D84:D86)</f>
        <v>46</v>
      </c>
      <c r="E83" s="8"/>
      <c r="F83" s="8"/>
      <c r="G83" s="8"/>
      <c r="H83" s="8">
        <f>SUM(H84:H86)</f>
        <v>4</v>
      </c>
      <c r="I83" s="8">
        <f>SUM(I84:I86)</f>
        <v>4</v>
      </c>
      <c r="J83" s="9"/>
      <c r="K83" s="9"/>
      <c r="L83" s="9"/>
      <c r="M83" s="9">
        <f>SUM(M84:M86)</f>
        <v>5227584</v>
      </c>
      <c r="N83" s="9">
        <f>SUM(N84:N86)</f>
        <v>5227584</v>
      </c>
    </row>
    <row r="84" spans="1:14" ht="15.75" x14ac:dyDescent="0.25">
      <c r="A84" s="12"/>
      <c r="B84" s="11" t="s">
        <v>34</v>
      </c>
      <c r="C84" s="13">
        <f>'Прил 1'!L352</f>
        <v>941</v>
      </c>
      <c r="D84" s="14">
        <f>'Прил 1'!O352</f>
        <v>24</v>
      </c>
      <c r="E84" s="15"/>
      <c r="F84" s="15"/>
      <c r="G84" s="15"/>
      <c r="H84" s="14">
        <v>2</v>
      </c>
      <c r="I84" s="14">
        <f t="shared" ref="I84:I86" si="28">SUM(E84:H84)</f>
        <v>2</v>
      </c>
      <c r="J84" s="16"/>
      <c r="K84" s="16"/>
      <c r="L84" s="16"/>
      <c r="M84" s="13">
        <f>'Прил 1'!Q352</f>
        <v>2457891</v>
      </c>
      <c r="N84" s="17">
        <f>SUM(J84:M84)</f>
        <v>2457891</v>
      </c>
    </row>
    <row r="85" spans="1:14" ht="15.75" x14ac:dyDescent="0.25">
      <c r="A85" s="12"/>
      <c r="B85" s="11" t="s">
        <v>36</v>
      </c>
      <c r="C85" s="13">
        <f>'Прил 1'!L1882</f>
        <v>294.8</v>
      </c>
      <c r="D85" s="14">
        <f>'Прил 1'!O1882</f>
        <v>11</v>
      </c>
      <c r="E85" s="15"/>
      <c r="F85" s="15"/>
      <c r="G85" s="15"/>
      <c r="H85" s="14">
        <v>1</v>
      </c>
      <c r="I85" s="14">
        <f t="shared" si="28"/>
        <v>1</v>
      </c>
      <c r="J85" s="16"/>
      <c r="K85" s="16"/>
      <c r="L85" s="16"/>
      <c r="M85" s="13">
        <f>'Прил 1'!Q1882</f>
        <v>2153897</v>
      </c>
      <c r="N85" s="17">
        <f>SUM(J85:M85)</f>
        <v>2153897</v>
      </c>
    </row>
    <row r="86" spans="1:14" ht="15.75" x14ac:dyDescent="0.25">
      <c r="A86" s="12"/>
      <c r="B86" s="11" t="s">
        <v>37</v>
      </c>
      <c r="C86" s="13">
        <f>'Прил 1'!L2677</f>
        <v>294.8</v>
      </c>
      <c r="D86" s="14">
        <f>'Прил 1'!O2677</f>
        <v>11</v>
      </c>
      <c r="E86" s="15"/>
      <c r="F86" s="15"/>
      <c r="G86" s="15"/>
      <c r="H86" s="14">
        <v>1</v>
      </c>
      <c r="I86" s="14">
        <f t="shared" si="28"/>
        <v>1</v>
      </c>
      <c r="J86" s="16"/>
      <c r="K86" s="16"/>
      <c r="L86" s="16"/>
      <c r="M86" s="13">
        <f>'Прил 1'!Q2677</f>
        <v>615796</v>
      </c>
      <c r="N86" s="17">
        <f>SUM(J86:M86)</f>
        <v>615796</v>
      </c>
    </row>
    <row r="87" spans="1:14" ht="31.5" x14ac:dyDescent="0.25">
      <c r="A87" s="10" t="s">
        <v>229</v>
      </c>
      <c r="B87" s="11" t="s">
        <v>495</v>
      </c>
      <c r="C87" s="9">
        <f>SUM(C88:C90)</f>
        <v>815.4</v>
      </c>
      <c r="D87" s="8">
        <f>SUM(D88:D90)</f>
        <v>33</v>
      </c>
      <c r="E87" s="8"/>
      <c r="F87" s="8"/>
      <c r="G87" s="8"/>
      <c r="H87" s="8">
        <f>SUM(H88:H90)</f>
        <v>1</v>
      </c>
      <c r="I87" s="8">
        <f>SUM(I88:I90)</f>
        <v>1</v>
      </c>
      <c r="J87" s="9"/>
      <c r="K87" s="9"/>
      <c r="L87" s="9"/>
      <c r="M87" s="9">
        <f>SUM(M88:M90)</f>
        <v>788028</v>
      </c>
      <c r="N87" s="9">
        <f>SUM(N88:N90)</f>
        <v>788028</v>
      </c>
    </row>
    <row r="88" spans="1:14" ht="15.75" x14ac:dyDescent="0.25">
      <c r="A88" s="12"/>
      <c r="B88" s="11" t="s">
        <v>34</v>
      </c>
      <c r="C88" s="13">
        <f>'Прил 1'!L363</f>
        <v>815.4</v>
      </c>
      <c r="D88" s="14">
        <f>'Прил 1'!O363</f>
        <v>33</v>
      </c>
      <c r="E88" s="15"/>
      <c r="F88" s="15"/>
      <c r="G88" s="15"/>
      <c r="H88" s="14">
        <v>1</v>
      </c>
      <c r="I88" s="14">
        <f t="shared" ref="I88:I90" si="29">SUM(E88:H88)</f>
        <v>1</v>
      </c>
      <c r="J88" s="16"/>
      <c r="K88" s="16"/>
      <c r="L88" s="16"/>
      <c r="M88" s="13">
        <f>'Прил 1'!Q363</f>
        <v>788028</v>
      </c>
      <c r="N88" s="17">
        <f>SUM(J88:M88)</f>
        <v>788028</v>
      </c>
    </row>
    <row r="89" spans="1:14" ht="15.75" x14ac:dyDescent="0.25">
      <c r="A89" s="12"/>
      <c r="B89" s="11" t="s">
        <v>36</v>
      </c>
      <c r="C89" s="13">
        <f>'Прил 1'!L1886</f>
        <v>0</v>
      </c>
      <c r="D89" s="14">
        <f>'Прил 1'!O1886</f>
        <v>0</v>
      </c>
      <c r="E89" s="15"/>
      <c r="F89" s="15"/>
      <c r="G89" s="15"/>
      <c r="H89" s="14">
        <v>0</v>
      </c>
      <c r="I89" s="14">
        <f t="shared" si="29"/>
        <v>0</v>
      </c>
      <c r="J89" s="16"/>
      <c r="K89" s="16"/>
      <c r="L89" s="16"/>
      <c r="M89" s="13">
        <f>'Прил 1'!Q1886</f>
        <v>0</v>
      </c>
      <c r="N89" s="17">
        <f>SUM(J89:M89)</f>
        <v>0</v>
      </c>
    </row>
    <row r="90" spans="1:14" ht="15.75" x14ac:dyDescent="0.25">
      <c r="A90" s="12"/>
      <c r="B90" s="11" t="s">
        <v>37</v>
      </c>
      <c r="C90" s="13">
        <f>'Прил 1'!L2681</f>
        <v>0</v>
      </c>
      <c r="D90" s="14">
        <f>'Прил 1'!O2681</f>
        <v>0</v>
      </c>
      <c r="E90" s="15"/>
      <c r="F90" s="15"/>
      <c r="G90" s="15"/>
      <c r="H90" s="14">
        <v>0</v>
      </c>
      <c r="I90" s="14">
        <f t="shared" si="29"/>
        <v>0</v>
      </c>
      <c r="J90" s="16"/>
      <c r="K90" s="16"/>
      <c r="L90" s="16"/>
      <c r="M90" s="13">
        <f>'Прил 1'!Q2681</f>
        <v>0</v>
      </c>
      <c r="N90" s="17">
        <f>SUM(J90:M90)</f>
        <v>0</v>
      </c>
    </row>
    <row r="91" spans="1:14" ht="31.5" x14ac:dyDescent="0.25">
      <c r="A91" s="10" t="s">
        <v>563</v>
      </c>
      <c r="B91" s="11" t="s">
        <v>564</v>
      </c>
      <c r="C91" s="13">
        <f>C92+C93+C94</f>
        <v>0</v>
      </c>
      <c r="D91" s="14">
        <f t="shared" ref="D91:N91" si="30">D92+D93+D94</f>
        <v>0</v>
      </c>
      <c r="E91" s="13"/>
      <c r="F91" s="13"/>
      <c r="G91" s="13"/>
      <c r="H91" s="14">
        <f t="shared" si="30"/>
        <v>0</v>
      </c>
      <c r="I91" s="14">
        <f t="shared" si="30"/>
        <v>0</v>
      </c>
      <c r="J91" s="13"/>
      <c r="K91" s="13"/>
      <c r="L91" s="13"/>
      <c r="M91" s="13">
        <f t="shared" si="30"/>
        <v>0</v>
      </c>
      <c r="N91" s="13">
        <f t="shared" si="30"/>
        <v>0</v>
      </c>
    </row>
    <row r="92" spans="1:14" ht="15.75" x14ac:dyDescent="0.25">
      <c r="A92" s="12"/>
      <c r="B92" s="11" t="s">
        <v>34</v>
      </c>
      <c r="C92" s="13">
        <f>'Прил 1'!L368</f>
        <v>0</v>
      </c>
      <c r="D92" s="14">
        <f>'Прил 1'!O368</f>
        <v>0</v>
      </c>
      <c r="E92" s="15"/>
      <c r="F92" s="15"/>
      <c r="G92" s="15"/>
      <c r="H92" s="14">
        <v>0</v>
      </c>
      <c r="I92" s="14">
        <f t="shared" ref="I92:I94" si="31">SUM(E92:H92)</f>
        <v>0</v>
      </c>
      <c r="J92" s="16"/>
      <c r="K92" s="16"/>
      <c r="L92" s="16"/>
      <c r="M92" s="13">
        <f>'Прил 1'!Q368</f>
        <v>0</v>
      </c>
      <c r="N92" s="17">
        <f>J92+K92+L92+M92</f>
        <v>0</v>
      </c>
    </row>
    <row r="93" spans="1:14" ht="15.75" x14ac:dyDescent="0.25">
      <c r="A93" s="12"/>
      <c r="B93" s="11" t="s">
        <v>36</v>
      </c>
      <c r="C93" s="13">
        <f>'Прил 1'!L1887</f>
        <v>0</v>
      </c>
      <c r="D93" s="14">
        <f>'Прил 1'!O1887</f>
        <v>0</v>
      </c>
      <c r="E93" s="15"/>
      <c r="F93" s="15"/>
      <c r="G93" s="15"/>
      <c r="H93" s="14">
        <v>0</v>
      </c>
      <c r="I93" s="14">
        <f t="shared" si="31"/>
        <v>0</v>
      </c>
      <c r="J93" s="16"/>
      <c r="K93" s="16"/>
      <c r="L93" s="16"/>
      <c r="M93" s="13">
        <f>'Прил 1'!Q1887</f>
        <v>0</v>
      </c>
      <c r="N93" s="17">
        <f t="shared" ref="N93:N94" si="32">J93+K93+L93+M93</f>
        <v>0</v>
      </c>
    </row>
    <row r="94" spans="1:14" ht="15.75" x14ac:dyDescent="0.25">
      <c r="A94" s="12"/>
      <c r="B94" s="11" t="s">
        <v>37</v>
      </c>
      <c r="C94" s="13">
        <f>'Прил 1'!L2682</f>
        <v>0</v>
      </c>
      <c r="D94" s="14">
        <f>'Прил 1'!O2682</f>
        <v>0</v>
      </c>
      <c r="E94" s="15"/>
      <c r="F94" s="15"/>
      <c r="G94" s="15"/>
      <c r="H94" s="14">
        <v>0</v>
      </c>
      <c r="I94" s="14">
        <f t="shared" si="31"/>
        <v>0</v>
      </c>
      <c r="J94" s="16"/>
      <c r="K94" s="16"/>
      <c r="L94" s="16"/>
      <c r="M94" s="13">
        <f>'Прил 1'!Q2682</f>
        <v>0</v>
      </c>
      <c r="N94" s="17">
        <f t="shared" si="32"/>
        <v>0</v>
      </c>
    </row>
    <row r="95" spans="1:14" ht="31.5" x14ac:dyDescent="0.25">
      <c r="A95" s="24">
        <v>7</v>
      </c>
      <c r="B95" s="22" t="s">
        <v>496</v>
      </c>
      <c r="C95" s="9">
        <f t="shared" ref="C95:N95" si="33">C100+C96</f>
        <v>35751.1</v>
      </c>
      <c r="D95" s="8">
        <f t="shared" si="33"/>
        <v>1018</v>
      </c>
      <c r="E95" s="8">
        <f t="shared" si="33"/>
        <v>0</v>
      </c>
      <c r="F95" s="8">
        <f t="shared" si="33"/>
        <v>0</v>
      </c>
      <c r="G95" s="8">
        <f t="shared" si="33"/>
        <v>0</v>
      </c>
      <c r="H95" s="8">
        <f t="shared" si="33"/>
        <v>25</v>
      </c>
      <c r="I95" s="8">
        <f t="shared" si="33"/>
        <v>25</v>
      </c>
      <c r="J95" s="9">
        <f t="shared" si="33"/>
        <v>0</v>
      </c>
      <c r="K95" s="9">
        <f t="shared" si="33"/>
        <v>0</v>
      </c>
      <c r="L95" s="9">
        <f t="shared" si="33"/>
        <v>0</v>
      </c>
      <c r="M95" s="9">
        <f t="shared" si="33"/>
        <v>94083856.891000003</v>
      </c>
      <c r="N95" s="9">
        <f t="shared" si="33"/>
        <v>94083856.891000003</v>
      </c>
    </row>
    <row r="96" spans="1:14" ht="31.5" x14ac:dyDescent="0.25">
      <c r="A96" s="10" t="s">
        <v>231</v>
      </c>
      <c r="B96" s="11" t="s">
        <v>498</v>
      </c>
      <c r="C96" s="9">
        <f>SUM(C97:C99)</f>
        <v>35751.1</v>
      </c>
      <c r="D96" s="8">
        <f>SUM(D97:D99)</f>
        <v>1018</v>
      </c>
      <c r="E96" s="8"/>
      <c r="F96" s="8"/>
      <c r="G96" s="8"/>
      <c r="H96" s="8">
        <f>SUM(H97:H99)</f>
        <v>25</v>
      </c>
      <c r="I96" s="8">
        <f>SUM(I97:I99)</f>
        <v>25</v>
      </c>
      <c r="J96" s="9"/>
      <c r="K96" s="9"/>
      <c r="L96" s="9"/>
      <c r="M96" s="9">
        <f>SUM(M97:M99)</f>
        <v>94083856.891000003</v>
      </c>
      <c r="N96" s="9">
        <f>SUM(N97:N99)</f>
        <v>94083856.891000003</v>
      </c>
    </row>
    <row r="97" spans="1:14" ht="15.75" x14ac:dyDescent="0.25">
      <c r="A97" s="12"/>
      <c r="B97" s="11" t="s">
        <v>34</v>
      </c>
      <c r="C97" s="13">
        <f>'Прил 1'!L370</f>
        <v>10547.5</v>
      </c>
      <c r="D97" s="14">
        <f>'Прил 1'!O370</f>
        <v>307</v>
      </c>
      <c r="E97" s="15"/>
      <c r="F97" s="15"/>
      <c r="G97" s="15"/>
      <c r="H97" s="14">
        <v>8</v>
      </c>
      <c r="I97" s="14">
        <f t="shared" ref="I97:I99" si="34">SUM(E97:H97)</f>
        <v>8</v>
      </c>
      <c r="J97" s="16"/>
      <c r="K97" s="16"/>
      <c r="L97" s="16"/>
      <c r="M97" s="13">
        <f>'Прил 1'!Q370</f>
        <v>21922276.084000003</v>
      </c>
      <c r="N97" s="17">
        <f>SUM(J97:M97)</f>
        <v>21922276.084000003</v>
      </c>
    </row>
    <row r="98" spans="1:14" ht="15.75" x14ac:dyDescent="0.25">
      <c r="A98" s="12"/>
      <c r="B98" s="11" t="s">
        <v>36</v>
      </c>
      <c r="C98" s="13">
        <f>'Прил 1'!L1889</f>
        <v>10862.099999999999</v>
      </c>
      <c r="D98" s="14">
        <f>'Прил 1'!O1889</f>
        <v>311</v>
      </c>
      <c r="E98" s="15"/>
      <c r="F98" s="15"/>
      <c r="G98" s="15"/>
      <c r="H98" s="14">
        <v>9</v>
      </c>
      <c r="I98" s="14">
        <f t="shared" si="34"/>
        <v>9</v>
      </c>
      <c r="J98" s="16"/>
      <c r="K98" s="16"/>
      <c r="L98" s="16"/>
      <c r="M98" s="13">
        <f>'Прил 1'!Q1889</f>
        <v>42802738.806999996</v>
      </c>
      <c r="N98" s="17">
        <f>SUM(J98:M98)</f>
        <v>42802738.806999996</v>
      </c>
    </row>
    <row r="99" spans="1:14" ht="15.75" x14ac:dyDescent="0.25">
      <c r="A99" s="12"/>
      <c r="B99" s="11" t="s">
        <v>37</v>
      </c>
      <c r="C99" s="13">
        <f>'Прил 1'!L2684</f>
        <v>14341.500000000002</v>
      </c>
      <c r="D99" s="14">
        <f>'Прил 1'!O2684</f>
        <v>400</v>
      </c>
      <c r="E99" s="15"/>
      <c r="F99" s="15"/>
      <c r="G99" s="15"/>
      <c r="H99" s="14">
        <v>8</v>
      </c>
      <c r="I99" s="14">
        <f t="shared" si="34"/>
        <v>8</v>
      </c>
      <c r="J99" s="16"/>
      <c r="K99" s="16"/>
      <c r="L99" s="16"/>
      <c r="M99" s="13">
        <f>'Прил 1'!Q2684</f>
        <v>29358842</v>
      </c>
      <c r="N99" s="17">
        <f>SUM(J99:M99)</f>
        <v>29358842</v>
      </c>
    </row>
    <row r="100" spans="1:14" ht="31.5" x14ac:dyDescent="0.25">
      <c r="A100" s="10" t="s">
        <v>561</v>
      </c>
      <c r="B100" s="11" t="s">
        <v>497</v>
      </c>
      <c r="C100" s="9">
        <f>SUM(C101:C103)</f>
        <v>0</v>
      </c>
      <c r="D100" s="8">
        <f>SUM(D101:D103)</f>
        <v>0</v>
      </c>
      <c r="E100" s="8"/>
      <c r="F100" s="8"/>
      <c r="G100" s="8"/>
      <c r="H100" s="8">
        <f>SUM(H101:H103)</f>
        <v>0</v>
      </c>
      <c r="I100" s="8">
        <f>SUM(I101:I103)</f>
        <v>0</v>
      </c>
      <c r="J100" s="9"/>
      <c r="K100" s="9"/>
      <c r="L100" s="9"/>
      <c r="M100" s="9">
        <f>SUM(M101:M103)</f>
        <v>0</v>
      </c>
      <c r="N100" s="9">
        <f>SUM(N101:N103)</f>
        <v>0</v>
      </c>
    </row>
    <row r="101" spans="1:14" ht="15.75" x14ac:dyDescent="0.25">
      <c r="A101" s="12"/>
      <c r="B101" s="11" t="s">
        <v>34</v>
      </c>
      <c r="C101" s="13">
        <f>'Прил 1'!L403</f>
        <v>0</v>
      </c>
      <c r="D101" s="14">
        <f>'Прил 1'!O403</f>
        <v>0</v>
      </c>
      <c r="E101" s="15"/>
      <c r="F101" s="15"/>
      <c r="G101" s="15"/>
      <c r="H101" s="14">
        <v>0</v>
      </c>
      <c r="I101" s="14">
        <f t="shared" ref="I101:I103" si="35">SUM(E101:H101)</f>
        <v>0</v>
      </c>
      <c r="J101" s="16"/>
      <c r="K101" s="16"/>
      <c r="L101" s="16"/>
      <c r="M101" s="13">
        <f>'Прил 1'!Q403</f>
        <v>0</v>
      </c>
      <c r="N101" s="17">
        <f>SUM(J101:M101)</f>
        <v>0</v>
      </c>
    </row>
    <row r="102" spans="1:14" ht="15.75" x14ac:dyDescent="0.25">
      <c r="A102" s="12"/>
      <c r="B102" s="11" t="s">
        <v>36</v>
      </c>
      <c r="C102" s="13">
        <f>'Прил 1'!L1937</f>
        <v>0</v>
      </c>
      <c r="D102" s="14">
        <f>'Прил 1'!O1937</f>
        <v>0</v>
      </c>
      <c r="E102" s="15"/>
      <c r="F102" s="15"/>
      <c r="G102" s="15"/>
      <c r="H102" s="14">
        <v>0</v>
      </c>
      <c r="I102" s="14">
        <f t="shared" si="35"/>
        <v>0</v>
      </c>
      <c r="J102" s="16"/>
      <c r="K102" s="16"/>
      <c r="L102" s="16"/>
      <c r="M102" s="13">
        <f>'Прил 1'!Q1937</f>
        <v>0</v>
      </c>
      <c r="N102" s="17">
        <f>SUM(J102:M102)</f>
        <v>0</v>
      </c>
    </row>
    <row r="103" spans="1:14" ht="15.75" x14ac:dyDescent="0.25">
      <c r="A103" s="12"/>
      <c r="B103" s="11" t="s">
        <v>37</v>
      </c>
      <c r="C103" s="13">
        <f>'Прил 1'!L2730</f>
        <v>0</v>
      </c>
      <c r="D103" s="14">
        <f>'Прил 1'!O2730</f>
        <v>0</v>
      </c>
      <c r="E103" s="15"/>
      <c r="F103" s="15"/>
      <c r="G103" s="15"/>
      <c r="H103" s="14">
        <v>0</v>
      </c>
      <c r="I103" s="14">
        <f t="shared" si="35"/>
        <v>0</v>
      </c>
      <c r="J103" s="16"/>
      <c r="K103" s="16"/>
      <c r="L103" s="16"/>
      <c r="M103" s="13">
        <f>'Прил 1'!Q2730</f>
        <v>0</v>
      </c>
      <c r="N103" s="17">
        <f>SUM(J103:M103)</f>
        <v>0</v>
      </c>
    </row>
    <row r="104" spans="1:14" ht="31.5" x14ac:dyDescent="0.25">
      <c r="A104" s="3" t="s">
        <v>63</v>
      </c>
      <c r="B104" s="22" t="s">
        <v>523</v>
      </c>
      <c r="C104" s="9">
        <f>C113+C105+C109+C121+C117</f>
        <v>12783.86</v>
      </c>
      <c r="D104" s="8">
        <f t="shared" ref="D104:N104" si="36">D113+D105+D109+D121+D117</f>
        <v>510</v>
      </c>
      <c r="E104" s="9">
        <f t="shared" si="36"/>
        <v>0</v>
      </c>
      <c r="F104" s="9">
        <f t="shared" si="36"/>
        <v>0</v>
      </c>
      <c r="G104" s="9">
        <f t="shared" si="36"/>
        <v>0</v>
      </c>
      <c r="H104" s="8">
        <f t="shared" si="36"/>
        <v>17</v>
      </c>
      <c r="I104" s="8">
        <f t="shared" si="36"/>
        <v>17</v>
      </c>
      <c r="J104" s="9">
        <f t="shared" si="36"/>
        <v>0</v>
      </c>
      <c r="K104" s="9">
        <f t="shared" si="36"/>
        <v>0</v>
      </c>
      <c r="L104" s="9">
        <f t="shared" si="36"/>
        <v>0</v>
      </c>
      <c r="M104" s="9">
        <f t="shared" si="36"/>
        <v>49721612</v>
      </c>
      <c r="N104" s="9">
        <f t="shared" si="36"/>
        <v>49721612</v>
      </c>
    </row>
    <row r="105" spans="1:14" ht="31.5" x14ac:dyDescent="0.25">
      <c r="A105" s="10" t="s">
        <v>237</v>
      </c>
      <c r="B105" s="11" t="s">
        <v>525</v>
      </c>
      <c r="C105" s="9">
        <f>SUM(C106:C108)</f>
        <v>1935.72</v>
      </c>
      <c r="D105" s="8">
        <f>SUM(D106:D108)</f>
        <v>49</v>
      </c>
      <c r="E105" s="8"/>
      <c r="F105" s="8"/>
      <c r="G105" s="8"/>
      <c r="H105" s="8">
        <f>SUM(H106:H108)</f>
        <v>3</v>
      </c>
      <c r="I105" s="8">
        <f>SUM(I106:I108)</f>
        <v>3</v>
      </c>
      <c r="J105" s="9"/>
      <c r="K105" s="9"/>
      <c r="L105" s="9"/>
      <c r="M105" s="9">
        <f>SUM(M106:M108)</f>
        <v>5114387</v>
      </c>
      <c r="N105" s="9">
        <f>SUM(N106:N108)</f>
        <v>5114387</v>
      </c>
    </row>
    <row r="106" spans="1:14" ht="15.75" x14ac:dyDescent="0.25">
      <c r="A106" s="12"/>
      <c r="B106" s="11" t="s">
        <v>34</v>
      </c>
      <c r="C106" s="13">
        <f>'Прил 1'!L405</f>
        <v>1383.92</v>
      </c>
      <c r="D106" s="14">
        <f>'Прил 1'!O405</f>
        <v>36</v>
      </c>
      <c r="E106" s="15"/>
      <c r="F106" s="15"/>
      <c r="G106" s="15"/>
      <c r="H106" s="14">
        <v>2</v>
      </c>
      <c r="I106" s="14">
        <f t="shared" ref="I106:I108" si="37">SUM(E106:H106)</f>
        <v>2</v>
      </c>
      <c r="J106" s="16"/>
      <c r="K106" s="16"/>
      <c r="L106" s="16"/>
      <c r="M106" s="13">
        <f>'Прил 1'!Q405</f>
        <v>768628</v>
      </c>
      <c r="N106" s="17">
        <f>SUM(J106:M106)</f>
        <v>768628</v>
      </c>
    </row>
    <row r="107" spans="1:14" ht="15.75" x14ac:dyDescent="0.25">
      <c r="A107" s="12"/>
      <c r="B107" s="11" t="s">
        <v>36</v>
      </c>
      <c r="C107" s="13">
        <f>'Прил 1'!L1939</f>
        <v>0</v>
      </c>
      <c r="D107" s="14">
        <f>'Прил 1'!O1939</f>
        <v>0</v>
      </c>
      <c r="E107" s="15"/>
      <c r="F107" s="15"/>
      <c r="G107" s="15"/>
      <c r="H107" s="14">
        <v>0</v>
      </c>
      <c r="I107" s="14">
        <f t="shared" si="37"/>
        <v>0</v>
      </c>
      <c r="J107" s="16"/>
      <c r="K107" s="16"/>
      <c r="L107" s="16"/>
      <c r="M107" s="13">
        <f>'Прил 1'!Q1939</f>
        <v>0</v>
      </c>
      <c r="N107" s="17">
        <f>SUM(J107:M107)</f>
        <v>0</v>
      </c>
    </row>
    <row r="108" spans="1:14" ht="15.75" x14ac:dyDescent="0.25">
      <c r="A108" s="12"/>
      <c r="B108" s="11" t="s">
        <v>37</v>
      </c>
      <c r="C108" s="13">
        <f>'Прил 1'!L2732</f>
        <v>551.79999999999995</v>
      </c>
      <c r="D108" s="14">
        <f>'Прил 1'!O2732</f>
        <v>13</v>
      </c>
      <c r="E108" s="15"/>
      <c r="F108" s="15"/>
      <c r="G108" s="15"/>
      <c r="H108" s="14">
        <v>1</v>
      </c>
      <c r="I108" s="14">
        <f t="shared" si="37"/>
        <v>1</v>
      </c>
      <c r="J108" s="16"/>
      <c r="K108" s="16"/>
      <c r="L108" s="16"/>
      <c r="M108" s="13">
        <f>'Прил 1'!Q2732</f>
        <v>4345759</v>
      </c>
      <c r="N108" s="17">
        <f>SUM(J108:M108)</f>
        <v>4345759</v>
      </c>
    </row>
    <row r="109" spans="1:14" ht="31.5" x14ac:dyDescent="0.25">
      <c r="A109" s="10" t="s">
        <v>241</v>
      </c>
      <c r="B109" s="11" t="s">
        <v>526</v>
      </c>
      <c r="C109" s="9">
        <f>SUM(C110:C112)</f>
        <v>1305.24</v>
      </c>
      <c r="D109" s="8">
        <f>SUM(D110:D112)</f>
        <v>60</v>
      </c>
      <c r="E109" s="8"/>
      <c r="F109" s="8"/>
      <c r="G109" s="8"/>
      <c r="H109" s="8">
        <f>SUM(H110:H112)</f>
        <v>2</v>
      </c>
      <c r="I109" s="8">
        <f>SUM(I110:I112)</f>
        <v>2</v>
      </c>
      <c r="J109" s="9"/>
      <c r="K109" s="9"/>
      <c r="L109" s="9"/>
      <c r="M109" s="9">
        <f>SUM(M110:M112)</f>
        <v>2071255</v>
      </c>
      <c r="N109" s="9">
        <f>SUM(N110:N112)</f>
        <v>2071255</v>
      </c>
    </row>
    <row r="110" spans="1:14" ht="15.75" x14ac:dyDescent="0.25">
      <c r="A110" s="12"/>
      <c r="B110" s="11" t="s">
        <v>34</v>
      </c>
      <c r="C110" s="13">
        <f>'Прил 1'!L410</f>
        <v>1305.24</v>
      </c>
      <c r="D110" s="14">
        <f>'Прил 1'!O410</f>
        <v>60</v>
      </c>
      <c r="E110" s="15"/>
      <c r="F110" s="15"/>
      <c r="G110" s="15"/>
      <c r="H110" s="14">
        <v>2</v>
      </c>
      <c r="I110" s="14">
        <f t="shared" ref="I110:I112" si="38">SUM(E110:H110)</f>
        <v>2</v>
      </c>
      <c r="J110" s="16"/>
      <c r="K110" s="16"/>
      <c r="L110" s="16"/>
      <c r="M110" s="13">
        <f>'Прил 1'!Q410</f>
        <v>2071255</v>
      </c>
      <c r="N110" s="17">
        <f>SUM(J110:M110)</f>
        <v>2071255</v>
      </c>
    </row>
    <row r="111" spans="1:14" ht="15.75" x14ac:dyDescent="0.25">
      <c r="A111" s="12"/>
      <c r="B111" s="11" t="s">
        <v>36</v>
      </c>
      <c r="C111" s="13">
        <f>'Прил 1'!L1940</f>
        <v>0</v>
      </c>
      <c r="D111" s="14">
        <f>'Прил 1'!O1940</f>
        <v>0</v>
      </c>
      <c r="E111" s="15"/>
      <c r="F111" s="15"/>
      <c r="G111" s="15"/>
      <c r="H111" s="14">
        <v>0</v>
      </c>
      <c r="I111" s="14">
        <f t="shared" si="38"/>
        <v>0</v>
      </c>
      <c r="J111" s="16"/>
      <c r="K111" s="16"/>
      <c r="L111" s="16"/>
      <c r="M111" s="13">
        <f>'Прил 1'!Q1940</f>
        <v>0</v>
      </c>
      <c r="N111" s="17">
        <f>SUM(J111:M111)</f>
        <v>0</v>
      </c>
    </row>
    <row r="112" spans="1:14" ht="15.75" x14ac:dyDescent="0.25">
      <c r="A112" s="12"/>
      <c r="B112" s="11" t="s">
        <v>37</v>
      </c>
      <c r="C112" s="13">
        <f>'Прил 1'!L2735</f>
        <v>0</v>
      </c>
      <c r="D112" s="14">
        <f>'Прил 1'!O2735</f>
        <v>0</v>
      </c>
      <c r="E112" s="15"/>
      <c r="F112" s="15"/>
      <c r="G112" s="15"/>
      <c r="H112" s="14">
        <v>0</v>
      </c>
      <c r="I112" s="14">
        <f t="shared" si="38"/>
        <v>0</v>
      </c>
      <c r="J112" s="16"/>
      <c r="K112" s="16"/>
      <c r="L112" s="16"/>
      <c r="M112" s="13">
        <f>'Прил 1'!Q2735</f>
        <v>0</v>
      </c>
      <c r="N112" s="17">
        <f>SUM(J112:M112)</f>
        <v>0</v>
      </c>
    </row>
    <row r="113" spans="1:14" ht="31.5" x14ac:dyDescent="0.25">
      <c r="A113" s="10" t="s">
        <v>242</v>
      </c>
      <c r="B113" s="11" t="s">
        <v>524</v>
      </c>
      <c r="C113" s="9">
        <f>SUM(C114:C116)</f>
        <v>8010.6</v>
      </c>
      <c r="D113" s="8">
        <f>SUM(D114:D116)</f>
        <v>333</v>
      </c>
      <c r="E113" s="8"/>
      <c r="F113" s="8"/>
      <c r="G113" s="8"/>
      <c r="H113" s="8">
        <f>SUM(H114:H116)</f>
        <v>8</v>
      </c>
      <c r="I113" s="8">
        <f>SUM(I114:I116)</f>
        <v>8</v>
      </c>
      <c r="J113" s="9"/>
      <c r="K113" s="9"/>
      <c r="L113" s="9"/>
      <c r="M113" s="9">
        <f>SUM(M114:M116)</f>
        <v>36720282</v>
      </c>
      <c r="N113" s="9">
        <f>SUM(N114:N116)</f>
        <v>36720282</v>
      </c>
    </row>
    <row r="114" spans="1:14" ht="15.75" x14ac:dyDescent="0.25">
      <c r="A114" s="12"/>
      <c r="B114" s="11" t="s">
        <v>34</v>
      </c>
      <c r="C114" s="13">
        <f>'Прил 1'!L416</f>
        <v>2855.3999999999996</v>
      </c>
      <c r="D114" s="14">
        <f>'Прил 1'!O416</f>
        <v>122</v>
      </c>
      <c r="E114" s="15"/>
      <c r="F114" s="15"/>
      <c r="G114" s="15"/>
      <c r="H114" s="14">
        <v>2</v>
      </c>
      <c r="I114" s="14">
        <f t="shared" ref="I114:I116" si="39">SUM(E114:H114)</f>
        <v>2</v>
      </c>
      <c r="J114" s="16"/>
      <c r="K114" s="16"/>
      <c r="L114" s="16"/>
      <c r="M114" s="13">
        <f>'Прил 1'!Q416</f>
        <v>9353842</v>
      </c>
      <c r="N114" s="17">
        <f>SUM(J114:M114)</f>
        <v>9353842</v>
      </c>
    </row>
    <row r="115" spans="1:14" ht="15.75" x14ac:dyDescent="0.25">
      <c r="A115" s="12"/>
      <c r="B115" s="11" t="s">
        <v>36</v>
      </c>
      <c r="C115" s="13">
        <f>'Прил 1'!L1941</f>
        <v>3152.7000000000003</v>
      </c>
      <c r="D115" s="14">
        <f>'Прил 1'!O1941</f>
        <v>132</v>
      </c>
      <c r="E115" s="15"/>
      <c r="F115" s="15"/>
      <c r="G115" s="15"/>
      <c r="H115" s="14">
        <v>3</v>
      </c>
      <c r="I115" s="14">
        <f t="shared" si="39"/>
        <v>3</v>
      </c>
      <c r="J115" s="16"/>
      <c r="K115" s="16"/>
      <c r="L115" s="16"/>
      <c r="M115" s="13">
        <f>'Прил 1'!Q1941</f>
        <v>14569177</v>
      </c>
      <c r="N115" s="17">
        <f>SUM(J115:M115)</f>
        <v>14569177</v>
      </c>
    </row>
    <row r="116" spans="1:14" ht="15.75" x14ac:dyDescent="0.25">
      <c r="A116" s="12"/>
      <c r="B116" s="11" t="s">
        <v>37</v>
      </c>
      <c r="C116" s="13">
        <f>'Прил 1'!L2736</f>
        <v>2002.5</v>
      </c>
      <c r="D116" s="14">
        <f>'Прил 1'!O2736</f>
        <v>79</v>
      </c>
      <c r="E116" s="15"/>
      <c r="F116" s="15"/>
      <c r="G116" s="15"/>
      <c r="H116" s="14">
        <v>3</v>
      </c>
      <c r="I116" s="14">
        <f t="shared" si="39"/>
        <v>3</v>
      </c>
      <c r="J116" s="16"/>
      <c r="K116" s="16"/>
      <c r="L116" s="16"/>
      <c r="M116" s="13">
        <f>'Прил 1'!Q2736</f>
        <v>12797263</v>
      </c>
      <c r="N116" s="17">
        <f>SUM(J116:M116)</f>
        <v>12797263</v>
      </c>
    </row>
    <row r="117" spans="1:14" ht="31.5" x14ac:dyDescent="0.25">
      <c r="A117" s="10" t="s">
        <v>247</v>
      </c>
      <c r="B117" s="11" t="s">
        <v>528</v>
      </c>
      <c r="C117" s="9">
        <f>SUM(C118:C120)</f>
        <v>998.1</v>
      </c>
      <c r="D117" s="8">
        <f>SUM(D118:D120)</f>
        <v>44</v>
      </c>
      <c r="E117" s="8"/>
      <c r="F117" s="8"/>
      <c r="G117" s="8"/>
      <c r="H117" s="8">
        <f>SUM(H118:H120)</f>
        <v>3</v>
      </c>
      <c r="I117" s="8">
        <f>SUM(I118:I120)</f>
        <v>3</v>
      </c>
      <c r="J117" s="9"/>
      <c r="K117" s="9"/>
      <c r="L117" s="9"/>
      <c r="M117" s="9">
        <f>SUM(M118:M120)</f>
        <v>5399778</v>
      </c>
      <c r="N117" s="9">
        <f>SUM(N118:N120)</f>
        <v>5399778</v>
      </c>
    </row>
    <row r="118" spans="1:14" ht="15.75" x14ac:dyDescent="0.25">
      <c r="A118" s="12"/>
      <c r="B118" s="11" t="s">
        <v>34</v>
      </c>
      <c r="C118" s="13">
        <f>'Прил 1'!L435</f>
        <v>669</v>
      </c>
      <c r="D118" s="14">
        <f>'Прил 1'!O435</f>
        <v>32</v>
      </c>
      <c r="E118" s="15"/>
      <c r="F118" s="15"/>
      <c r="G118" s="15"/>
      <c r="H118" s="14">
        <v>2</v>
      </c>
      <c r="I118" s="14">
        <f t="shared" ref="I118:I120" si="40">SUM(E118:H118)</f>
        <v>2</v>
      </c>
      <c r="J118" s="16"/>
      <c r="K118" s="16"/>
      <c r="L118" s="16"/>
      <c r="M118" s="13">
        <f>'Прил 1'!Q435</f>
        <v>802244</v>
      </c>
      <c r="N118" s="17">
        <f>SUM(J118:M118)</f>
        <v>802244</v>
      </c>
    </row>
    <row r="119" spans="1:14" ht="15.75" x14ac:dyDescent="0.25">
      <c r="A119" s="12"/>
      <c r="B119" s="11" t="s">
        <v>36</v>
      </c>
      <c r="C119" s="13">
        <f>'Прил 1'!L1959</f>
        <v>0</v>
      </c>
      <c r="D119" s="14">
        <f>'Прил 1'!O1959</f>
        <v>0</v>
      </c>
      <c r="E119" s="15"/>
      <c r="F119" s="15"/>
      <c r="G119" s="15"/>
      <c r="H119" s="14">
        <v>0</v>
      </c>
      <c r="I119" s="14">
        <f t="shared" si="40"/>
        <v>0</v>
      </c>
      <c r="J119" s="16"/>
      <c r="K119" s="16"/>
      <c r="L119" s="16"/>
      <c r="M119" s="13">
        <f>'Прил 1'!Q1959</f>
        <v>0</v>
      </c>
      <c r="N119" s="17">
        <f>SUM(J119:M119)</f>
        <v>0</v>
      </c>
    </row>
    <row r="120" spans="1:14" ht="15.75" x14ac:dyDescent="0.25">
      <c r="A120" s="12"/>
      <c r="B120" s="11" t="s">
        <v>37</v>
      </c>
      <c r="C120" s="13">
        <f>'Прил 1'!L2743</f>
        <v>329.1</v>
      </c>
      <c r="D120" s="14">
        <f>'Прил 1'!O2743</f>
        <v>12</v>
      </c>
      <c r="E120" s="15"/>
      <c r="F120" s="15"/>
      <c r="G120" s="15"/>
      <c r="H120" s="14">
        <v>1</v>
      </c>
      <c r="I120" s="14">
        <f t="shared" si="40"/>
        <v>1</v>
      </c>
      <c r="J120" s="16"/>
      <c r="K120" s="16"/>
      <c r="L120" s="16"/>
      <c r="M120" s="13">
        <f>'Прил 1'!Q2743</f>
        <v>4597534</v>
      </c>
      <c r="N120" s="17">
        <f>SUM(J120:M120)</f>
        <v>4597534</v>
      </c>
    </row>
    <row r="121" spans="1:14" ht="31.5" x14ac:dyDescent="0.25">
      <c r="A121" s="10" t="s">
        <v>566</v>
      </c>
      <c r="B121" s="11" t="s">
        <v>527</v>
      </c>
      <c r="C121" s="9">
        <f>SUM(C122:C124)</f>
        <v>534.20000000000005</v>
      </c>
      <c r="D121" s="8">
        <f>SUM(D122:D124)</f>
        <v>24</v>
      </c>
      <c r="E121" s="8"/>
      <c r="F121" s="8"/>
      <c r="G121" s="8"/>
      <c r="H121" s="8">
        <f>SUM(H122:H124)</f>
        <v>1</v>
      </c>
      <c r="I121" s="8">
        <f>SUM(I122:I124)</f>
        <v>1</v>
      </c>
      <c r="J121" s="9"/>
      <c r="K121" s="9"/>
      <c r="L121" s="9"/>
      <c r="M121" s="9">
        <f>SUM(M122:M124)</f>
        <v>415910</v>
      </c>
      <c r="N121" s="9">
        <f>SUM(N122:N124)</f>
        <v>415910</v>
      </c>
    </row>
    <row r="122" spans="1:14" ht="15.75" x14ac:dyDescent="0.25">
      <c r="A122" s="12"/>
      <c r="B122" s="11" t="s">
        <v>34</v>
      </c>
      <c r="C122" s="13">
        <f>'Прил 1'!L442</f>
        <v>534.20000000000005</v>
      </c>
      <c r="D122" s="14">
        <f>'Прил 1'!O442</f>
        <v>24</v>
      </c>
      <c r="E122" s="15"/>
      <c r="F122" s="15"/>
      <c r="G122" s="15"/>
      <c r="H122" s="14">
        <v>1</v>
      </c>
      <c r="I122" s="14">
        <f t="shared" ref="I122:I124" si="41">SUM(E122:H122)</f>
        <v>1</v>
      </c>
      <c r="J122" s="16"/>
      <c r="K122" s="16"/>
      <c r="L122" s="16"/>
      <c r="M122" s="13">
        <f>'Прил 1'!Q442</f>
        <v>415910</v>
      </c>
      <c r="N122" s="17">
        <f>SUM(J122:M122)</f>
        <v>415910</v>
      </c>
    </row>
    <row r="123" spans="1:14" ht="15.75" x14ac:dyDescent="0.25">
      <c r="A123" s="12"/>
      <c r="B123" s="11" t="s">
        <v>36</v>
      </c>
      <c r="C123" s="13">
        <f>'Прил 1'!L1960</f>
        <v>0</v>
      </c>
      <c r="D123" s="14">
        <f>'Прил 1'!O1960</f>
        <v>0</v>
      </c>
      <c r="E123" s="15"/>
      <c r="F123" s="15"/>
      <c r="G123" s="15"/>
      <c r="H123" s="14">
        <v>0</v>
      </c>
      <c r="I123" s="14">
        <f t="shared" si="41"/>
        <v>0</v>
      </c>
      <c r="J123" s="16"/>
      <c r="K123" s="16"/>
      <c r="L123" s="16"/>
      <c r="M123" s="13">
        <f>'Прил 1'!Q1960</f>
        <v>0</v>
      </c>
      <c r="N123" s="17">
        <f>SUM(J123:M123)</f>
        <v>0</v>
      </c>
    </row>
    <row r="124" spans="1:14" ht="15.75" x14ac:dyDescent="0.25">
      <c r="A124" s="12"/>
      <c r="B124" s="11" t="s">
        <v>37</v>
      </c>
      <c r="C124" s="13">
        <f>'Прил 1'!L2746</f>
        <v>0</v>
      </c>
      <c r="D124" s="14">
        <f>'Прил 1'!O2746</f>
        <v>0</v>
      </c>
      <c r="E124" s="15"/>
      <c r="F124" s="15"/>
      <c r="G124" s="15"/>
      <c r="H124" s="14">
        <v>0</v>
      </c>
      <c r="I124" s="14">
        <f t="shared" si="41"/>
        <v>0</v>
      </c>
      <c r="J124" s="16"/>
      <c r="K124" s="16"/>
      <c r="L124" s="16"/>
      <c r="M124" s="13">
        <f>'Прил 1'!Q2746</f>
        <v>0</v>
      </c>
      <c r="N124" s="17">
        <f>SUM(J124:M124)</f>
        <v>0</v>
      </c>
    </row>
    <row r="125" spans="1:14" ht="31.5" x14ac:dyDescent="0.25">
      <c r="A125" s="3">
        <v>9</v>
      </c>
      <c r="B125" s="22" t="s">
        <v>530</v>
      </c>
      <c r="C125" s="9">
        <f>C126+C130+C134</f>
        <v>8180.1100000000006</v>
      </c>
      <c r="D125" s="8">
        <f t="shared" ref="D125:N125" si="42">D126+D130+D134</f>
        <v>242</v>
      </c>
      <c r="E125" s="9">
        <f t="shared" si="42"/>
        <v>0</v>
      </c>
      <c r="F125" s="9">
        <f t="shared" si="42"/>
        <v>0</v>
      </c>
      <c r="G125" s="9">
        <f t="shared" si="42"/>
        <v>0</v>
      </c>
      <c r="H125" s="8">
        <f t="shared" si="42"/>
        <v>6</v>
      </c>
      <c r="I125" s="8">
        <f t="shared" si="42"/>
        <v>6</v>
      </c>
      <c r="J125" s="9">
        <f t="shared" si="42"/>
        <v>0</v>
      </c>
      <c r="K125" s="9">
        <f t="shared" si="42"/>
        <v>0</v>
      </c>
      <c r="L125" s="9">
        <f t="shared" si="42"/>
        <v>0</v>
      </c>
      <c r="M125" s="9">
        <f t="shared" si="42"/>
        <v>28566428</v>
      </c>
      <c r="N125" s="9">
        <f t="shared" si="42"/>
        <v>28566428</v>
      </c>
    </row>
    <row r="126" spans="1:14" ht="31.5" x14ac:dyDescent="0.25">
      <c r="A126" s="3" t="s">
        <v>248</v>
      </c>
      <c r="B126" s="11" t="s">
        <v>532</v>
      </c>
      <c r="C126" s="9">
        <f>SUM(C127:C129)</f>
        <v>889.6</v>
      </c>
      <c r="D126" s="8">
        <f>SUM(D127:D129)</f>
        <v>26</v>
      </c>
      <c r="E126" s="8"/>
      <c r="F126" s="8"/>
      <c r="G126" s="8"/>
      <c r="H126" s="8">
        <f>SUM(H127:H129)</f>
        <v>2</v>
      </c>
      <c r="I126" s="8">
        <f>SUM(I127:I129)</f>
        <v>2</v>
      </c>
      <c r="J126" s="9"/>
      <c r="K126" s="9"/>
      <c r="L126" s="9"/>
      <c r="M126" s="9">
        <f>SUM(M127:M129)</f>
        <v>8530824</v>
      </c>
      <c r="N126" s="9">
        <f>SUM(N127:N129)</f>
        <v>8530824</v>
      </c>
    </row>
    <row r="127" spans="1:14" ht="15.75" x14ac:dyDescent="0.25">
      <c r="A127" s="154"/>
      <c r="B127" s="11" t="s">
        <v>34</v>
      </c>
      <c r="C127" s="13">
        <f>'Прил 1'!L446</f>
        <v>444.8</v>
      </c>
      <c r="D127" s="14">
        <f>'Прил 1'!O446</f>
        <v>13</v>
      </c>
      <c r="E127" s="15"/>
      <c r="F127" s="15"/>
      <c r="G127" s="15"/>
      <c r="H127" s="14">
        <v>1</v>
      </c>
      <c r="I127" s="14">
        <f t="shared" ref="I127:I129" si="43">SUM(E127:H127)</f>
        <v>1</v>
      </c>
      <c r="J127" s="16"/>
      <c r="K127" s="16"/>
      <c r="L127" s="16"/>
      <c r="M127" s="13">
        <f>'Прил 1'!Q446</f>
        <v>141562</v>
      </c>
      <c r="N127" s="17">
        <f>SUM(J127:M127)</f>
        <v>141562</v>
      </c>
    </row>
    <row r="128" spans="1:14" ht="15.75" x14ac:dyDescent="0.25">
      <c r="A128" s="154"/>
      <c r="B128" s="11" t="s">
        <v>36</v>
      </c>
      <c r="C128" s="13">
        <f>'Прил 1'!L1962</f>
        <v>444.8</v>
      </c>
      <c r="D128" s="14">
        <f>'Прил 1'!O1962</f>
        <v>13</v>
      </c>
      <c r="E128" s="15"/>
      <c r="F128" s="15"/>
      <c r="G128" s="15"/>
      <c r="H128" s="14">
        <v>1</v>
      </c>
      <c r="I128" s="14">
        <f t="shared" si="43"/>
        <v>1</v>
      </c>
      <c r="J128" s="16"/>
      <c r="K128" s="16"/>
      <c r="L128" s="16"/>
      <c r="M128" s="13">
        <f>'Прил 1'!Q1962</f>
        <v>8389262</v>
      </c>
      <c r="N128" s="17">
        <f>SUM(J128:M128)</f>
        <v>8389262</v>
      </c>
    </row>
    <row r="129" spans="1:14" ht="15.75" x14ac:dyDescent="0.25">
      <c r="A129" s="154"/>
      <c r="B129" s="11" t="s">
        <v>37</v>
      </c>
      <c r="C129" s="13">
        <f>'Прил 1'!L2748</f>
        <v>0</v>
      </c>
      <c r="D129" s="14">
        <f>'Прил 1'!O2748</f>
        <v>0</v>
      </c>
      <c r="E129" s="15"/>
      <c r="F129" s="15"/>
      <c r="G129" s="15"/>
      <c r="H129" s="14">
        <v>0</v>
      </c>
      <c r="I129" s="14">
        <f t="shared" si="43"/>
        <v>0</v>
      </c>
      <c r="J129" s="16"/>
      <c r="K129" s="16"/>
      <c r="L129" s="16"/>
      <c r="M129" s="13">
        <f>'Прил 1'!Q2748</f>
        <v>0</v>
      </c>
      <c r="N129" s="17">
        <f>SUM(J129:M129)</f>
        <v>0</v>
      </c>
    </row>
    <row r="130" spans="1:14" ht="31.5" x14ac:dyDescent="0.25">
      <c r="A130" s="3" t="s">
        <v>250</v>
      </c>
      <c r="B130" s="11" t="s">
        <v>533</v>
      </c>
      <c r="C130" s="9">
        <f>SUM(C131:C133)</f>
        <v>6484.9900000000007</v>
      </c>
      <c r="D130" s="8">
        <f>SUM(D131:D133)</f>
        <v>191</v>
      </c>
      <c r="E130" s="8"/>
      <c r="F130" s="8"/>
      <c r="G130" s="8"/>
      <c r="H130" s="8">
        <f>SUM(H131:H133)</f>
        <v>3</v>
      </c>
      <c r="I130" s="8">
        <f>SUM(I131:I133)</f>
        <v>3</v>
      </c>
      <c r="J130" s="9"/>
      <c r="K130" s="9"/>
      <c r="L130" s="9"/>
      <c r="M130" s="9">
        <f>SUM(M131:M133)</f>
        <v>17409768</v>
      </c>
      <c r="N130" s="9">
        <f>SUM(N131:N133)</f>
        <v>17409768</v>
      </c>
    </row>
    <row r="131" spans="1:14" ht="15.75" x14ac:dyDescent="0.25">
      <c r="B131" s="11" t="s">
        <v>34</v>
      </c>
      <c r="C131" s="13">
        <f>'Прил 1'!L449</f>
        <v>3668.57</v>
      </c>
      <c r="D131" s="14">
        <f>'Прил 1'!O449</f>
        <v>110</v>
      </c>
      <c r="E131" s="15"/>
      <c r="F131" s="15"/>
      <c r="G131" s="15"/>
      <c r="H131" s="14">
        <v>1</v>
      </c>
      <c r="I131" s="14">
        <f t="shared" ref="I131:I133" si="44">SUM(E131:H131)</f>
        <v>1</v>
      </c>
      <c r="J131" s="16"/>
      <c r="K131" s="16"/>
      <c r="L131" s="16"/>
      <c r="M131" s="13">
        <f>'Прил 1'!Q449</f>
        <v>1309478</v>
      </c>
      <c r="N131" s="17">
        <f>SUM(J131:M131)</f>
        <v>1309478</v>
      </c>
    </row>
    <row r="132" spans="1:14" ht="15.75" x14ac:dyDescent="0.25">
      <c r="A132" s="12"/>
      <c r="B132" s="11" t="s">
        <v>36</v>
      </c>
      <c r="C132" s="13">
        <f>'Прил 1'!L1965</f>
        <v>1962.0700000000002</v>
      </c>
      <c r="D132" s="14">
        <f>'Прил 1'!O1965</f>
        <v>65</v>
      </c>
      <c r="E132" s="15"/>
      <c r="F132" s="15"/>
      <c r="G132" s="15"/>
      <c r="H132" s="14">
        <v>1</v>
      </c>
      <c r="I132" s="14">
        <f t="shared" si="44"/>
        <v>1</v>
      </c>
      <c r="J132" s="16"/>
      <c r="K132" s="16"/>
      <c r="L132" s="16"/>
      <c r="M132" s="13">
        <f>'Прил 1'!Q1965</f>
        <v>11216330</v>
      </c>
      <c r="N132" s="17">
        <f>SUM(J132:M132)</f>
        <v>11216330</v>
      </c>
    </row>
    <row r="133" spans="1:14" ht="15.75" x14ac:dyDescent="0.25">
      <c r="A133" s="12"/>
      <c r="B133" s="11" t="s">
        <v>37</v>
      </c>
      <c r="C133" s="13">
        <f>'Прил 1'!L2749</f>
        <v>854.35</v>
      </c>
      <c r="D133" s="14">
        <f>'Прил 1'!O2749</f>
        <v>16</v>
      </c>
      <c r="E133" s="15"/>
      <c r="F133" s="15"/>
      <c r="G133" s="15"/>
      <c r="H133" s="14">
        <v>1</v>
      </c>
      <c r="I133" s="14">
        <f t="shared" si="44"/>
        <v>1</v>
      </c>
      <c r="J133" s="16"/>
      <c r="K133" s="16"/>
      <c r="L133" s="16"/>
      <c r="M133" s="13">
        <f>'Прил 1'!Q2749</f>
        <v>4883960</v>
      </c>
      <c r="N133" s="17">
        <f>SUM(J133:M133)</f>
        <v>4883960</v>
      </c>
    </row>
    <row r="134" spans="1:14" ht="31.5" x14ac:dyDescent="0.25">
      <c r="A134" s="3" t="s">
        <v>243</v>
      </c>
      <c r="B134" s="11" t="s">
        <v>531</v>
      </c>
      <c r="C134" s="9">
        <f>SUM(C135:C137)</f>
        <v>805.52</v>
      </c>
      <c r="D134" s="8">
        <f>SUM(D135:D137)</f>
        <v>25</v>
      </c>
      <c r="E134" s="8"/>
      <c r="F134" s="8"/>
      <c r="G134" s="8"/>
      <c r="H134" s="8">
        <f>SUM(H135:H137)</f>
        <v>1</v>
      </c>
      <c r="I134" s="8">
        <f>SUM(I135:I137)</f>
        <v>1</v>
      </c>
      <c r="J134" s="9"/>
      <c r="K134" s="9"/>
      <c r="L134" s="9"/>
      <c r="M134" s="9">
        <f>SUM(M135:M137)</f>
        <v>2625836</v>
      </c>
      <c r="N134" s="9">
        <f>SUM(N135:N137)</f>
        <v>2625836</v>
      </c>
    </row>
    <row r="135" spans="1:14" ht="15.75" x14ac:dyDescent="0.25">
      <c r="A135" s="154"/>
      <c r="B135" s="11" t="s">
        <v>34</v>
      </c>
      <c r="C135" s="13">
        <f>'Прил 1'!L464</f>
        <v>0</v>
      </c>
      <c r="D135" s="14">
        <f>'Прил 1'!O464</f>
        <v>0</v>
      </c>
      <c r="E135" s="15"/>
      <c r="F135" s="15"/>
      <c r="G135" s="15"/>
      <c r="H135" s="14">
        <v>0</v>
      </c>
      <c r="I135" s="14">
        <f t="shared" ref="I135:I137" si="45">SUM(E135:H135)</f>
        <v>0</v>
      </c>
      <c r="J135" s="16"/>
      <c r="K135" s="16"/>
      <c r="L135" s="16"/>
      <c r="M135" s="13">
        <f>'Прил 1'!Q464</f>
        <v>0</v>
      </c>
      <c r="N135" s="17">
        <f>SUM(J135:M135)</f>
        <v>0</v>
      </c>
    </row>
    <row r="136" spans="1:14" ht="15.75" x14ac:dyDescent="0.25">
      <c r="A136" s="154"/>
      <c r="B136" s="11" t="s">
        <v>36</v>
      </c>
      <c r="C136" s="13">
        <f>'Прил 1'!L1975</f>
        <v>0</v>
      </c>
      <c r="D136" s="14">
        <f>'Прил 1'!O1975</f>
        <v>0</v>
      </c>
      <c r="E136" s="15"/>
      <c r="F136" s="15"/>
      <c r="G136" s="15"/>
      <c r="H136" s="14">
        <v>0</v>
      </c>
      <c r="I136" s="14">
        <f t="shared" si="45"/>
        <v>0</v>
      </c>
      <c r="J136" s="16"/>
      <c r="K136" s="16"/>
      <c r="L136" s="16"/>
      <c r="M136" s="13">
        <f>'Прил 1'!Q1975</f>
        <v>0</v>
      </c>
      <c r="N136" s="17">
        <f>SUM(J136:M136)</f>
        <v>0</v>
      </c>
    </row>
    <row r="137" spans="1:14" ht="15.75" x14ac:dyDescent="0.25">
      <c r="A137" s="154"/>
      <c r="B137" s="11" t="s">
        <v>37</v>
      </c>
      <c r="C137" s="13">
        <f>'Прил 1'!L2753</f>
        <v>805.52</v>
      </c>
      <c r="D137" s="14">
        <f>'Прил 1'!O2753</f>
        <v>25</v>
      </c>
      <c r="E137" s="15"/>
      <c r="F137" s="15"/>
      <c r="G137" s="15"/>
      <c r="H137" s="14">
        <v>1</v>
      </c>
      <c r="I137" s="14">
        <f t="shared" si="45"/>
        <v>1</v>
      </c>
      <c r="J137" s="16"/>
      <c r="K137" s="16"/>
      <c r="L137" s="16"/>
      <c r="M137" s="13">
        <f>'Прил 1'!Q2753</f>
        <v>2625836</v>
      </c>
      <c r="N137" s="17">
        <f>SUM(J137:M137)</f>
        <v>2625836</v>
      </c>
    </row>
    <row r="138" spans="1:14" ht="31.5" x14ac:dyDescent="0.25">
      <c r="A138" s="21" t="s">
        <v>67</v>
      </c>
      <c r="B138" s="22" t="s">
        <v>499</v>
      </c>
      <c r="C138" s="9">
        <f>SUM(C139:C141)</f>
        <v>1105090.8000000003</v>
      </c>
      <c r="D138" s="8">
        <f t="shared" ref="D138:N138" si="46">SUM(D139:D141)</f>
        <v>59320</v>
      </c>
      <c r="E138" s="8">
        <f t="shared" si="46"/>
        <v>0</v>
      </c>
      <c r="F138" s="8">
        <f t="shared" si="46"/>
        <v>0</v>
      </c>
      <c r="G138" s="8">
        <f t="shared" si="46"/>
        <v>0</v>
      </c>
      <c r="H138" s="8">
        <f t="shared" si="46"/>
        <v>322</v>
      </c>
      <c r="I138" s="8">
        <f t="shared" si="46"/>
        <v>322</v>
      </c>
      <c r="J138" s="9">
        <f t="shared" si="46"/>
        <v>0</v>
      </c>
      <c r="K138" s="9">
        <f t="shared" si="46"/>
        <v>0</v>
      </c>
      <c r="L138" s="9">
        <f t="shared" si="46"/>
        <v>0</v>
      </c>
      <c r="M138" s="9">
        <f t="shared" si="46"/>
        <v>2092552658</v>
      </c>
      <c r="N138" s="9">
        <f t="shared" si="46"/>
        <v>2092552658</v>
      </c>
    </row>
    <row r="139" spans="1:14" ht="15.75" x14ac:dyDescent="0.25">
      <c r="A139" s="12"/>
      <c r="B139" s="11" t="s">
        <v>34</v>
      </c>
      <c r="C139" s="13">
        <f>'Прил 1'!L465</f>
        <v>655910.3000000004</v>
      </c>
      <c r="D139" s="14">
        <f>'Прил 1'!O465</f>
        <v>35135</v>
      </c>
      <c r="E139" s="15"/>
      <c r="F139" s="15"/>
      <c r="G139" s="15"/>
      <c r="H139" s="14">
        <v>176</v>
      </c>
      <c r="I139" s="14">
        <f t="shared" ref="I139:I141" si="47">SUM(E139:H139)</f>
        <v>176</v>
      </c>
      <c r="J139" s="16"/>
      <c r="K139" s="16"/>
      <c r="L139" s="16"/>
      <c r="M139" s="13">
        <f>'Прил 1'!Q465</f>
        <v>755202159</v>
      </c>
      <c r="N139" s="17">
        <f>SUM(J139:M139)</f>
        <v>755202159</v>
      </c>
    </row>
    <row r="140" spans="1:14" ht="15.75" x14ac:dyDescent="0.25">
      <c r="A140" s="12"/>
      <c r="B140" s="11" t="s">
        <v>36</v>
      </c>
      <c r="C140" s="13">
        <f>'Прил 1'!L1976</f>
        <v>203147.59999999995</v>
      </c>
      <c r="D140" s="14">
        <f>'Прил 1'!O1976</f>
        <v>10982</v>
      </c>
      <c r="E140" s="15"/>
      <c r="F140" s="15"/>
      <c r="G140" s="15"/>
      <c r="H140" s="14">
        <v>77</v>
      </c>
      <c r="I140" s="14">
        <f t="shared" si="47"/>
        <v>77</v>
      </c>
      <c r="J140" s="16"/>
      <c r="K140" s="16"/>
      <c r="L140" s="16"/>
      <c r="M140" s="13">
        <f>'Прил 1'!Q1976</f>
        <v>578083444</v>
      </c>
      <c r="N140" s="17">
        <f>SUM(J140:M140)</f>
        <v>578083444</v>
      </c>
    </row>
    <row r="141" spans="1:14" ht="15.75" x14ac:dyDescent="0.25">
      <c r="A141" s="12"/>
      <c r="B141" s="11" t="s">
        <v>37</v>
      </c>
      <c r="C141" s="13">
        <f>'Прил 1'!L2756</f>
        <v>246032.89999999997</v>
      </c>
      <c r="D141" s="14">
        <f>'Прил 1'!O2756</f>
        <v>13203</v>
      </c>
      <c r="E141" s="15"/>
      <c r="F141" s="15"/>
      <c r="G141" s="15"/>
      <c r="H141" s="14">
        <v>69</v>
      </c>
      <c r="I141" s="14">
        <f t="shared" si="47"/>
        <v>69</v>
      </c>
      <c r="J141" s="16"/>
      <c r="K141" s="16"/>
      <c r="L141" s="16"/>
      <c r="M141" s="13">
        <f>'Прил 1'!Q2756</f>
        <v>759267055</v>
      </c>
      <c r="N141" s="17">
        <f>SUM(J141:M141)</f>
        <v>759267055</v>
      </c>
    </row>
    <row r="142" spans="1:14" ht="31.5" x14ac:dyDescent="0.25">
      <c r="A142" s="21" t="s">
        <v>510</v>
      </c>
      <c r="B142" s="22" t="s">
        <v>500</v>
      </c>
      <c r="C142" s="9">
        <f>C143+C147+C151</f>
        <v>35186.699999999997</v>
      </c>
      <c r="D142" s="8">
        <f t="shared" ref="D142:N142" si="48">D143+D147+D151</f>
        <v>1110</v>
      </c>
      <c r="E142" s="9">
        <f t="shared" si="48"/>
        <v>0</v>
      </c>
      <c r="F142" s="9">
        <f t="shared" si="48"/>
        <v>0</v>
      </c>
      <c r="G142" s="9">
        <f t="shared" si="48"/>
        <v>0</v>
      </c>
      <c r="H142" s="8">
        <f t="shared" si="48"/>
        <v>39</v>
      </c>
      <c r="I142" s="8">
        <f t="shared" si="48"/>
        <v>39</v>
      </c>
      <c r="J142" s="9">
        <f t="shared" si="48"/>
        <v>0</v>
      </c>
      <c r="K142" s="9">
        <f t="shared" si="48"/>
        <v>0</v>
      </c>
      <c r="L142" s="9">
        <f t="shared" si="48"/>
        <v>0</v>
      </c>
      <c r="M142" s="9">
        <f t="shared" si="48"/>
        <v>109726624</v>
      </c>
      <c r="N142" s="9">
        <f t="shared" si="48"/>
        <v>109726624</v>
      </c>
    </row>
    <row r="143" spans="1:14" ht="31.5" x14ac:dyDescent="0.25">
      <c r="A143" s="10" t="s">
        <v>251</v>
      </c>
      <c r="B143" s="11" t="s">
        <v>503</v>
      </c>
      <c r="C143" s="9">
        <f>SUM(C144:C146)</f>
        <v>19746.5</v>
      </c>
      <c r="D143" s="8">
        <f>SUM(D144:D146)</f>
        <v>556</v>
      </c>
      <c r="E143" s="8"/>
      <c r="F143" s="8"/>
      <c r="G143" s="8"/>
      <c r="H143" s="8">
        <f>SUM(H144:H146)</f>
        <v>13</v>
      </c>
      <c r="I143" s="8">
        <f>SUM(I144:I146)</f>
        <v>13</v>
      </c>
      <c r="J143" s="9"/>
      <c r="K143" s="9"/>
      <c r="L143" s="9"/>
      <c r="M143" s="9">
        <f>SUM(M144:M146)</f>
        <v>15010502</v>
      </c>
      <c r="N143" s="9">
        <f>SUM(N144:N146)</f>
        <v>15010502</v>
      </c>
    </row>
    <row r="144" spans="1:14" ht="15.75" x14ac:dyDescent="0.25">
      <c r="A144" s="12"/>
      <c r="B144" s="11" t="s">
        <v>34</v>
      </c>
      <c r="C144" s="13">
        <f>'Прил 1'!L1419</f>
        <v>9208.9</v>
      </c>
      <c r="D144" s="14">
        <f>'Прил 1'!O1419</f>
        <v>255</v>
      </c>
      <c r="E144" s="15"/>
      <c r="F144" s="15"/>
      <c r="G144" s="15"/>
      <c r="H144" s="14">
        <v>8</v>
      </c>
      <c r="I144" s="14">
        <f t="shared" ref="I144:I146" si="49">SUM(E144:H144)</f>
        <v>8</v>
      </c>
      <c r="J144" s="16"/>
      <c r="K144" s="16"/>
      <c r="L144" s="16"/>
      <c r="M144" s="13">
        <f>'Прил 1'!Q1419</f>
        <v>926989</v>
      </c>
      <c r="N144" s="17">
        <f>SUM(J144:M144)</f>
        <v>926989</v>
      </c>
    </row>
    <row r="145" spans="1:14" ht="15.75" x14ac:dyDescent="0.25">
      <c r="A145" s="12"/>
      <c r="B145" s="11" t="s">
        <v>36</v>
      </c>
      <c r="C145" s="13">
        <f>'Прил 1'!L2248</f>
        <v>4294.8</v>
      </c>
      <c r="D145" s="14">
        <f>'Прил 1'!O2248</f>
        <v>125</v>
      </c>
      <c r="E145" s="15"/>
      <c r="F145" s="15"/>
      <c r="G145" s="15"/>
      <c r="H145" s="14">
        <v>3</v>
      </c>
      <c r="I145" s="14">
        <f t="shared" si="49"/>
        <v>3</v>
      </c>
      <c r="J145" s="16"/>
      <c r="K145" s="16"/>
      <c r="L145" s="16"/>
      <c r="M145" s="13">
        <f>'Прил 1'!Q2248</f>
        <v>9575864</v>
      </c>
      <c r="N145" s="17">
        <f>SUM(J145:M145)</f>
        <v>9575864</v>
      </c>
    </row>
    <row r="146" spans="1:14" ht="15.75" x14ac:dyDescent="0.25">
      <c r="A146" s="12"/>
      <c r="B146" s="11" t="s">
        <v>37</v>
      </c>
      <c r="C146" s="13">
        <f>'Прил 1'!L3041</f>
        <v>6242.8000000000011</v>
      </c>
      <c r="D146" s="14">
        <f>'Прил 1'!O3041</f>
        <v>176</v>
      </c>
      <c r="E146" s="15"/>
      <c r="F146" s="15"/>
      <c r="G146" s="15"/>
      <c r="H146" s="14">
        <v>2</v>
      </c>
      <c r="I146" s="14">
        <f t="shared" si="49"/>
        <v>2</v>
      </c>
      <c r="J146" s="16"/>
      <c r="K146" s="16"/>
      <c r="L146" s="16"/>
      <c r="M146" s="13">
        <f>'Прил 1'!Q3041</f>
        <v>4507649</v>
      </c>
      <c r="N146" s="17">
        <f>SUM(J146:M146)</f>
        <v>4507649</v>
      </c>
    </row>
    <row r="147" spans="1:14" ht="31.5" x14ac:dyDescent="0.25">
      <c r="A147" s="10" t="s">
        <v>253</v>
      </c>
      <c r="B147" s="11" t="s">
        <v>501</v>
      </c>
      <c r="C147" s="9">
        <f>SUM(C148:C150)</f>
        <v>10356.099999999999</v>
      </c>
      <c r="D147" s="8">
        <f>SUM(D148:D150)</f>
        <v>400</v>
      </c>
      <c r="E147" s="8"/>
      <c r="F147" s="8"/>
      <c r="G147" s="8"/>
      <c r="H147" s="8">
        <f>SUM(H148:H150)</f>
        <v>18</v>
      </c>
      <c r="I147" s="8">
        <f>SUM(I148:I150)</f>
        <v>18</v>
      </c>
      <c r="J147" s="9"/>
      <c r="K147" s="9"/>
      <c r="L147" s="9"/>
      <c r="M147" s="9">
        <f>SUM(M148:M150)</f>
        <v>81463645</v>
      </c>
      <c r="N147" s="9">
        <f>SUM(N148:N150)</f>
        <v>81463645</v>
      </c>
    </row>
    <row r="148" spans="1:14" ht="15.75" x14ac:dyDescent="0.25">
      <c r="A148" s="12"/>
      <c r="B148" s="11" t="s">
        <v>34</v>
      </c>
      <c r="C148" s="13">
        <f>'Прил 1'!L1444</f>
        <v>2680.7</v>
      </c>
      <c r="D148" s="14">
        <f>'Прил 1'!O1444</f>
        <v>98</v>
      </c>
      <c r="E148" s="15"/>
      <c r="F148" s="15"/>
      <c r="G148" s="15"/>
      <c r="H148" s="14">
        <v>5</v>
      </c>
      <c r="I148" s="14">
        <f t="shared" ref="I148:I150" si="50">SUM(E148:H148)</f>
        <v>5</v>
      </c>
      <c r="J148" s="16"/>
      <c r="K148" s="16"/>
      <c r="L148" s="16"/>
      <c r="M148" s="13">
        <f>'Прил 1'!Q1444</f>
        <v>29795949</v>
      </c>
      <c r="N148" s="17">
        <f>SUM(J148:M148)</f>
        <v>29795949</v>
      </c>
    </row>
    <row r="149" spans="1:14" ht="15.75" x14ac:dyDescent="0.25">
      <c r="A149" s="12"/>
      <c r="B149" s="11" t="s">
        <v>36</v>
      </c>
      <c r="C149" s="13">
        <f>'Прил 1'!L2260</f>
        <v>4261.8999999999996</v>
      </c>
      <c r="D149" s="14">
        <f>'Прил 1'!O2260</f>
        <v>156</v>
      </c>
      <c r="E149" s="15"/>
      <c r="F149" s="15"/>
      <c r="G149" s="15"/>
      <c r="H149" s="14">
        <v>7</v>
      </c>
      <c r="I149" s="14">
        <f t="shared" si="50"/>
        <v>7</v>
      </c>
      <c r="J149" s="16"/>
      <c r="K149" s="16"/>
      <c r="L149" s="16"/>
      <c r="M149" s="13">
        <f>'Прил 1'!Q2260</f>
        <v>26050265</v>
      </c>
      <c r="N149" s="17">
        <f>SUM(J149:M149)</f>
        <v>26050265</v>
      </c>
    </row>
    <row r="150" spans="1:14" ht="15.75" x14ac:dyDescent="0.25">
      <c r="A150" s="12"/>
      <c r="B150" s="11" t="s">
        <v>37</v>
      </c>
      <c r="C150" s="13">
        <f>'Прил 1'!L3056</f>
        <v>3413.5</v>
      </c>
      <c r="D150" s="14">
        <f>'Прил 1'!O3056</f>
        <v>146</v>
      </c>
      <c r="E150" s="15"/>
      <c r="F150" s="15"/>
      <c r="G150" s="15"/>
      <c r="H150" s="14">
        <v>6</v>
      </c>
      <c r="I150" s="14">
        <f t="shared" si="50"/>
        <v>6</v>
      </c>
      <c r="J150" s="16"/>
      <c r="K150" s="16"/>
      <c r="L150" s="16"/>
      <c r="M150" s="13">
        <f>'Прил 1'!Q3056</f>
        <v>25617431</v>
      </c>
      <c r="N150" s="17">
        <f>SUM(J150:M150)</f>
        <v>25617431</v>
      </c>
    </row>
    <row r="151" spans="1:14" ht="15.75" x14ac:dyDescent="0.25">
      <c r="A151" s="10" t="s">
        <v>259</v>
      </c>
      <c r="B151" s="11" t="s">
        <v>502</v>
      </c>
      <c r="C151" s="9">
        <f>SUM(C152:C154)</f>
        <v>5084.1000000000004</v>
      </c>
      <c r="D151" s="8">
        <f>SUM(D152:D154)</f>
        <v>154</v>
      </c>
      <c r="E151" s="8"/>
      <c r="F151" s="8"/>
      <c r="G151" s="8"/>
      <c r="H151" s="8">
        <f>SUM(H152:H154)</f>
        <v>8</v>
      </c>
      <c r="I151" s="8">
        <f>SUM(I152:I154)</f>
        <v>8</v>
      </c>
      <c r="J151" s="9"/>
      <c r="K151" s="9"/>
      <c r="L151" s="9"/>
      <c r="M151" s="9">
        <f>SUM(M152:M154)</f>
        <v>13252477</v>
      </c>
      <c r="N151" s="9">
        <f>SUM(N152:N154)</f>
        <v>13252477</v>
      </c>
    </row>
    <row r="152" spans="1:14" ht="15.75" x14ac:dyDescent="0.25">
      <c r="A152" s="12"/>
      <c r="B152" s="11" t="s">
        <v>34</v>
      </c>
      <c r="C152" s="13">
        <f>'Прил 1'!L1458</f>
        <v>1123.5</v>
      </c>
      <c r="D152" s="14">
        <f>'Прил 1'!O1458</f>
        <v>38</v>
      </c>
      <c r="E152" s="15"/>
      <c r="F152" s="15"/>
      <c r="G152" s="15"/>
      <c r="H152" s="14">
        <v>2</v>
      </c>
      <c r="I152" s="14">
        <f t="shared" ref="I152:I154" si="51">SUM(E152:H152)</f>
        <v>2</v>
      </c>
      <c r="J152" s="16"/>
      <c r="K152" s="16"/>
      <c r="L152" s="16"/>
      <c r="M152" s="13">
        <f>'Прил 1'!Q1458</f>
        <v>12309617</v>
      </c>
      <c r="N152" s="17">
        <f>SUM(J152:M152)</f>
        <v>12309617</v>
      </c>
    </row>
    <row r="153" spans="1:14" ht="15.75" x14ac:dyDescent="0.25">
      <c r="A153" s="12"/>
      <c r="B153" s="11" t="s">
        <v>36</v>
      </c>
      <c r="C153" s="13">
        <f>'Прил 1'!L2275</f>
        <v>1980.3000000000002</v>
      </c>
      <c r="D153" s="14">
        <f>'Прил 1'!O2275</f>
        <v>58</v>
      </c>
      <c r="E153" s="15"/>
      <c r="F153" s="15"/>
      <c r="G153" s="15"/>
      <c r="H153" s="14">
        <v>3</v>
      </c>
      <c r="I153" s="14">
        <f t="shared" si="51"/>
        <v>3</v>
      </c>
      <c r="J153" s="16"/>
      <c r="K153" s="16"/>
      <c r="L153" s="16"/>
      <c r="M153" s="13">
        <f>'Прил 1'!Q2275</f>
        <v>139175</v>
      </c>
      <c r="N153" s="17">
        <f>SUM(J153:M153)</f>
        <v>139175</v>
      </c>
    </row>
    <row r="154" spans="1:14" ht="15.75" x14ac:dyDescent="0.25">
      <c r="A154" s="12"/>
      <c r="B154" s="11" t="s">
        <v>37</v>
      </c>
      <c r="C154" s="13">
        <f>'Прил 1'!L3069</f>
        <v>1980.3000000000002</v>
      </c>
      <c r="D154" s="14">
        <f>'Прил 1'!O3069</f>
        <v>58</v>
      </c>
      <c r="E154" s="15"/>
      <c r="F154" s="15"/>
      <c r="G154" s="15"/>
      <c r="H154" s="14">
        <v>3</v>
      </c>
      <c r="I154" s="14">
        <f t="shared" si="51"/>
        <v>3</v>
      </c>
      <c r="J154" s="16"/>
      <c r="K154" s="16"/>
      <c r="L154" s="16"/>
      <c r="M154" s="13">
        <f>'Прил 1'!Q3069</f>
        <v>803685</v>
      </c>
      <c r="N154" s="17">
        <f>SUM(J154:M154)</f>
        <v>803685</v>
      </c>
    </row>
    <row r="155" spans="1:14" ht="31.5" x14ac:dyDescent="0.25">
      <c r="A155" s="21" t="s">
        <v>70</v>
      </c>
      <c r="B155" s="22" t="s">
        <v>504</v>
      </c>
      <c r="C155" s="9">
        <f t="shared" ref="C155:N155" si="52">C168+C164+C172+C156+C160</f>
        <v>24295.919999999998</v>
      </c>
      <c r="D155" s="8">
        <f t="shared" si="52"/>
        <v>789</v>
      </c>
      <c r="E155" s="8">
        <f t="shared" si="52"/>
        <v>0</v>
      </c>
      <c r="F155" s="8">
        <f t="shared" si="52"/>
        <v>0</v>
      </c>
      <c r="G155" s="8">
        <f t="shared" si="52"/>
        <v>0</v>
      </c>
      <c r="H155" s="8">
        <f t="shared" si="52"/>
        <v>28</v>
      </c>
      <c r="I155" s="8">
        <f t="shared" si="52"/>
        <v>28</v>
      </c>
      <c r="J155" s="8">
        <f t="shared" si="52"/>
        <v>0</v>
      </c>
      <c r="K155" s="8">
        <f t="shared" si="52"/>
        <v>0</v>
      </c>
      <c r="L155" s="9">
        <f t="shared" si="52"/>
        <v>0</v>
      </c>
      <c r="M155" s="9">
        <f t="shared" si="52"/>
        <v>44183416</v>
      </c>
      <c r="N155" s="9">
        <f t="shared" si="52"/>
        <v>44183416</v>
      </c>
    </row>
    <row r="156" spans="1:14" ht="31.5" x14ac:dyDescent="0.25">
      <c r="A156" s="10" t="s">
        <v>262</v>
      </c>
      <c r="B156" s="11" t="s">
        <v>508</v>
      </c>
      <c r="C156" s="9">
        <f>SUM(C157:C159)</f>
        <v>1677</v>
      </c>
      <c r="D156" s="8">
        <f>SUM(D157:D159)</f>
        <v>67</v>
      </c>
      <c r="E156" s="8"/>
      <c r="F156" s="8"/>
      <c r="G156" s="8"/>
      <c r="H156" s="8">
        <f>SUM(H157:H159)</f>
        <v>2</v>
      </c>
      <c r="I156" s="8">
        <f>SUM(I157:I159)</f>
        <v>2</v>
      </c>
      <c r="J156" s="9"/>
      <c r="K156" s="9"/>
      <c r="L156" s="9"/>
      <c r="M156" s="9">
        <f>SUM(M157:M159)</f>
        <v>1416516</v>
      </c>
      <c r="N156" s="9">
        <f>SUM(N157:N159)</f>
        <v>1416516</v>
      </c>
    </row>
    <row r="157" spans="1:14" ht="15.75" x14ac:dyDescent="0.25">
      <c r="A157" s="12"/>
      <c r="B157" s="11" t="s">
        <v>34</v>
      </c>
      <c r="C157" s="13">
        <f>'Прил 1'!L1465</f>
        <v>842</v>
      </c>
      <c r="D157" s="14">
        <f>'Прил 1'!O1465</f>
        <v>29</v>
      </c>
      <c r="E157" s="15"/>
      <c r="F157" s="15"/>
      <c r="G157" s="15"/>
      <c r="H157" s="14">
        <v>1</v>
      </c>
      <c r="I157" s="14">
        <f t="shared" ref="I157:I159" si="53">SUM(E157:H157)</f>
        <v>1</v>
      </c>
      <c r="J157" s="16"/>
      <c r="K157" s="16"/>
      <c r="L157" s="16"/>
      <c r="M157" s="13">
        <f>'Прил 1'!Q1465</f>
        <v>708258</v>
      </c>
      <c r="N157" s="17">
        <f>SUM(J157:M157)</f>
        <v>708258</v>
      </c>
    </row>
    <row r="158" spans="1:14" ht="15.75" x14ac:dyDescent="0.25">
      <c r="A158" s="12"/>
      <c r="B158" s="11" t="s">
        <v>36</v>
      </c>
      <c r="C158" s="13">
        <f>'Прил 1'!L2283</f>
        <v>835</v>
      </c>
      <c r="D158" s="14">
        <f>'Прил 1'!O2283</f>
        <v>38</v>
      </c>
      <c r="E158" s="15"/>
      <c r="F158" s="15"/>
      <c r="G158" s="15"/>
      <c r="H158" s="14">
        <v>1</v>
      </c>
      <c r="I158" s="14">
        <f t="shared" si="53"/>
        <v>1</v>
      </c>
      <c r="J158" s="16"/>
      <c r="K158" s="16"/>
      <c r="L158" s="16"/>
      <c r="M158" s="13">
        <f>'Прил 1'!Q2283</f>
        <v>708258</v>
      </c>
      <c r="N158" s="17">
        <f>SUM(J158:M158)</f>
        <v>708258</v>
      </c>
    </row>
    <row r="159" spans="1:14" ht="15.75" x14ac:dyDescent="0.25">
      <c r="A159" s="12"/>
      <c r="B159" s="11" t="s">
        <v>37</v>
      </c>
      <c r="C159" s="13">
        <f>'Прил 1'!L3077</f>
        <v>0</v>
      </c>
      <c r="D159" s="14">
        <f>'Прил 1'!O3077</f>
        <v>0</v>
      </c>
      <c r="E159" s="15"/>
      <c r="F159" s="15"/>
      <c r="G159" s="15"/>
      <c r="H159" s="14">
        <v>0</v>
      </c>
      <c r="I159" s="14">
        <f t="shared" si="53"/>
        <v>0</v>
      </c>
      <c r="J159" s="16"/>
      <c r="K159" s="16"/>
      <c r="L159" s="16"/>
      <c r="M159" s="13">
        <f>'Прил 1'!Q3077</f>
        <v>0</v>
      </c>
      <c r="N159" s="17">
        <f>SUM(J159:M159)</f>
        <v>0</v>
      </c>
    </row>
    <row r="160" spans="1:14" ht="31.5" x14ac:dyDescent="0.25">
      <c r="A160" s="10" t="s">
        <v>264</v>
      </c>
      <c r="B160" s="11" t="s">
        <v>509</v>
      </c>
      <c r="C160" s="9">
        <f>SUM(C161:C163)</f>
        <v>16706.72</v>
      </c>
      <c r="D160" s="8">
        <f>SUM(D161:D163)</f>
        <v>492</v>
      </c>
      <c r="E160" s="8"/>
      <c r="F160" s="8"/>
      <c r="G160" s="8"/>
      <c r="H160" s="8">
        <f>SUM(H161:H163)</f>
        <v>16</v>
      </c>
      <c r="I160" s="8">
        <f>SUM(I161:I163)</f>
        <v>16</v>
      </c>
      <c r="J160" s="9"/>
      <c r="K160" s="9"/>
      <c r="L160" s="9"/>
      <c r="M160" s="9">
        <f>SUM(M161:M163)</f>
        <v>18791827</v>
      </c>
      <c r="N160" s="9">
        <f>SUM(N161:N163)</f>
        <v>18791827</v>
      </c>
    </row>
    <row r="161" spans="1:14" ht="15.75" x14ac:dyDescent="0.25">
      <c r="A161" s="12"/>
      <c r="B161" s="11" t="s">
        <v>34</v>
      </c>
      <c r="C161" s="13">
        <f>'Прил 1'!L1468</f>
        <v>3769.62</v>
      </c>
      <c r="D161" s="14">
        <f>'Прил 1'!O1468</f>
        <v>96</v>
      </c>
      <c r="E161" s="15"/>
      <c r="F161" s="15"/>
      <c r="G161" s="15"/>
      <c r="H161" s="14">
        <v>2</v>
      </c>
      <c r="I161" s="14">
        <f t="shared" ref="I161:I163" si="54">SUM(E161:H161)</f>
        <v>2</v>
      </c>
      <c r="J161" s="16"/>
      <c r="K161" s="16"/>
      <c r="L161" s="16"/>
      <c r="M161" s="13">
        <f>'Прил 1'!Q1468</f>
        <v>5754803</v>
      </c>
      <c r="N161" s="17">
        <f>SUM(J161:M161)</f>
        <v>5754803</v>
      </c>
    </row>
    <row r="162" spans="1:14" ht="15.75" x14ac:dyDescent="0.25">
      <c r="A162" s="12"/>
      <c r="B162" s="11" t="s">
        <v>36</v>
      </c>
      <c r="C162" s="13">
        <f>'Прил 1'!L2286</f>
        <v>8180.96</v>
      </c>
      <c r="D162" s="14">
        <f>'Прил 1'!O2286</f>
        <v>242</v>
      </c>
      <c r="E162" s="15"/>
      <c r="F162" s="15"/>
      <c r="G162" s="15"/>
      <c r="H162" s="14">
        <v>9</v>
      </c>
      <c r="I162" s="14">
        <f t="shared" si="54"/>
        <v>9</v>
      </c>
      <c r="J162" s="16"/>
      <c r="K162" s="16"/>
      <c r="L162" s="16"/>
      <c r="M162" s="13">
        <f>'Прил 1'!Q2286</f>
        <v>6345932</v>
      </c>
      <c r="N162" s="17">
        <f>SUM(J162:M162)</f>
        <v>6345932</v>
      </c>
    </row>
    <row r="163" spans="1:14" ht="15.75" x14ac:dyDescent="0.25">
      <c r="A163" s="12"/>
      <c r="B163" s="11" t="s">
        <v>37</v>
      </c>
      <c r="C163" s="13">
        <f>'Прил 1'!L3078</f>
        <v>4756.1400000000003</v>
      </c>
      <c r="D163" s="14">
        <f>'Прил 1'!O3078</f>
        <v>154</v>
      </c>
      <c r="E163" s="15"/>
      <c r="F163" s="15"/>
      <c r="G163" s="15"/>
      <c r="H163" s="14">
        <v>5</v>
      </c>
      <c r="I163" s="14">
        <f t="shared" si="54"/>
        <v>5</v>
      </c>
      <c r="J163" s="16"/>
      <c r="K163" s="16"/>
      <c r="L163" s="16"/>
      <c r="M163" s="13">
        <f>'Прил 1'!Q3078</f>
        <v>6691092</v>
      </c>
      <c r="N163" s="17">
        <f>SUM(J163:M163)</f>
        <v>6691092</v>
      </c>
    </row>
    <row r="164" spans="1:14" ht="31.5" x14ac:dyDescent="0.25">
      <c r="A164" s="10" t="s">
        <v>272</v>
      </c>
      <c r="B164" s="11" t="s">
        <v>506</v>
      </c>
      <c r="C164" s="9">
        <f>SUM(C165:C167)</f>
        <v>4461.7999999999993</v>
      </c>
      <c r="D164" s="8">
        <f>SUM(D165:D167)</f>
        <v>166</v>
      </c>
      <c r="E164" s="8"/>
      <c r="F164" s="8"/>
      <c r="G164" s="8"/>
      <c r="H164" s="8">
        <f>SUM(H165:H167)</f>
        <v>8</v>
      </c>
      <c r="I164" s="8">
        <f>SUM(I165:I167)</f>
        <v>8</v>
      </c>
      <c r="J164" s="9"/>
      <c r="K164" s="9"/>
      <c r="L164" s="9"/>
      <c r="M164" s="9">
        <f>SUM(M165:M167)</f>
        <v>11346397</v>
      </c>
      <c r="N164" s="9">
        <f>SUM(N165:N167)</f>
        <v>11346397</v>
      </c>
    </row>
    <row r="165" spans="1:14" ht="15.75" x14ac:dyDescent="0.25">
      <c r="A165" s="12"/>
      <c r="B165" s="11" t="s">
        <v>34</v>
      </c>
      <c r="C165" s="13">
        <f>'Прил 1'!L1475</f>
        <v>2230.8999999999996</v>
      </c>
      <c r="D165" s="14">
        <f>'Прил 1'!O1475</f>
        <v>83</v>
      </c>
      <c r="E165" s="15"/>
      <c r="F165" s="15"/>
      <c r="G165" s="15"/>
      <c r="H165" s="14">
        <v>4</v>
      </c>
      <c r="I165" s="14">
        <f t="shared" ref="I165:I167" si="55">SUM(E165:H165)</f>
        <v>4</v>
      </c>
      <c r="J165" s="16"/>
      <c r="K165" s="16"/>
      <c r="L165" s="16"/>
      <c r="M165" s="13">
        <f>'Прил 1'!Q1475</f>
        <v>424661</v>
      </c>
      <c r="N165" s="17">
        <f>SUM(J165:M165)</f>
        <v>424661</v>
      </c>
    </row>
    <row r="166" spans="1:14" ht="15.75" x14ac:dyDescent="0.25">
      <c r="A166" s="12"/>
      <c r="B166" s="11" t="s">
        <v>36</v>
      </c>
      <c r="C166" s="13">
        <f>'Прил 1'!L2307</f>
        <v>1385.5</v>
      </c>
      <c r="D166" s="14">
        <f>'Прил 1'!O2307</f>
        <v>57</v>
      </c>
      <c r="E166" s="15"/>
      <c r="F166" s="15"/>
      <c r="G166" s="15"/>
      <c r="H166" s="14">
        <v>3</v>
      </c>
      <c r="I166" s="14">
        <f t="shared" si="55"/>
        <v>3</v>
      </c>
      <c r="J166" s="16"/>
      <c r="K166" s="16"/>
      <c r="L166" s="16"/>
      <c r="M166" s="13">
        <f>'Прил 1'!Q2307</f>
        <v>7767645</v>
      </c>
      <c r="N166" s="17">
        <f>SUM(J166:M166)</f>
        <v>7767645</v>
      </c>
    </row>
    <row r="167" spans="1:14" ht="15.75" x14ac:dyDescent="0.25">
      <c r="A167" s="12"/>
      <c r="B167" s="11" t="s">
        <v>37</v>
      </c>
      <c r="C167" s="13">
        <f>'Прил 1'!L3090</f>
        <v>845.4</v>
      </c>
      <c r="D167" s="14">
        <f>'Прил 1'!O3090</f>
        <v>26</v>
      </c>
      <c r="E167" s="15"/>
      <c r="F167" s="14"/>
      <c r="G167" s="14"/>
      <c r="H167" s="14">
        <v>1</v>
      </c>
      <c r="I167" s="14">
        <f t="shared" si="55"/>
        <v>1</v>
      </c>
      <c r="J167" s="16"/>
      <c r="K167" s="16"/>
      <c r="L167" s="13"/>
      <c r="M167" s="13">
        <f>'Прил 1'!Q3090</f>
        <v>3154091</v>
      </c>
      <c r="N167" s="17">
        <f>SUM(J167:M167)</f>
        <v>3154091</v>
      </c>
    </row>
    <row r="168" spans="1:14" ht="31.5" x14ac:dyDescent="0.25">
      <c r="A168" s="10" t="s">
        <v>568</v>
      </c>
      <c r="B168" s="11" t="s">
        <v>505</v>
      </c>
      <c r="C168" s="9">
        <f>SUM(C169:C171)</f>
        <v>1450.4</v>
      </c>
      <c r="D168" s="8">
        <f>SUM(D169:D171)</f>
        <v>64</v>
      </c>
      <c r="E168" s="8"/>
      <c r="F168" s="8"/>
      <c r="G168" s="8"/>
      <c r="H168" s="8">
        <f>SUM(H169:H171)</f>
        <v>2</v>
      </c>
      <c r="I168" s="8">
        <f>SUM(I169:I171)</f>
        <v>2</v>
      </c>
      <c r="J168" s="9"/>
      <c r="K168" s="9"/>
      <c r="L168" s="9"/>
      <c r="M168" s="9">
        <f>SUM(M169:M171)</f>
        <v>12628676</v>
      </c>
      <c r="N168" s="9">
        <f>SUM(N169:N171)</f>
        <v>12628676</v>
      </c>
    </row>
    <row r="169" spans="1:14" ht="15.75" x14ac:dyDescent="0.25">
      <c r="A169" s="12"/>
      <c r="B169" s="11" t="s">
        <v>34</v>
      </c>
      <c r="C169" s="13">
        <f>'Прил 1'!L1487</f>
        <v>725.2</v>
      </c>
      <c r="D169" s="14">
        <f>'Прил 1'!O1487</f>
        <v>32</v>
      </c>
      <c r="E169" s="15"/>
      <c r="F169" s="15"/>
      <c r="G169" s="15"/>
      <c r="H169" s="14">
        <v>1</v>
      </c>
      <c r="I169" s="14">
        <f t="shared" ref="I169:I171" si="56">SUM(E169:H169)</f>
        <v>1</v>
      </c>
      <c r="J169" s="16"/>
      <c r="K169" s="16"/>
      <c r="L169" s="16"/>
      <c r="M169" s="13">
        <f>'Прил 1'!Q1487</f>
        <v>362121</v>
      </c>
      <c r="N169" s="17">
        <f>SUM(J169:M169)</f>
        <v>362121</v>
      </c>
    </row>
    <row r="170" spans="1:14" ht="15.75" x14ac:dyDescent="0.25">
      <c r="A170" s="12"/>
      <c r="B170" s="11" t="s">
        <v>36</v>
      </c>
      <c r="C170" s="13">
        <f>'Прил 1'!L2316</f>
        <v>725.2</v>
      </c>
      <c r="D170" s="14">
        <f>'Прил 1'!O2316</f>
        <v>32</v>
      </c>
      <c r="E170" s="15"/>
      <c r="F170" s="15"/>
      <c r="G170" s="15"/>
      <c r="H170" s="14">
        <v>1</v>
      </c>
      <c r="I170" s="14">
        <f t="shared" si="56"/>
        <v>1</v>
      </c>
      <c r="J170" s="16"/>
      <c r="K170" s="16"/>
      <c r="L170" s="16"/>
      <c r="M170" s="13">
        <f>'Прил 1'!Q2316</f>
        <v>12266555</v>
      </c>
      <c r="N170" s="17">
        <f>SUM(J170:M170)</f>
        <v>12266555</v>
      </c>
    </row>
    <row r="171" spans="1:14" ht="15.75" x14ac:dyDescent="0.25">
      <c r="A171" s="12"/>
      <c r="B171" s="11" t="s">
        <v>37</v>
      </c>
      <c r="C171" s="13">
        <f>'Прил 1'!L3094</f>
        <v>0</v>
      </c>
      <c r="D171" s="14">
        <f>'Прил 1'!O3094</f>
        <v>0</v>
      </c>
      <c r="E171" s="15"/>
      <c r="F171" s="15"/>
      <c r="G171" s="15"/>
      <c r="H171" s="14">
        <v>0</v>
      </c>
      <c r="I171" s="14">
        <f t="shared" si="56"/>
        <v>0</v>
      </c>
      <c r="J171" s="16"/>
      <c r="K171" s="16"/>
      <c r="L171" s="16"/>
      <c r="M171" s="13">
        <f>'Прил 1'!Q3094</f>
        <v>0</v>
      </c>
      <c r="N171" s="17">
        <f>SUM(J171:M171)</f>
        <v>0</v>
      </c>
    </row>
    <row r="172" spans="1:14" ht="31.5" x14ac:dyDescent="0.25">
      <c r="A172" s="10" t="s">
        <v>569</v>
      </c>
      <c r="B172" s="11" t="s">
        <v>507</v>
      </c>
      <c r="C172" s="9">
        <f>SUM(C173:C175)</f>
        <v>0</v>
      </c>
      <c r="D172" s="8">
        <f>SUM(D173:D175)</f>
        <v>0</v>
      </c>
      <c r="E172" s="8"/>
      <c r="F172" s="8"/>
      <c r="G172" s="8"/>
      <c r="H172" s="8">
        <f>SUM(H173:H175)</f>
        <v>0</v>
      </c>
      <c r="I172" s="8">
        <f>SUM(I173:I175)</f>
        <v>0</v>
      </c>
      <c r="J172" s="9"/>
      <c r="K172" s="9"/>
      <c r="L172" s="9"/>
      <c r="M172" s="9">
        <f>SUM(M173:M175)</f>
        <v>0</v>
      </c>
      <c r="N172" s="9">
        <f>SUM(N173:N175)</f>
        <v>0</v>
      </c>
    </row>
    <row r="173" spans="1:14" ht="15.75" x14ac:dyDescent="0.25">
      <c r="A173" s="12"/>
      <c r="B173" s="11" t="s">
        <v>34</v>
      </c>
      <c r="C173" s="13">
        <f>'Прил 1'!L1492</f>
        <v>0</v>
      </c>
      <c r="D173" s="14">
        <f>'Прил 1'!O1492</f>
        <v>0</v>
      </c>
      <c r="E173" s="15"/>
      <c r="F173" s="15"/>
      <c r="G173" s="15"/>
      <c r="H173" s="14">
        <v>0</v>
      </c>
      <c r="I173" s="14">
        <f t="shared" ref="I173:I175" si="57">SUM(E173:H173)</f>
        <v>0</v>
      </c>
      <c r="J173" s="16"/>
      <c r="K173" s="16"/>
      <c r="L173" s="16"/>
      <c r="M173" s="13">
        <f>'Прил 1'!Q1492</f>
        <v>0</v>
      </c>
      <c r="N173" s="17">
        <f>SUM(J173:M173)</f>
        <v>0</v>
      </c>
    </row>
    <row r="174" spans="1:14" ht="15.75" x14ac:dyDescent="0.25">
      <c r="A174" s="12"/>
      <c r="B174" s="11" t="s">
        <v>36</v>
      </c>
      <c r="C174" s="13">
        <f>'Прил 1'!L2321</f>
        <v>0</v>
      </c>
      <c r="D174" s="14">
        <f>'Прил 1'!O2321</f>
        <v>0</v>
      </c>
      <c r="E174" s="15"/>
      <c r="F174" s="15"/>
      <c r="G174" s="15"/>
      <c r="H174" s="14">
        <v>0</v>
      </c>
      <c r="I174" s="14">
        <f t="shared" si="57"/>
        <v>0</v>
      </c>
      <c r="J174" s="16"/>
      <c r="K174" s="16"/>
      <c r="L174" s="16"/>
      <c r="M174" s="13">
        <f>'Прил 1'!Q2321</f>
        <v>0</v>
      </c>
      <c r="N174" s="17">
        <f>SUM(J174:M174)</f>
        <v>0</v>
      </c>
    </row>
    <row r="175" spans="1:14" ht="15.75" x14ac:dyDescent="0.25">
      <c r="A175" s="12"/>
      <c r="B175" s="11" t="s">
        <v>37</v>
      </c>
      <c r="C175" s="13">
        <f>'Прил 1'!L3095</f>
        <v>0</v>
      </c>
      <c r="D175" s="14">
        <f>'Прил 1'!O3095</f>
        <v>0</v>
      </c>
      <c r="E175" s="15"/>
      <c r="F175" s="15"/>
      <c r="G175" s="25"/>
      <c r="H175" s="14">
        <v>0</v>
      </c>
      <c r="I175" s="14">
        <f t="shared" si="57"/>
        <v>0</v>
      </c>
      <c r="J175" s="16"/>
      <c r="K175" s="16"/>
      <c r="L175" s="16"/>
      <c r="M175" s="13">
        <f>'Прил 1'!Q3095</f>
        <v>0</v>
      </c>
      <c r="N175" s="17">
        <f>SUM(J175:M175)</f>
        <v>0</v>
      </c>
    </row>
    <row r="176" spans="1:14" ht="31.5" x14ac:dyDescent="0.25">
      <c r="A176" s="21" t="s">
        <v>522</v>
      </c>
      <c r="B176" s="22" t="s">
        <v>511</v>
      </c>
      <c r="C176" s="9">
        <f t="shared" ref="C176:N176" si="58">C177+C181+C193+C189+C185+C197</f>
        <v>80317.8</v>
      </c>
      <c r="D176" s="8">
        <f t="shared" si="58"/>
        <v>2166</v>
      </c>
      <c r="E176" s="9">
        <f t="shared" si="58"/>
        <v>0</v>
      </c>
      <c r="F176" s="9">
        <f t="shared" si="58"/>
        <v>0</v>
      </c>
      <c r="G176" s="9">
        <f t="shared" si="58"/>
        <v>0</v>
      </c>
      <c r="H176" s="8">
        <f t="shared" si="58"/>
        <v>37</v>
      </c>
      <c r="I176" s="8">
        <f t="shared" si="58"/>
        <v>37</v>
      </c>
      <c r="J176" s="9">
        <f t="shared" si="58"/>
        <v>0</v>
      </c>
      <c r="K176" s="9">
        <f t="shared" si="58"/>
        <v>0</v>
      </c>
      <c r="L176" s="9">
        <f t="shared" si="58"/>
        <v>0</v>
      </c>
      <c r="M176" s="9">
        <f t="shared" si="58"/>
        <v>89266134</v>
      </c>
      <c r="N176" s="9">
        <f t="shared" si="58"/>
        <v>89266134</v>
      </c>
    </row>
    <row r="177" spans="1:14" ht="31.5" x14ac:dyDescent="0.25">
      <c r="A177" s="10" t="s">
        <v>277</v>
      </c>
      <c r="B177" s="11" t="s">
        <v>512</v>
      </c>
      <c r="C177" s="9">
        <f>SUM(C178:C180)</f>
        <v>10033.799999999999</v>
      </c>
      <c r="D177" s="8">
        <f>SUM(D178:D180)</f>
        <v>150</v>
      </c>
      <c r="E177" s="8"/>
      <c r="F177" s="8"/>
      <c r="G177" s="8"/>
      <c r="H177" s="8">
        <f>SUM(H178:H180)</f>
        <v>3</v>
      </c>
      <c r="I177" s="8">
        <f>SUM(I178:I180)</f>
        <v>3</v>
      </c>
      <c r="J177" s="9"/>
      <c r="K177" s="9"/>
      <c r="L177" s="9"/>
      <c r="M177" s="9">
        <f>SUM(M178:M180)</f>
        <v>7588132</v>
      </c>
      <c r="N177" s="9">
        <f>SUM(N178:N180)</f>
        <v>7588132</v>
      </c>
    </row>
    <row r="178" spans="1:14" ht="15.75" x14ac:dyDescent="0.25">
      <c r="A178" s="12"/>
      <c r="B178" s="11" t="s">
        <v>34</v>
      </c>
      <c r="C178" s="13">
        <f>'Прил 1'!L1494</f>
        <v>610.4</v>
      </c>
      <c r="D178" s="14">
        <f>'Прил 1'!O1494</f>
        <v>10</v>
      </c>
      <c r="E178" s="15"/>
      <c r="F178" s="15"/>
      <c r="G178" s="15"/>
      <c r="H178" s="14">
        <v>1</v>
      </c>
      <c r="I178" s="14">
        <f t="shared" ref="I178:I180" si="59">SUM(E178:H178)</f>
        <v>1</v>
      </c>
      <c r="J178" s="16"/>
      <c r="K178" s="16"/>
      <c r="L178" s="16"/>
      <c r="M178" s="13">
        <f>'Прил 1'!Q1494</f>
        <v>3516875</v>
      </c>
      <c r="N178" s="17">
        <f>SUM(J178:M178)</f>
        <v>3516875</v>
      </c>
    </row>
    <row r="179" spans="1:14" ht="15.75" x14ac:dyDescent="0.25">
      <c r="A179" s="12"/>
      <c r="B179" s="11" t="s">
        <v>36</v>
      </c>
      <c r="C179" s="13">
        <f>'Прил 1'!L2323</f>
        <v>4711.7</v>
      </c>
      <c r="D179" s="14">
        <f>'Прил 1'!O2323</f>
        <v>70</v>
      </c>
      <c r="E179" s="15"/>
      <c r="F179" s="15"/>
      <c r="G179" s="15"/>
      <c r="H179" s="14">
        <v>1</v>
      </c>
      <c r="I179" s="14">
        <f t="shared" si="59"/>
        <v>1</v>
      </c>
      <c r="J179" s="16"/>
      <c r="K179" s="16"/>
      <c r="L179" s="16"/>
      <c r="M179" s="13">
        <f>'Прил 1'!Q2323</f>
        <v>1482513</v>
      </c>
      <c r="N179" s="17">
        <f>SUM(J179:M179)</f>
        <v>1482513</v>
      </c>
    </row>
    <row r="180" spans="1:14" ht="15.75" x14ac:dyDescent="0.25">
      <c r="A180" s="12"/>
      <c r="B180" s="11" t="s">
        <v>37</v>
      </c>
      <c r="C180" s="13">
        <f>'Прил 1'!L3097</f>
        <v>4711.7</v>
      </c>
      <c r="D180" s="14">
        <f>'Прил 1'!O3097</f>
        <v>70</v>
      </c>
      <c r="E180" s="15"/>
      <c r="F180" s="15"/>
      <c r="G180" s="15"/>
      <c r="H180" s="14">
        <v>1</v>
      </c>
      <c r="I180" s="14">
        <f t="shared" si="59"/>
        <v>1</v>
      </c>
      <c r="J180" s="16"/>
      <c r="K180" s="16"/>
      <c r="L180" s="16"/>
      <c r="M180" s="13">
        <f>'Прил 1'!Q3097</f>
        <v>2588744</v>
      </c>
      <c r="N180" s="17">
        <f>SUM(J180:M180)</f>
        <v>2588744</v>
      </c>
    </row>
    <row r="181" spans="1:14" ht="31.5" x14ac:dyDescent="0.25">
      <c r="A181" s="10" t="s">
        <v>280</v>
      </c>
      <c r="B181" s="11" t="s">
        <v>513</v>
      </c>
      <c r="C181" s="9">
        <f>SUM(C182:C184)</f>
        <v>13625.7</v>
      </c>
      <c r="D181" s="8">
        <f>SUM(D182:D184)</f>
        <v>355</v>
      </c>
      <c r="E181" s="8"/>
      <c r="F181" s="8"/>
      <c r="G181" s="8"/>
      <c r="H181" s="8">
        <f>SUM(H182:H184)</f>
        <v>4</v>
      </c>
      <c r="I181" s="8">
        <f>SUM(I182:I184)</f>
        <v>4</v>
      </c>
      <c r="J181" s="9"/>
      <c r="K181" s="9"/>
      <c r="L181" s="9"/>
      <c r="M181" s="9">
        <f>SUM(M182:M184)</f>
        <v>9641140</v>
      </c>
      <c r="N181" s="9">
        <f>SUM(N182:N184)</f>
        <v>9641140</v>
      </c>
    </row>
    <row r="182" spans="1:14" ht="15.75" x14ac:dyDescent="0.25">
      <c r="A182" s="12"/>
      <c r="B182" s="11" t="s">
        <v>34</v>
      </c>
      <c r="C182" s="13">
        <f>'Прил 1'!L1497</f>
        <v>6708.4000000000005</v>
      </c>
      <c r="D182" s="14">
        <f>'Прил 1'!O1497</f>
        <v>189</v>
      </c>
      <c r="E182" s="15"/>
      <c r="F182" s="15"/>
      <c r="G182" s="15"/>
      <c r="H182" s="14">
        <v>2</v>
      </c>
      <c r="I182" s="14">
        <f t="shared" ref="I182:I184" si="60">SUM(E182:H182)</f>
        <v>2</v>
      </c>
      <c r="J182" s="16"/>
      <c r="K182" s="16"/>
      <c r="L182" s="16"/>
      <c r="M182" s="13">
        <f>'Прил 1'!Q1497</f>
        <v>2599242</v>
      </c>
      <c r="N182" s="17">
        <f>SUM(J182:M182)</f>
        <v>2599242</v>
      </c>
    </row>
    <row r="183" spans="1:14" ht="15.75" x14ac:dyDescent="0.25">
      <c r="A183" s="12"/>
      <c r="B183" s="11" t="s">
        <v>36</v>
      </c>
      <c r="C183" s="13">
        <f>'Прил 1'!L2326</f>
        <v>2247.6</v>
      </c>
      <c r="D183" s="14">
        <f>'Прил 1'!O2326</f>
        <v>52</v>
      </c>
      <c r="E183" s="15"/>
      <c r="F183" s="15"/>
      <c r="G183" s="15"/>
      <c r="H183" s="14">
        <v>1</v>
      </c>
      <c r="I183" s="14">
        <f t="shared" si="60"/>
        <v>1</v>
      </c>
      <c r="J183" s="16"/>
      <c r="K183" s="16"/>
      <c r="L183" s="16"/>
      <c r="M183" s="13">
        <f>'Прил 1'!Q2326</f>
        <v>6608083</v>
      </c>
      <c r="N183" s="17">
        <f>SUM(J183:M183)</f>
        <v>6608083</v>
      </c>
    </row>
    <row r="184" spans="1:14" ht="15.75" x14ac:dyDescent="0.25">
      <c r="A184" s="12"/>
      <c r="B184" s="11" t="s">
        <v>37</v>
      </c>
      <c r="C184" s="13">
        <f>'Прил 1'!L3100</f>
        <v>4669.7</v>
      </c>
      <c r="D184" s="14">
        <f>'Прил 1'!O3100</f>
        <v>114</v>
      </c>
      <c r="E184" s="15"/>
      <c r="F184" s="15"/>
      <c r="G184" s="15"/>
      <c r="H184" s="14">
        <v>1</v>
      </c>
      <c r="I184" s="14">
        <f t="shared" si="60"/>
        <v>1</v>
      </c>
      <c r="J184" s="16"/>
      <c r="K184" s="16"/>
      <c r="L184" s="16"/>
      <c r="M184" s="13">
        <f>'Прил 1'!Q3100</f>
        <v>433815</v>
      </c>
      <c r="N184" s="17">
        <f>SUM(J184:M184)</f>
        <v>433815</v>
      </c>
    </row>
    <row r="185" spans="1:14" ht="31.5" x14ac:dyDescent="0.25">
      <c r="A185" s="10" t="s">
        <v>286</v>
      </c>
      <c r="B185" s="11" t="s">
        <v>516</v>
      </c>
      <c r="C185" s="9">
        <f>SUM(C186:C188)</f>
        <v>13411.9</v>
      </c>
      <c r="D185" s="8">
        <f>SUM(D186:D188)</f>
        <v>453</v>
      </c>
      <c r="E185" s="8"/>
      <c r="F185" s="8"/>
      <c r="G185" s="8"/>
      <c r="H185" s="8">
        <f>SUM(H186:H188)</f>
        <v>11</v>
      </c>
      <c r="I185" s="8">
        <f>SUM(I186:I188)</f>
        <v>11</v>
      </c>
      <c r="J185" s="9"/>
      <c r="K185" s="9"/>
      <c r="L185" s="9"/>
      <c r="M185" s="9">
        <f>SUM(M186:M188)</f>
        <v>19062654</v>
      </c>
      <c r="N185" s="9">
        <f>SUM(N186:N188)</f>
        <v>19062654</v>
      </c>
    </row>
    <row r="186" spans="1:14" ht="15.75" x14ac:dyDescent="0.25">
      <c r="A186" s="12"/>
      <c r="B186" s="11" t="s">
        <v>34</v>
      </c>
      <c r="C186" s="13">
        <f>'Прил 1'!L1502</f>
        <v>2060.8000000000002</v>
      </c>
      <c r="D186" s="14">
        <f>'Прил 1'!O1502</f>
        <v>76</v>
      </c>
      <c r="E186" s="15"/>
      <c r="F186" s="15"/>
      <c r="G186" s="15"/>
      <c r="H186" s="14">
        <v>3</v>
      </c>
      <c r="I186" s="14">
        <f t="shared" ref="I186:I188" si="61">SUM(E186:H186)</f>
        <v>3</v>
      </c>
      <c r="J186" s="16"/>
      <c r="K186" s="16"/>
      <c r="L186" s="16"/>
      <c r="M186" s="13">
        <f>'Прил 1'!Q1502</f>
        <v>1468785</v>
      </c>
      <c r="N186" s="17">
        <f>SUM(J186:M186)</f>
        <v>1468785</v>
      </c>
    </row>
    <row r="187" spans="1:14" ht="15.75" x14ac:dyDescent="0.25">
      <c r="A187" s="12"/>
      <c r="B187" s="11" t="s">
        <v>36</v>
      </c>
      <c r="C187" s="13">
        <f>'Прил 1'!L2329</f>
        <v>8120.2</v>
      </c>
      <c r="D187" s="14">
        <f>'Прил 1'!O2329</f>
        <v>264</v>
      </c>
      <c r="E187" s="15"/>
      <c r="F187" s="15"/>
      <c r="G187" s="15"/>
      <c r="H187" s="14">
        <v>6</v>
      </c>
      <c r="I187" s="14">
        <f t="shared" si="61"/>
        <v>6</v>
      </c>
      <c r="J187" s="16"/>
      <c r="K187" s="16"/>
      <c r="L187" s="16"/>
      <c r="M187" s="13">
        <f>'Прил 1'!Q2329</f>
        <v>11818504</v>
      </c>
      <c r="N187" s="17">
        <f>SUM(J187:M187)</f>
        <v>11818504</v>
      </c>
    </row>
    <row r="188" spans="1:14" ht="15.75" x14ac:dyDescent="0.25">
      <c r="A188" s="12"/>
      <c r="B188" s="11" t="s">
        <v>37</v>
      </c>
      <c r="C188" s="13">
        <f>'Прил 1'!L3103</f>
        <v>3230.9</v>
      </c>
      <c r="D188" s="14">
        <f>'Прил 1'!O3103</f>
        <v>113</v>
      </c>
      <c r="E188" s="15"/>
      <c r="F188" s="15"/>
      <c r="G188" s="15"/>
      <c r="H188" s="14">
        <v>2</v>
      </c>
      <c r="I188" s="14">
        <f t="shared" si="61"/>
        <v>2</v>
      </c>
      <c r="J188" s="16"/>
      <c r="K188" s="16"/>
      <c r="L188" s="16"/>
      <c r="M188" s="13">
        <f>'Прил 1'!Q3103</f>
        <v>5775365</v>
      </c>
      <c r="N188" s="17">
        <f>SUM(J188:M188)</f>
        <v>5775365</v>
      </c>
    </row>
    <row r="189" spans="1:14" ht="31.5" x14ac:dyDescent="0.25">
      <c r="A189" s="10" t="s">
        <v>287</v>
      </c>
      <c r="B189" s="11" t="s">
        <v>515</v>
      </c>
      <c r="C189" s="9">
        <f>SUM(C190:C192)</f>
        <v>23802.5</v>
      </c>
      <c r="D189" s="8">
        <f>SUM(D190:D192)</f>
        <v>561</v>
      </c>
      <c r="E189" s="8"/>
      <c r="F189" s="8"/>
      <c r="G189" s="8"/>
      <c r="H189" s="8">
        <f>SUM(H190:H192)</f>
        <v>6</v>
      </c>
      <c r="I189" s="8">
        <f>SUM(I190:I192)</f>
        <v>6</v>
      </c>
      <c r="J189" s="9"/>
      <c r="K189" s="9"/>
      <c r="L189" s="9"/>
      <c r="M189" s="9">
        <f>SUM(M190:M192)</f>
        <v>24897503</v>
      </c>
      <c r="N189" s="9">
        <f>SUM(N190:N192)</f>
        <v>24897503</v>
      </c>
    </row>
    <row r="190" spans="1:14" ht="15.75" x14ac:dyDescent="0.25">
      <c r="A190" s="12"/>
      <c r="B190" s="11" t="s">
        <v>34</v>
      </c>
      <c r="C190" s="13">
        <f>'Прил 1'!L1511</f>
        <v>0</v>
      </c>
      <c r="D190" s="14">
        <f>'Прил 1'!O1511</f>
        <v>0</v>
      </c>
      <c r="E190" s="15"/>
      <c r="F190" s="15"/>
      <c r="G190" s="15"/>
      <c r="H190" s="14">
        <v>0</v>
      </c>
      <c r="I190" s="14">
        <f t="shared" ref="I190:I192" si="62">SUM(E190:H190)</f>
        <v>0</v>
      </c>
      <c r="J190" s="16"/>
      <c r="K190" s="16"/>
      <c r="L190" s="16"/>
      <c r="M190" s="13">
        <f>'Прил 1'!Q1511</f>
        <v>0</v>
      </c>
      <c r="N190" s="17">
        <f>SUM(J190:M190)</f>
        <v>0</v>
      </c>
    </row>
    <row r="191" spans="1:14" ht="15.75" x14ac:dyDescent="0.25">
      <c r="A191" s="12"/>
      <c r="B191" s="11" t="s">
        <v>36</v>
      </c>
      <c r="C191" s="13">
        <f>'Прил 1'!L2343</f>
        <v>16765.8</v>
      </c>
      <c r="D191" s="14">
        <f>'Прил 1'!O2343</f>
        <v>388</v>
      </c>
      <c r="E191" s="15"/>
      <c r="F191" s="15"/>
      <c r="G191" s="15"/>
      <c r="H191" s="14">
        <v>4</v>
      </c>
      <c r="I191" s="14">
        <f t="shared" si="62"/>
        <v>4</v>
      </c>
      <c r="J191" s="16"/>
      <c r="K191" s="16"/>
      <c r="L191" s="16"/>
      <c r="M191" s="13">
        <f>'Прил 1'!Q2343</f>
        <v>16047319</v>
      </c>
      <c r="N191" s="17">
        <f>SUM(J191:M191)</f>
        <v>16047319</v>
      </c>
    </row>
    <row r="192" spans="1:14" ht="15.75" x14ac:dyDescent="0.25">
      <c r="A192" s="12"/>
      <c r="B192" s="11" t="s">
        <v>37</v>
      </c>
      <c r="C192" s="13">
        <f>'Прил 1'!L3109</f>
        <v>7036.7</v>
      </c>
      <c r="D192" s="14">
        <f>'Прил 1'!O3109</f>
        <v>173</v>
      </c>
      <c r="E192" s="15"/>
      <c r="F192" s="15"/>
      <c r="G192" s="15"/>
      <c r="H192" s="14">
        <v>2</v>
      </c>
      <c r="I192" s="14">
        <f t="shared" si="62"/>
        <v>2</v>
      </c>
      <c r="J192" s="16"/>
      <c r="K192" s="16"/>
      <c r="L192" s="16"/>
      <c r="M192" s="13">
        <f>'Прил 1'!Q3109</f>
        <v>8850184</v>
      </c>
      <c r="N192" s="17">
        <f>SUM(J192:M192)</f>
        <v>8850184</v>
      </c>
    </row>
    <row r="193" spans="1:14" ht="31.5" x14ac:dyDescent="0.25">
      <c r="A193" s="10" t="s">
        <v>281</v>
      </c>
      <c r="B193" s="11" t="s">
        <v>514</v>
      </c>
      <c r="C193" s="9">
        <f>SUM(C194:C196)</f>
        <v>16372.1</v>
      </c>
      <c r="D193" s="8">
        <f>SUM(D194:D196)</f>
        <v>507</v>
      </c>
      <c r="E193" s="8"/>
      <c r="F193" s="8"/>
      <c r="G193" s="8"/>
      <c r="H193" s="8">
        <f>SUM(H194:H196)</f>
        <v>11</v>
      </c>
      <c r="I193" s="8">
        <f>SUM(I194:I196)</f>
        <v>11</v>
      </c>
      <c r="J193" s="9"/>
      <c r="K193" s="9"/>
      <c r="L193" s="9"/>
      <c r="M193" s="9">
        <f>SUM(M194:M196)</f>
        <v>27327594</v>
      </c>
      <c r="N193" s="9">
        <f>SUM(N194:N196)</f>
        <v>27327594</v>
      </c>
    </row>
    <row r="194" spans="1:14" ht="15.75" x14ac:dyDescent="0.25">
      <c r="A194" s="12"/>
      <c r="B194" s="11" t="s">
        <v>34</v>
      </c>
      <c r="C194" s="13">
        <f>'Прил 1'!L1512</f>
        <v>8996</v>
      </c>
      <c r="D194" s="14">
        <f>'Прил 1'!O1512</f>
        <v>281</v>
      </c>
      <c r="E194" s="15"/>
      <c r="F194" s="15"/>
      <c r="G194" s="15"/>
      <c r="H194" s="14">
        <v>6</v>
      </c>
      <c r="I194" s="14">
        <f t="shared" ref="I194:I196" si="63">SUM(E194:H194)</f>
        <v>6</v>
      </c>
      <c r="J194" s="16"/>
      <c r="K194" s="16"/>
      <c r="L194" s="16"/>
      <c r="M194" s="13">
        <f>'Прил 1'!Q1512</f>
        <v>4415085</v>
      </c>
      <c r="N194" s="17">
        <f>SUM(J194:M194)</f>
        <v>4415085</v>
      </c>
    </row>
    <row r="195" spans="1:14" ht="15.75" x14ac:dyDescent="0.25">
      <c r="A195" s="12"/>
      <c r="B195" s="11" t="s">
        <v>36</v>
      </c>
      <c r="C195" s="13">
        <f>'Прил 1'!L2356</f>
        <v>2422.5</v>
      </c>
      <c r="D195" s="14">
        <f>'Прил 1'!O2356</f>
        <v>76</v>
      </c>
      <c r="E195" s="15"/>
      <c r="F195" s="15"/>
      <c r="G195" s="15"/>
      <c r="H195" s="14">
        <v>2</v>
      </c>
      <c r="I195" s="14">
        <f t="shared" si="63"/>
        <v>2</v>
      </c>
      <c r="J195" s="16"/>
      <c r="K195" s="16"/>
      <c r="L195" s="16"/>
      <c r="M195" s="13">
        <f>'Прил 1'!Q2356</f>
        <v>11202203</v>
      </c>
      <c r="N195" s="17">
        <f>SUM(J195:M195)</f>
        <v>11202203</v>
      </c>
    </row>
    <row r="196" spans="1:14" ht="15.75" x14ac:dyDescent="0.25">
      <c r="A196" s="12"/>
      <c r="B196" s="11" t="s">
        <v>37</v>
      </c>
      <c r="C196" s="13">
        <f>'Прил 1'!L3116</f>
        <v>4953.6000000000004</v>
      </c>
      <c r="D196" s="14">
        <f>'Прил 1'!O3116</f>
        <v>150</v>
      </c>
      <c r="E196" s="15"/>
      <c r="F196" s="15"/>
      <c r="G196" s="15"/>
      <c r="H196" s="14">
        <v>3</v>
      </c>
      <c r="I196" s="14">
        <f t="shared" si="63"/>
        <v>3</v>
      </c>
      <c r="J196" s="16"/>
      <c r="K196" s="16"/>
      <c r="L196" s="16"/>
      <c r="M196" s="13">
        <f>'Прил 1'!Q3116</f>
        <v>11710306</v>
      </c>
      <c r="N196" s="17">
        <f>SUM(J196:M196)</f>
        <v>11710306</v>
      </c>
    </row>
    <row r="197" spans="1:14" ht="31.5" x14ac:dyDescent="0.25">
      <c r="A197" s="10" t="s">
        <v>278</v>
      </c>
      <c r="B197" s="11" t="s">
        <v>517</v>
      </c>
      <c r="C197" s="9">
        <f>SUM(C198:C200)</f>
        <v>3071.8</v>
      </c>
      <c r="D197" s="8">
        <f t="shared" ref="D197:N197" si="64">SUM(D198:D200)</f>
        <v>140</v>
      </c>
      <c r="E197" s="9"/>
      <c r="F197" s="9"/>
      <c r="G197" s="9"/>
      <c r="H197" s="8">
        <f t="shared" si="64"/>
        <v>2</v>
      </c>
      <c r="I197" s="8">
        <f t="shared" si="64"/>
        <v>2</v>
      </c>
      <c r="J197" s="9"/>
      <c r="K197" s="9"/>
      <c r="L197" s="9"/>
      <c r="M197" s="9">
        <f t="shared" si="64"/>
        <v>749111</v>
      </c>
      <c r="N197" s="9">
        <f t="shared" si="64"/>
        <v>749111</v>
      </c>
    </row>
    <row r="198" spans="1:14" ht="15.75" x14ac:dyDescent="0.25">
      <c r="A198" s="12"/>
      <c r="B198" s="11" t="s">
        <v>34</v>
      </c>
      <c r="C198" s="13">
        <f>'Прил 1'!L1526</f>
        <v>3071.8</v>
      </c>
      <c r="D198" s="14">
        <f>'Прил 1'!O1526</f>
        <v>140</v>
      </c>
      <c r="E198" s="15"/>
      <c r="F198" s="15"/>
      <c r="G198" s="15"/>
      <c r="H198" s="14">
        <v>2</v>
      </c>
      <c r="I198" s="14">
        <f t="shared" ref="I198:I200" si="65">SUM(E198:H198)</f>
        <v>2</v>
      </c>
      <c r="J198" s="16"/>
      <c r="K198" s="16"/>
      <c r="L198" s="16"/>
      <c r="M198" s="13">
        <f>'Прил 1'!Q1526</f>
        <v>749111</v>
      </c>
      <c r="N198" s="17">
        <f>J198+K198+L198+M198</f>
        <v>749111</v>
      </c>
    </row>
    <row r="199" spans="1:14" ht="15.75" x14ac:dyDescent="0.25">
      <c r="A199" s="12"/>
      <c r="B199" s="11" t="s">
        <v>36</v>
      </c>
      <c r="C199" s="13">
        <f>'Прил 1'!L2361</f>
        <v>0</v>
      </c>
      <c r="D199" s="14">
        <f>'Прил 1'!O2361</f>
        <v>0</v>
      </c>
      <c r="E199" s="15"/>
      <c r="F199" s="15"/>
      <c r="G199" s="15"/>
      <c r="H199" s="14">
        <v>0</v>
      </c>
      <c r="I199" s="14">
        <f t="shared" si="65"/>
        <v>0</v>
      </c>
      <c r="J199" s="16"/>
      <c r="K199" s="16"/>
      <c r="L199" s="16"/>
      <c r="M199" s="13">
        <f>'Прил 1'!Q2361</f>
        <v>0</v>
      </c>
      <c r="N199" s="17">
        <f>J199+K199+L199+M199</f>
        <v>0</v>
      </c>
    </row>
    <row r="200" spans="1:14" ht="15.75" x14ac:dyDescent="0.25">
      <c r="A200" s="12"/>
      <c r="B200" s="11" t="s">
        <v>37</v>
      </c>
      <c r="C200" s="13">
        <f>'Прил 1'!L3123</f>
        <v>0</v>
      </c>
      <c r="D200" s="14">
        <f>'Прил 1'!O3123</f>
        <v>0</v>
      </c>
      <c r="E200" s="15"/>
      <c r="F200" s="15"/>
      <c r="G200" s="15"/>
      <c r="H200" s="14">
        <v>0</v>
      </c>
      <c r="I200" s="14">
        <f t="shared" si="65"/>
        <v>0</v>
      </c>
      <c r="J200" s="16"/>
      <c r="K200" s="16"/>
      <c r="L200" s="16"/>
      <c r="M200" s="13">
        <f>'Прил 1'!Q3123</f>
        <v>0</v>
      </c>
      <c r="N200" s="17">
        <f>J200+K200+L200+M200</f>
        <v>0</v>
      </c>
    </row>
    <row r="201" spans="1:14" ht="31.5" x14ac:dyDescent="0.25">
      <c r="A201" s="3" t="s">
        <v>529</v>
      </c>
      <c r="B201" s="22" t="s">
        <v>518</v>
      </c>
      <c r="C201" s="9">
        <f>C202+C206+C210</f>
        <v>53507.8</v>
      </c>
      <c r="D201" s="8">
        <f t="shared" ref="D201:N201" si="66">D202+D206+D210</f>
        <v>1472</v>
      </c>
      <c r="E201" s="8">
        <f t="shared" si="66"/>
        <v>0</v>
      </c>
      <c r="F201" s="8">
        <f t="shared" si="66"/>
        <v>0</v>
      </c>
      <c r="G201" s="8">
        <f t="shared" si="66"/>
        <v>0</v>
      </c>
      <c r="H201" s="8">
        <f t="shared" si="66"/>
        <v>50</v>
      </c>
      <c r="I201" s="8">
        <f t="shared" si="66"/>
        <v>50</v>
      </c>
      <c r="J201" s="9">
        <f t="shared" si="66"/>
        <v>0</v>
      </c>
      <c r="K201" s="9">
        <f t="shared" si="66"/>
        <v>0</v>
      </c>
      <c r="L201" s="9">
        <f t="shared" si="66"/>
        <v>0</v>
      </c>
      <c r="M201" s="9">
        <f t="shared" si="66"/>
        <v>109838324.18000001</v>
      </c>
      <c r="N201" s="9">
        <f t="shared" si="66"/>
        <v>109838324.18000001</v>
      </c>
    </row>
    <row r="202" spans="1:14" ht="31.5" x14ac:dyDescent="0.25">
      <c r="A202" s="10" t="s">
        <v>291</v>
      </c>
      <c r="B202" s="11" t="s">
        <v>519</v>
      </c>
      <c r="C202" s="9">
        <f>SUM(C203:C205)</f>
        <v>21516</v>
      </c>
      <c r="D202" s="8">
        <f>SUM(D203:D205)</f>
        <v>584</v>
      </c>
      <c r="E202" s="8"/>
      <c r="F202" s="8"/>
      <c r="G202" s="8"/>
      <c r="H202" s="8">
        <f>SUM(H203:H205)</f>
        <v>23</v>
      </c>
      <c r="I202" s="8">
        <f>SUM(I203:I205)</f>
        <v>23</v>
      </c>
      <c r="J202" s="9"/>
      <c r="K202" s="9"/>
      <c r="L202" s="9"/>
      <c r="M202" s="9">
        <f>SUM(M203:M205)</f>
        <v>40016315.829999998</v>
      </c>
      <c r="N202" s="9">
        <f>SUM(N203:N205)</f>
        <v>40016315.829999998</v>
      </c>
    </row>
    <row r="203" spans="1:14" ht="15.75" x14ac:dyDescent="0.25">
      <c r="A203" s="12"/>
      <c r="B203" s="11" t="s">
        <v>34</v>
      </c>
      <c r="C203" s="13">
        <f>'Прил 1'!L1532</f>
        <v>13132.800000000001</v>
      </c>
      <c r="D203" s="14">
        <f>'Прил 1'!O1532</f>
        <v>369</v>
      </c>
      <c r="E203" s="15"/>
      <c r="F203" s="15"/>
      <c r="G203" s="15"/>
      <c r="H203" s="14">
        <v>14</v>
      </c>
      <c r="I203" s="14">
        <f t="shared" ref="I203:I205" si="67">SUM(E203:H203)</f>
        <v>14</v>
      </c>
      <c r="J203" s="16"/>
      <c r="K203" s="16"/>
      <c r="L203" s="16"/>
      <c r="M203" s="13">
        <f>'Прил 1'!Q1532</f>
        <v>16341576.83</v>
      </c>
      <c r="N203" s="17">
        <f>SUM(J203:M203)</f>
        <v>16341576.83</v>
      </c>
    </row>
    <row r="204" spans="1:14" ht="15.75" x14ac:dyDescent="0.25">
      <c r="A204" s="12"/>
      <c r="B204" s="11" t="s">
        <v>36</v>
      </c>
      <c r="C204" s="13">
        <f>'Прил 1'!L2363</f>
        <v>6431.9000000000005</v>
      </c>
      <c r="D204" s="14">
        <f>'Прил 1'!O2363</f>
        <v>154</v>
      </c>
      <c r="E204" s="15"/>
      <c r="F204" s="15"/>
      <c r="G204" s="15"/>
      <c r="H204" s="14">
        <v>6</v>
      </c>
      <c r="I204" s="14">
        <f t="shared" si="67"/>
        <v>6</v>
      </c>
      <c r="J204" s="16"/>
      <c r="K204" s="16"/>
      <c r="L204" s="16"/>
      <c r="M204" s="13">
        <f>'Прил 1'!Q2363</f>
        <v>12248282</v>
      </c>
      <c r="N204" s="17">
        <f>SUM(J204:M204)</f>
        <v>12248282</v>
      </c>
    </row>
    <row r="205" spans="1:14" ht="15.75" x14ac:dyDescent="0.25">
      <c r="A205" s="12"/>
      <c r="B205" s="11" t="s">
        <v>37</v>
      </c>
      <c r="C205" s="13">
        <f>'Прил 1'!L3125</f>
        <v>1951.3000000000002</v>
      </c>
      <c r="D205" s="14">
        <f>'Прил 1'!O3125</f>
        <v>61</v>
      </c>
      <c r="E205" s="15"/>
      <c r="F205" s="15"/>
      <c r="G205" s="15"/>
      <c r="H205" s="14">
        <v>3</v>
      </c>
      <c r="I205" s="14">
        <f t="shared" si="67"/>
        <v>3</v>
      </c>
      <c r="J205" s="16"/>
      <c r="K205" s="16"/>
      <c r="L205" s="16"/>
      <c r="M205" s="13">
        <f>'Прил 1'!Q3125</f>
        <v>11426457</v>
      </c>
      <c r="N205" s="17">
        <f>SUM(J205:M205)</f>
        <v>11426457</v>
      </c>
    </row>
    <row r="206" spans="1:14" ht="31.5" x14ac:dyDescent="0.25">
      <c r="A206" s="10" t="s">
        <v>304</v>
      </c>
      <c r="B206" s="11" t="s">
        <v>520</v>
      </c>
      <c r="C206" s="9">
        <f>SUM(C207:C209)</f>
        <v>3944.1000000000004</v>
      </c>
      <c r="D206" s="8">
        <f>SUM(D207:D209)</f>
        <v>141</v>
      </c>
      <c r="E206" s="8"/>
      <c r="F206" s="8"/>
      <c r="G206" s="8"/>
      <c r="H206" s="8">
        <f>SUM(H207:H209)</f>
        <v>10</v>
      </c>
      <c r="I206" s="8">
        <f>SUM(I207:I209)</f>
        <v>10</v>
      </c>
      <c r="J206" s="9"/>
      <c r="K206" s="9"/>
      <c r="L206" s="9"/>
      <c r="M206" s="9">
        <f>SUM(M207:M209)</f>
        <v>5497389.3499999996</v>
      </c>
      <c r="N206" s="9">
        <f>SUM(N207:N209)</f>
        <v>5497389.3499999996</v>
      </c>
    </row>
    <row r="207" spans="1:14" ht="15.75" x14ac:dyDescent="0.25">
      <c r="A207" s="12"/>
      <c r="B207" s="11" t="s">
        <v>34</v>
      </c>
      <c r="C207" s="13">
        <f>'Прил 1'!L1580</f>
        <v>1505.4</v>
      </c>
      <c r="D207" s="14">
        <f>'Прил 1'!O1580</f>
        <v>53</v>
      </c>
      <c r="E207" s="15"/>
      <c r="F207" s="15"/>
      <c r="G207" s="15"/>
      <c r="H207" s="14">
        <v>4</v>
      </c>
      <c r="I207" s="14">
        <f t="shared" ref="I207:I209" si="68">SUM(E207:H207)</f>
        <v>4</v>
      </c>
      <c r="J207" s="16"/>
      <c r="K207" s="16"/>
      <c r="L207" s="16"/>
      <c r="M207" s="13">
        <f>'Прил 1'!Q1580</f>
        <v>342321.35</v>
      </c>
      <c r="N207" s="17">
        <f>SUM(J207:M207)</f>
        <v>342321.35</v>
      </c>
    </row>
    <row r="208" spans="1:14" ht="15.75" x14ac:dyDescent="0.25">
      <c r="A208" s="12"/>
      <c r="B208" s="11" t="s">
        <v>36</v>
      </c>
      <c r="C208" s="13">
        <f>'Прил 1'!L2379</f>
        <v>1372.4</v>
      </c>
      <c r="D208" s="14">
        <f>'Прил 1'!O2379</f>
        <v>50</v>
      </c>
      <c r="E208" s="15"/>
      <c r="F208" s="15"/>
      <c r="G208" s="15"/>
      <c r="H208" s="14">
        <v>3</v>
      </c>
      <c r="I208" s="14">
        <f t="shared" si="68"/>
        <v>3</v>
      </c>
      <c r="J208" s="16"/>
      <c r="K208" s="16"/>
      <c r="L208" s="16"/>
      <c r="M208" s="13">
        <f>'Прил 1'!Q2379</f>
        <v>866478</v>
      </c>
      <c r="N208" s="17">
        <f>SUM(J208:M208)</f>
        <v>866478</v>
      </c>
    </row>
    <row r="209" spans="1:15" ht="15.75" x14ac:dyDescent="0.25">
      <c r="A209" s="12"/>
      <c r="B209" s="11" t="s">
        <v>37</v>
      </c>
      <c r="C209" s="13">
        <f>'Прил 1'!L3132</f>
        <v>1066.3000000000002</v>
      </c>
      <c r="D209" s="14">
        <f>'Прил 1'!O3132</f>
        <v>38</v>
      </c>
      <c r="E209" s="15"/>
      <c r="F209" s="15"/>
      <c r="G209" s="15"/>
      <c r="H209" s="14">
        <v>3</v>
      </c>
      <c r="I209" s="14">
        <f t="shared" si="68"/>
        <v>3</v>
      </c>
      <c r="J209" s="16"/>
      <c r="K209" s="16"/>
      <c r="L209" s="16"/>
      <c r="M209" s="13">
        <f>'Прил 1'!Q3132</f>
        <v>4288590</v>
      </c>
      <c r="N209" s="17">
        <f>SUM(J209:M209)</f>
        <v>4288590</v>
      </c>
    </row>
    <row r="210" spans="1:15" ht="31.5" x14ac:dyDescent="0.25">
      <c r="A210" s="10" t="s">
        <v>306</v>
      </c>
      <c r="B210" s="11" t="s">
        <v>521</v>
      </c>
      <c r="C210" s="9">
        <f>SUM(C211:C213)</f>
        <v>28047.7</v>
      </c>
      <c r="D210" s="8">
        <f>SUM(D211:D213)</f>
        <v>747</v>
      </c>
      <c r="E210" s="8"/>
      <c r="F210" s="8"/>
      <c r="G210" s="8"/>
      <c r="H210" s="8">
        <f>SUM(H211:H213)</f>
        <v>17</v>
      </c>
      <c r="I210" s="8">
        <f>SUM(I211:I213)</f>
        <v>17</v>
      </c>
      <c r="J210" s="9"/>
      <c r="K210" s="9"/>
      <c r="L210" s="9"/>
      <c r="M210" s="9">
        <f>SUM(M211:M213)</f>
        <v>64324619</v>
      </c>
      <c r="N210" s="9">
        <f>SUM(N211:N213)</f>
        <v>64324619</v>
      </c>
    </row>
    <row r="211" spans="1:15" ht="15.75" x14ac:dyDescent="0.25">
      <c r="A211" s="12"/>
      <c r="B211" s="11" t="s">
        <v>34</v>
      </c>
      <c r="C211" s="13">
        <f>'Прил 1'!L1589</f>
        <v>7702.7999999999993</v>
      </c>
      <c r="D211" s="14">
        <f>'Прил 1'!O1589</f>
        <v>215</v>
      </c>
      <c r="E211" s="15"/>
      <c r="F211" s="15"/>
      <c r="G211" s="15"/>
      <c r="H211" s="14">
        <v>4</v>
      </c>
      <c r="I211" s="14">
        <f t="shared" ref="I211:I213" si="69">SUM(E211:H211)</f>
        <v>4</v>
      </c>
      <c r="J211" s="16"/>
      <c r="K211" s="16"/>
      <c r="L211" s="16"/>
      <c r="M211" s="13">
        <f>'Прил 1'!Q1589</f>
        <v>28454984</v>
      </c>
      <c r="N211" s="17">
        <f>SUM(J211:M211)</f>
        <v>28454984</v>
      </c>
    </row>
    <row r="212" spans="1:15" ht="15.75" x14ac:dyDescent="0.25">
      <c r="A212" s="12"/>
      <c r="B212" s="11" t="s">
        <v>36</v>
      </c>
      <c r="C212" s="13">
        <f>'Прил 1'!L2386</f>
        <v>10827.600000000002</v>
      </c>
      <c r="D212" s="14">
        <f>'Прил 1'!O2386</f>
        <v>283</v>
      </c>
      <c r="E212" s="15"/>
      <c r="F212" s="15"/>
      <c r="G212" s="15"/>
      <c r="H212" s="14">
        <v>7</v>
      </c>
      <c r="I212" s="14">
        <f t="shared" si="69"/>
        <v>7</v>
      </c>
      <c r="J212" s="16"/>
      <c r="K212" s="16"/>
      <c r="L212" s="16"/>
      <c r="M212" s="13">
        <f>'Прил 1'!Q2386</f>
        <v>13409422</v>
      </c>
      <c r="N212" s="17">
        <f>SUM(J212:M212)</f>
        <v>13409422</v>
      </c>
    </row>
    <row r="213" spans="1:15" ht="15.75" x14ac:dyDescent="0.25">
      <c r="A213" s="12"/>
      <c r="B213" s="11" t="s">
        <v>37</v>
      </c>
      <c r="C213" s="13">
        <f>'Прил 1'!L3139</f>
        <v>9517.2999999999993</v>
      </c>
      <c r="D213" s="14">
        <f>'Прил 1'!O3139</f>
        <v>249</v>
      </c>
      <c r="E213" s="15"/>
      <c r="F213" s="15"/>
      <c r="G213" s="15"/>
      <c r="H213" s="14">
        <v>6</v>
      </c>
      <c r="I213" s="14">
        <f t="shared" si="69"/>
        <v>6</v>
      </c>
      <c r="J213" s="16"/>
      <c r="K213" s="16"/>
      <c r="L213" s="16"/>
      <c r="M213" s="13">
        <f>'Прил 1'!Q3139</f>
        <v>22460213</v>
      </c>
      <c r="N213" s="17">
        <f>SUM(J213:M213)</f>
        <v>22460213</v>
      </c>
      <c r="O213" s="5" t="s">
        <v>2280</v>
      </c>
    </row>
  </sheetData>
  <autoFilter ref="A6:N213"/>
  <mergeCells count="9">
    <mergeCell ref="F1:N1"/>
    <mergeCell ref="A7:B7"/>
    <mergeCell ref="A2:N2"/>
    <mergeCell ref="A3:A5"/>
    <mergeCell ref="B3:B5"/>
    <mergeCell ref="C3:C4"/>
    <mergeCell ref="D3:D4"/>
    <mergeCell ref="E3:I3"/>
    <mergeCell ref="J3:N3"/>
  </mergeCells>
  <pageMargins left="0.59055118110236227" right="0.59055118110236227" top="1.1811023622047245" bottom="0.78740157480314965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 1</vt:lpstr>
      <vt:lpstr>Прил 2</vt:lpstr>
      <vt:lpstr>'Прил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2020-11-11T00:08:04Z</dcterms:modified>
</cp:coreProperties>
</file>